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JOBS\B2231 - Richard Fox\SOW#2\"/>
    </mc:Choice>
  </mc:AlternateContent>
  <xr:revisionPtr revIDLastSave="0" documentId="8_{F38C79F5-490F-4B19-B528-0AABD4AD5242}" xr6:coauthVersionLast="47" xr6:coauthVersionMax="47" xr10:uidLastSave="{00000000-0000-0000-0000-000000000000}"/>
  <bookViews>
    <workbookView xWindow="-120" yWindow="-120" windowWidth="29040" windowHeight="15840" activeTab="1" xr2:uid="{B458B2DD-1F7F-4BCE-A537-2B02E481AB13}"/>
  </bookViews>
  <sheets>
    <sheet name="Logsheet" sheetId="1" r:id="rId1"/>
    <sheet name="Sizing Summary" sheetId="2" r:id="rId2"/>
    <sheet name="Sample MB" sheetId="4" r:id="rId3"/>
    <sheet name="Pics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123Graph_A" localSheetId="2" hidden="1">#REF!</definedName>
    <definedName name="__123Graph_A" hidden="1">#REF!</definedName>
    <definedName name="__123Graph_B" localSheetId="2" hidden="1">#REF!</definedName>
    <definedName name="__123Graph_B" hidden="1">#REF!</definedName>
    <definedName name="__123Graph_C" localSheetId="2" hidden="1">#REF!</definedName>
    <definedName name="__123Graph_C" hidden="1">#REF!</definedName>
    <definedName name="__123Graph_D" localSheetId="2" hidden="1">#REF!</definedName>
    <definedName name="__123Graph_D" hidden="1">#REF!</definedName>
    <definedName name="__123Graph_E" localSheetId="2" hidden="1">#REF!</definedName>
    <definedName name="__123Graph_E" hidden="1">#REF!</definedName>
    <definedName name="__123Graph_F" localSheetId="2" hidden="1">#REF!</definedName>
    <definedName name="__123Graph_F" hidden="1">#REF!</definedName>
    <definedName name="__123Graph_LBL_C" hidden="1">[2]OXYGEN!$O$7:$O$24</definedName>
    <definedName name="__123Graph_X" localSheetId="2" hidden="1">#REF!</definedName>
    <definedName name="__123Graph_X" hidden="1">#REF!</definedName>
    <definedName name="_Fill" hidden="1">[2]OXYGEN!$C$9:$C$17</definedName>
    <definedName name="_Regression_Out" localSheetId="2" hidden="1">[2]CLARITY!#REF!</definedName>
    <definedName name="_Regression_Out" hidden="1">[2]CLARITY!#REF!</definedName>
    <definedName name="_Regression_X" hidden="1">[2]CLARITY!$A$8:$A$13</definedName>
    <definedName name="_Regression_Y" hidden="1">[2]CLARITY!$G$8:$G$13</definedName>
    <definedName name="a" localSheetId="2">#REF!</definedName>
    <definedName name="a">#REF!</definedName>
    <definedName name="aa" localSheetId="2">#REF!</definedName>
    <definedName name="aa">#REF!</definedName>
    <definedName name="aaa" localSheetId="2">#REF!</definedName>
    <definedName name="aaa">#REF!</definedName>
    <definedName name="aaas" localSheetId="2">#REF!</definedName>
    <definedName name="aaas">#REF!</definedName>
    <definedName name="acid">'[3]Input Page'!$B$21</definedName>
    <definedName name="Actual_Head" localSheetId="2">#REF!</definedName>
    <definedName name="Actual_Head">#REF!</definedName>
    <definedName name="asdas" localSheetId="2">#REF!</definedName>
    <definedName name="asdas">#REF!</definedName>
    <definedName name="asdfasdsad" localSheetId="2">#REF!</definedName>
    <definedName name="asdfasdsad">#REF!</definedName>
    <definedName name="asdfdsafa" localSheetId="2">#REF!</definedName>
    <definedName name="asdfdsafa">#REF!</definedName>
    <definedName name="Assay125">'[4]5.4 Init+125'!$Z$1:$AY$35</definedName>
    <definedName name="Assay75">'[4]5.5 Init+75'!$Z$1:$AY$35</definedName>
    <definedName name="AWt" localSheetId="2">#REF!</definedName>
    <definedName name="AWt">#REF!</definedName>
    <definedName name="AWts" localSheetId="2">#REF!</definedName>
    <definedName name="AWts">#REF!</definedName>
    <definedName name="B" localSheetId="2">'[23]Atomic weights'!$C$12</definedName>
    <definedName name="B">'[5]Atomic weights'!$C$12</definedName>
    <definedName name="B1DGHG_Fines">[6]B1_Ratio!$BS$183:$BS$188</definedName>
    <definedName name="B1DGHG_List">[6]B1_Ratio!$A$183:$A$188</definedName>
    <definedName name="B1DGHG_Lump">[6]B1_Ratio!$BR$183:$BR$188</definedName>
    <definedName name="B1J2J6_Fines">[6]B1_Ratio!$BS$218:$BS$226</definedName>
    <definedName name="B1J2J6_List">[6]B1_Ratio!$A$218:$A$226</definedName>
    <definedName name="B1J2J6_Lump">[6]B1_Ratio!$BR$218:$BR$226</definedName>
    <definedName name="B1J3J4_Fines">[6]B1_Regs!$BC$63:$BC$66</definedName>
    <definedName name="B1J3J4_List">[6]B1_Regs!$A$50:$A$53</definedName>
    <definedName name="B1J3J4_Lump">[6]B1_Regs!$AN$50:$AN$53</definedName>
    <definedName name="BKMchem">OFFSET('[7]BKM-L Historical'!$B$1,MATCH('[7]Control Page'!$J$3,'[7]BKM-L Historical'!$B$1:$B$65536,0)-1,0,1,1)</definedName>
    <definedName name="BKMsize">OFFSET('[7]BKM-L Historical'!$A$5,0,MATCH('[7]Control Page'!$G$3,'[7]BKM-L Historical'!$A$6:$IV$6,0)-1,1,1)</definedName>
    <definedName name="CalcCut1" localSheetId="2">#REF!</definedName>
    <definedName name="CalcCut1">#REF!</definedName>
    <definedName name="CalcCut2" localSheetId="2">#REF!</definedName>
    <definedName name="CalcCut2">#REF!</definedName>
    <definedName name="CalcCut3" localSheetId="2">#REF!</definedName>
    <definedName name="CalcCut3">#REF!</definedName>
    <definedName name="CalculationBlock" localSheetId="2">#REF!</definedName>
    <definedName name="CalculationBlock">#REF!</definedName>
    <definedName name="Charge">'[8]Quote (1)'!$J$1:$K$3</definedName>
    <definedName name="Clients">[9]Database!$H$2:$H$31</definedName>
    <definedName name="Crush" localSheetId="2">#REF!</definedName>
    <definedName name="Crush">#REF!</definedName>
    <definedName name="CutColumnRange" localSheetId="2">#REF!</definedName>
    <definedName name="CutColumnRange">#REF!</definedName>
    <definedName name="Data">[10]Data!$D$1:$AJ$65536</definedName>
    <definedName name="DegradationHistorical">OFFSET('[7]Degradation Historical'!$C$1,MATCH('[7]Control Page'!$H$3,'[7]Degradation Historical'!$C$1:$C$65536,0)-1,0,1,1)</definedName>
    <definedName name="DensityHistorical">OFFSET('[7]Density Historical'!$C$1,MATCH('[7]Control Page'!$H$3,'[7]Density Historical'!$C$1:$C$65536,0)-1,0,1,1)</definedName>
    <definedName name="DG2_Fines">[6]Mixed!$BC$85:$BC$98</definedName>
    <definedName name="DG2_List">[6]Mixed!$A$63:$A$76</definedName>
    <definedName name="DG2_Lump">[6]Mixed!$AN$63:$AN$76</definedName>
    <definedName name="DIRDIHistorical">OFFSET('[7]DI &amp; RDI Historical'!$C$1,MATCH('[7]Control Page'!$H$3,'[7]DI &amp; RDI Historical'!$C$1:$C$65536,0)-1,0,1,1)</definedName>
    <definedName name="dry" localSheetId="2">[24]Sheet1!$B$18</definedName>
    <definedName name="dry">[11]Sheet1!$B$18</definedName>
    <definedName name="eww" localSheetId="2">#REF!</definedName>
    <definedName name="eww">#REF!</definedName>
    <definedName name="F">[12]Flow!$D$3</definedName>
    <definedName name="Fe" localSheetId="2">'[23]Atomic weights'!$C$34</definedName>
    <definedName name="Fe">'[5]Atomic weights'!$C$34</definedName>
    <definedName name="Fed">'[10]Flow Li_Ta'!$F$6</definedName>
    <definedName name="feedmass">'[13]B1 - Head (1)'!$D$6</definedName>
    <definedName name="feedzinc">'[13]B1 - Head (1)'!$L$14</definedName>
    <definedName name="FINES">'[4]-75orig'!$X$1:$AW$35</definedName>
    <definedName name="FINES_HD">'[4]-75orig'!$X$1:$AW$1</definedName>
    <definedName name="Fo">'[12]Flow (2)'!$K$3</definedName>
    <definedName name="Fu">'[12]Flow (2)'!$M$3</definedName>
    <definedName name="FWZ_Fines">[6]Mixed!$BS$38:$BS$40</definedName>
    <definedName name="FWZ_List">[6]Mixed!$A$38:$A$40</definedName>
    <definedName name="FWZ_Lump">[6]Mixed!$BR$38:$BR$40</definedName>
    <definedName name="FYield_DGHG">'[14]Fines Yield'!$O$35:$Z$102</definedName>
    <definedName name="FYield_JofHG">'[14]Fines Yield'!$O$284:$Z$352</definedName>
    <definedName name="FYield_JofLG">'[14]Fines Yield'!$O$354:$Z$382</definedName>
    <definedName name="Grade">[15]Grade!$A$2:$X$739</definedName>
    <definedName name="GraphCut1" localSheetId="2">#REF!</definedName>
    <definedName name="GraphCut1">#REF!</definedName>
    <definedName name="GraphRange" localSheetId="2">#REF!</definedName>
    <definedName name="GraphRange">#REF!</definedName>
    <definedName name="GraphTopLeft" localSheetId="2">#REF!</definedName>
    <definedName name="GraphTopLeft">#REF!</definedName>
    <definedName name="GraphXaxisTitle" localSheetId="2">#REF!</definedName>
    <definedName name="GraphXaxisTitle">#REF!</definedName>
    <definedName name="GraphYaxisTitle" localSheetId="2">#REF!</definedName>
    <definedName name="GraphYaxisTitle">#REF!</definedName>
    <definedName name="gravitron" localSheetId="2">#REF!</definedName>
    <definedName name="gravitron">#REF!</definedName>
    <definedName name="H" localSheetId="2">'[23]Atomic weights'!$C$40</definedName>
    <definedName name="H">'[5]Atomic weights'!$C$40</definedName>
    <definedName name="Hdr">[10]Data!$A$1:$IV$1</definedName>
    <definedName name="Head125">'[4]5.4 Init+125'!$Z$1:$AY$1</definedName>
    <definedName name="Head75">'[4]5.5 Init+75'!$Z$1:$AY$1</definedName>
    <definedName name="Home" localSheetId="2">#REF!</definedName>
    <definedName name="Home">#REF!</definedName>
    <definedName name="HYD_HG_Fines">[6]Mixed!$BS$10:$BS$16</definedName>
    <definedName name="HYD_HG_List">[6]Mixed!$A$10:$A$16</definedName>
    <definedName name="HYD_HG_Lump">[6]Mixed!$BR$10:$BR$16</definedName>
    <definedName name="HYD_LG_Fines">[6]Mixed!$BS$149:$BS$157</definedName>
    <definedName name="HYD_LG_List">[6]Mixed!$A$149:$A$157</definedName>
    <definedName name="HYD_LG_Lump">[6]Mixed!$BR$149:$BR$157</definedName>
    <definedName name="ii" localSheetId="2">#REF!</definedName>
    <definedName name="ii">#REF!</definedName>
    <definedName name="InputBlock" localSheetId="2">#REF!</definedName>
    <definedName name="InputBlock">#REF!</definedName>
    <definedName name="InputCut1" localSheetId="2">#REF!</definedName>
    <definedName name="InputCut1">#REF!</definedName>
    <definedName name="InputCut2" localSheetId="2">#REF!</definedName>
    <definedName name="InputCut2">#REF!</definedName>
    <definedName name="InputOxygen" localSheetId="2">#REF!</definedName>
    <definedName name="InputOxygen">#REF!</definedName>
    <definedName name="InputRedox" localSheetId="2">#REF!</definedName>
    <definedName name="InputRedox">#REF!</definedName>
    <definedName name="InputTemperature" localSheetId="2">#REF!</definedName>
    <definedName name="InputTemperature">#REF!</definedName>
    <definedName name="Job_number">[9]Database!$A$2:$A$20</definedName>
    <definedName name="LIQUORSG" localSheetId="2">#REF!</definedName>
    <definedName name="LIQUORSG">#REF!</definedName>
    <definedName name="loading" localSheetId="2">#REF!</definedName>
    <definedName name="loading">#REF!</definedName>
    <definedName name="margin" localSheetId="2">#REF!</definedName>
    <definedName name="margin">#REF!</definedName>
    <definedName name="Max">'[16]3 Products'!$C$14</definedName>
    <definedName name="MDOchem">OFFSET('[7]MDO-L Historical'!$B$1,MATCH('[7]Control Page'!$J$3,'[7]MDO-L Historical'!$B$1:$B$65536,0)-1,0,1,1)</definedName>
    <definedName name="MDOsize">OFFSET('[7]MDO-L Historical'!$A$5,0,MATCH('[7]Control Page'!$G$3,'[7]MDO-L Historical'!$A$6:$IV$6,0)-1,1,1)</definedName>
    <definedName name="NMLchem">OFFSET('[7]NML-L Historical'!$B$1,MATCH('[7]Control Page'!$J$3,'[7]NML-L Historical'!$B$1:$B$65536,0)-1,0,1,1)</definedName>
    <definedName name="NMLsize">OFFSET('[7]NML-L Historical'!$A$5,0,MATCH('[7]Control Page'!$G$3,'[7]NML-L Historical'!$A$6:$IV$6,0)-1,1,1)</definedName>
    <definedName name="O" localSheetId="2">'[23]Atomic weights'!$F$29</definedName>
    <definedName name="O">'[5]Atomic weights'!$F$29</definedName>
    <definedName name="ooo" localSheetId="2">#REF!</definedName>
    <definedName name="ooo">#REF!</definedName>
    <definedName name="Ore">[17]PAWRC002!$N$25,[17]PAWRC002!$C$5:$AC$34</definedName>
    <definedName name="oresg">[18]Comminution!$C$46</definedName>
    <definedName name="Orig">'[16]3 Products'!$C$24</definedName>
    <definedName name="Oxy">[12]Oxides!$B$22</definedName>
    <definedName name="P">[12]Flow!$D$4</definedName>
    <definedName name="Password" localSheetId="2">#REF!</definedName>
    <definedName name="Password">#REF!</definedName>
    <definedName name="Pb" localSheetId="2">'[23]Atomic weights'!$F$33</definedName>
    <definedName name="Pb">'[5]Atomic weights'!$F$33</definedName>
    <definedName name="PBchem">OFFSET('[7]PB-L Historical'!$B$1,MATCH('[7]Control Page'!$J$3,'[7]PB-L Historical'!$B$1:$B$65536,0)-1,0,1,1)</definedName>
    <definedName name="PBOchem">OFFSET('[7]PBO-L Historical'!$B$1,MATCH('[7]Control Page'!$J$3,'[7]PBO-L Historical'!$B$1:$B$65536,0)-1,0,1,1)</definedName>
    <definedName name="PBOsize">OFFSET('[7]PBO-L Historical'!$A$5,0,MATCH('[7]Control Page'!$G$3,'[7]PBO-L Historical'!$A$6:$IV$6,0)-1,1,1)</definedName>
    <definedName name="PBsize">OFFSET('[7]PB-L Historical'!$A$5,0,MATCH('[7]Control Page'!$G$3,'[7]PB-L Historical'!$A$6:$IV$6,0)-1,1,1)</definedName>
    <definedName name="ph">[6]B1_Ratio!$A$218:$A$226</definedName>
    <definedName name="Pick">'[10]Flow Li_Ta'!$F$5</definedName>
    <definedName name="Pick2">'[10]Flow Li_Ta'!$P$5</definedName>
    <definedName name="Pick3">'[10]Proposed Circuit'!$N$5</definedName>
    <definedName name="Po">'[12]Flow (2)'!$K$4</definedName>
    <definedName name="_xlnm.Print_Area" localSheetId="0">Logsheet!$B$2:$O$30</definedName>
    <definedName name="_xlnm.Print_Area" localSheetId="2">'Sample MB'!$A$1:$AG$53</definedName>
    <definedName name="_xlnm.Print_Area" localSheetId="1">'Sizing Summary'!$B$2:$K$27</definedName>
    <definedName name="PrintAreaTopLeft" localSheetId="2">#REF!</definedName>
    <definedName name="PrintAreaTopLeft">#REF!</definedName>
    <definedName name="PrintBlock" localSheetId="2">#REF!</definedName>
    <definedName name="PrintBlock">#REF!</definedName>
    <definedName name="PrintCut1" localSheetId="2">#REF!</definedName>
    <definedName name="PrintCut1">#REF!</definedName>
    <definedName name="PrintCut2" localSheetId="2">#REF!</definedName>
    <definedName name="PrintCut2">#REF!</definedName>
    <definedName name="PrintCut3" localSheetId="2">#REF!</definedName>
    <definedName name="PrintCut3">#REF!</definedName>
    <definedName name="PrintNotesRedox" localSheetId="2">#REF!</definedName>
    <definedName name="PrintNotesRedox">#REF!</definedName>
    <definedName name="PrintOxygen" localSheetId="2">#REF!</definedName>
    <definedName name="PrintOxygen">#REF!</definedName>
    <definedName name="PrintRedox" localSheetId="2">#REF!</definedName>
    <definedName name="PrintRedox">#REF!</definedName>
    <definedName name="PrintTemperature" localSheetId="2">#REF!</definedName>
    <definedName name="PrintTemperature">#REF!</definedName>
    <definedName name="Pu">'[12]Flow (2)'!$M$4</definedName>
    <definedName name="q" localSheetId="2">#REF!</definedName>
    <definedName name="q">#REF!</definedName>
    <definedName name="QQ" localSheetId="2">#REF!</definedName>
    <definedName name="QQ">#REF!</definedName>
    <definedName name="RIHistorical">OFFSET('[7]RI Historical'!$C$1,MATCH('[7]Control Page'!$H$3,'[7]RI Historical'!$C$1:$C$65536,0)-1,0,1,1)</definedName>
    <definedName name="S">[12]Flow!$D$5</definedName>
    <definedName name="S10DGHG_Fines">[6]S10_Reg!$BC$222:$BC$238</definedName>
    <definedName name="S10DGHG_List">[6]S10_Reg!$A$197:$A$213</definedName>
    <definedName name="S10DGHG_Lump">[6]S10_Reg!$AN$197:$AN$213</definedName>
    <definedName name="S17DGHG_Fines">[6]S17_Reg!$BC$139:$BC$147</definedName>
    <definedName name="S17DGHG_List">[6]S17_Reg!$A$124:$A$132</definedName>
    <definedName name="S17DGHG_Lump">[6]S17_Reg!$AN$124:$AN$132</definedName>
    <definedName name="safdasfdsf" localSheetId="2">#REF!</definedName>
    <definedName name="safdasfdsf">#REF!</definedName>
    <definedName name="SampleMoistureHistorical">OFFSET('[7]Sample Moisture Historical'!$C$1,MATCH('[7]Control Page'!$H$3,'[7]Sample Moisture Historical'!$C$1:$C$65536,0)-1,0,1,1)</definedName>
    <definedName name="SheetID" localSheetId="2">#REF!</definedName>
    <definedName name="SheetID">#REF!</definedName>
    <definedName name="Snap">'[10]Flow Li_Ta'!$F$4</definedName>
    <definedName name="So">'[12]Flow (2)'!$K$5</definedName>
    <definedName name="SOLIDSG" localSheetId="2">#REF!</definedName>
    <definedName name="SOLIDSG">#REF!</definedName>
    <definedName name="SOLIDSSG" localSheetId="2">#REF!</definedName>
    <definedName name="SOLIDSSG">#REF!</definedName>
    <definedName name="SOLIDVOL" localSheetId="2">#REF!</definedName>
    <definedName name="SOLIDVOL">#REF!</definedName>
    <definedName name="SOLIDVOLUME" localSheetId="2">#REF!</definedName>
    <definedName name="SOLIDVOLUME">#REF!</definedName>
    <definedName name="SOLIDWEIGHT" localSheetId="2">#REF!</definedName>
    <definedName name="SOLIDWEIGHT">#REF!</definedName>
    <definedName name="ss" localSheetId="2">#REF!</definedName>
    <definedName name="ss">#REF!</definedName>
    <definedName name="ssss" localSheetId="2">#REF!</definedName>
    <definedName name="ssss">#REF!</definedName>
    <definedName name="sssss" localSheetId="2">#REF!</definedName>
    <definedName name="sssss">#REF!</definedName>
    <definedName name="Strand" localSheetId="2">#REF!</definedName>
    <definedName name="Strand">#REF!</definedName>
    <definedName name="Su">'[12]Flow (2)'!$M$5</definedName>
    <definedName name="Sulphur">[12]Oxides!$B$23</definedName>
    <definedName name="Ta" localSheetId="2">#REF!</definedName>
    <definedName name="Ta">#REF!</definedName>
    <definedName name="Taii" localSheetId="2">#REF!</definedName>
    <definedName name="Taii">#REF!</definedName>
    <definedName name="tailmass">'[13]B1 - Head (1)'!$J$4</definedName>
    <definedName name="Tare">[19]Sheet1!$K$2</definedName>
    <definedName name="Target">'[16]3 Products'!$F$26</definedName>
    <definedName name="TempEditFields">[20]Calc!$G$20,[20]Calc!$G$30,[20]Calc!$G$40,[20]Calc!$G$50,[20]Calc!$G$60,[20]Calc!$G$70,[20]Calc!$G$80,[20]Calc!$G$90,[20]Calc!$G$100,[20]Calc!$G$110,[20]Calc!$G$120,[20]Calc!$G$130,[20]Calc!$G$140,[20]Calc!$G$150,[20]Calc!$G$160,[20]Calc!$G$170,[20]Calc!$G$180,[20]Calc!$G$190,[20]Calc!$G$200,[20]Calc!$G$210</definedName>
    <definedName name="TOTALMASS" localSheetId="2">#REF!</definedName>
    <definedName name="TOTALMASS">#REF!</definedName>
    <definedName name="TP11Mchem">OFFSET('[7]TP 11M-L Historical'!$B$1,MATCH('[7]Control Page'!$J$3,'[7]TP 11M-L Historical'!$B$1:$B$65536,0)-1,0,1,1)</definedName>
    <definedName name="TP11Msize">OFFSET('[7]TP 11M-L Historical'!$A$5,0,MATCH('[7]Control Page'!$G$3,'[7]TP 11M-L Historical'!$A$6:$IV$6,0)-1,1,1)</definedName>
    <definedName name="TP81Cchem">OFFSET('[7]TP 81C-L Historical'!$B$1,MATCH('[7]Control Page'!$J$3,'[7]TP 81C-L Historical'!$B$1:$B$65536,0)-1,0,1,1)</definedName>
    <definedName name="TP81Csize">OFFSET('[7]TP 81C-L Historical'!$A$5,0,MATCH('[7]Control Page'!$G$3,'[7]TP 81C-L Historical'!$A$6:$IV$6,0)-1,1,1)</definedName>
    <definedName name="tt">[6]B1_Regs!$A$50:$A$53</definedName>
    <definedName name="TumbleStrengthHistorical">OFFSET('[7]Tumble Strength Historical'!$C$1,MATCH('[7]Control Page'!$H$3,'[7]Tumble Strength Historical'!$C$1:$C$65536,0)-1,0,1,1)</definedName>
    <definedName name="uu" localSheetId="2">#REF!</definedName>
    <definedName name="uu">#REF!</definedName>
    <definedName name="Vo">'[21]Head Prep'!$G$5</definedName>
    <definedName name="Vol">[19]Sheet1!$K$3</definedName>
    <definedName name="volin" localSheetId="2">[24]Sheet1!$B$19</definedName>
    <definedName name="volin">[11]Sheet1!$B$19</definedName>
    <definedName name="w" localSheetId="2">#REF!</definedName>
    <definedName name="w">#REF!</definedName>
    <definedName name="WAchem">OFFSET('[7]WA-L Historical'!$B$1,MATCH('[7]Control Page'!$J$3,'[7]WA-L Historical'!$B$1:$B$65536,0)-1,0,1,1)</definedName>
    <definedName name="WAsize">OFFSET('[7]WA-L Historical'!$A$5,0,MATCH('[7]Control Page'!$G$3,'[7]WA-L Historical'!$A$6:$IV$6,0)-1,1,1)</definedName>
    <definedName name="wee" localSheetId="2">#REF!</definedName>
    <definedName name="wee">#REF!</definedName>
    <definedName name="Wii" localSheetId="2">#REF!</definedName>
    <definedName name="Wii">#REF!</definedName>
    <definedName name="WS2_Fines">[6]B1_Regs!$BC$244:$BC$248</definedName>
    <definedName name="WS2_List">[6]B1_Regs!$A$230:$A$234</definedName>
    <definedName name="WS2_Lump">[6]B1_Regs!$AN$230:$AN$234</definedName>
    <definedName name="Wt">[10]Data!$F$3</definedName>
    <definedName name="xy" localSheetId="2">#REF!</definedName>
    <definedName name="xy">#REF!</definedName>
    <definedName name="yyy" localSheetId="2">#REF!</definedName>
    <definedName name="yyy">#REF!</definedName>
    <definedName name="Z_\Staff_Files\Roy\_HIGH_TEMP_FLOAT\_Float_Temp.xlsx_Sheet2">"SheetNames"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6" i="4" l="1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C46" i="4"/>
  <c r="C45" i="4"/>
  <c r="C44" i="4"/>
  <c r="C43" i="4"/>
  <c r="C42" i="4"/>
  <c r="C41" i="4"/>
  <c r="C40" i="4"/>
  <c r="C39" i="4"/>
  <c r="C38" i="4"/>
  <c r="C37" i="4"/>
  <c r="A41" i="4"/>
  <c r="C23" i="4"/>
  <c r="C22" i="4"/>
  <c r="AJ22" i="4" s="1"/>
  <c r="C21" i="4"/>
  <c r="C20" i="4"/>
  <c r="C19" i="4"/>
  <c r="C18" i="4"/>
  <c r="C17" i="4"/>
  <c r="AO17" i="4" s="1"/>
  <c r="C16" i="4"/>
  <c r="AV16" i="4" s="1"/>
  <c r="C15" i="4"/>
  <c r="AO15" i="4" s="1"/>
  <c r="C14" i="4"/>
  <c r="AT14" i="4" s="1"/>
  <c r="A22" i="4"/>
  <c r="A21" i="4"/>
  <c r="A20" i="4"/>
  <c r="A19" i="4"/>
  <c r="A18" i="4"/>
  <c r="A17" i="4"/>
  <c r="A16" i="4"/>
  <c r="A15" i="4"/>
  <c r="A14" i="4"/>
  <c r="C50" i="4"/>
  <c r="C13" i="4"/>
  <c r="A13" i="4"/>
  <c r="O50" i="4"/>
  <c r="G8" i="2"/>
  <c r="E26" i="2"/>
  <c r="C26" i="2"/>
  <c r="D14" i="2" s="1"/>
  <c r="D15" i="2"/>
  <c r="D22" i="2"/>
  <c r="E22" i="2" s="1"/>
  <c r="D21" i="2"/>
  <c r="E21" i="2" s="1"/>
  <c r="D20" i="2"/>
  <c r="E20" i="2" s="1"/>
  <c r="D19" i="2"/>
  <c r="E19" i="2" s="1"/>
  <c r="D18" i="2"/>
  <c r="E18" i="2" s="1"/>
  <c r="C22" i="2"/>
  <c r="C21" i="2"/>
  <c r="C20" i="2"/>
  <c r="C19" i="2"/>
  <c r="C18" i="2"/>
  <c r="C17" i="2"/>
  <c r="C16" i="2"/>
  <c r="C15" i="2"/>
  <c r="C14" i="2"/>
  <c r="C13" i="2"/>
  <c r="C10" i="2"/>
  <c r="C25" i="2"/>
  <c r="B5" i="4"/>
  <c r="AV23" i="4"/>
  <c r="AT23" i="4"/>
  <c r="AS23" i="4"/>
  <c r="AR23" i="4"/>
  <c r="AQ23" i="4"/>
  <c r="AL23" i="4"/>
  <c r="AK23" i="4"/>
  <c r="AJ23" i="4"/>
  <c r="AH23" i="4"/>
  <c r="AP23" i="4"/>
  <c r="AR22" i="4"/>
  <c r="AT20" i="4"/>
  <c r="AQ20" i="4"/>
  <c r="AO20" i="4"/>
  <c r="AN20" i="4"/>
  <c r="AM20" i="4"/>
  <c r="AL20" i="4"/>
  <c r="AK20" i="4"/>
  <c r="AH20" i="4"/>
  <c r="AV20" i="4"/>
  <c r="AV19" i="4"/>
  <c r="AT19" i="4"/>
  <c r="AS19" i="4"/>
  <c r="AJ19" i="4"/>
  <c r="AH19" i="4"/>
  <c r="AR19" i="4"/>
  <c r="AT17" i="4"/>
  <c r="AQ17" i="4"/>
  <c r="AN17" i="4"/>
  <c r="AS16" i="4"/>
  <c r="AJ16" i="4"/>
  <c r="AH16" i="4"/>
  <c r="AR16" i="4"/>
  <c r="AH14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S11" i="4"/>
  <c r="AG11" i="4"/>
  <c r="AV11" i="4" s="1"/>
  <c r="AF11" i="4"/>
  <c r="AU11" i="4" s="1"/>
  <c r="AE11" i="4"/>
  <c r="AT11" i="4" s="1"/>
  <c r="AD11" i="4"/>
  <c r="AC11" i="4"/>
  <c r="AR11" i="4" s="1"/>
  <c r="AB11" i="4"/>
  <c r="AQ11" i="4" s="1"/>
  <c r="AA11" i="4"/>
  <c r="AP11" i="4" s="1"/>
  <c r="Z11" i="4"/>
  <c r="AO11" i="4" s="1"/>
  <c r="Y11" i="4"/>
  <c r="AN11" i="4" s="1"/>
  <c r="X11" i="4"/>
  <c r="AM11" i="4" s="1"/>
  <c r="W11" i="4"/>
  <c r="AL11" i="4" s="1"/>
  <c r="V11" i="4"/>
  <c r="AK11" i="4" s="1"/>
  <c r="U11" i="4"/>
  <c r="AJ11" i="4" s="1"/>
  <c r="T11" i="4"/>
  <c r="AI11" i="4" s="1"/>
  <c r="S11" i="4"/>
  <c r="AH11" i="4" s="1"/>
  <c r="B10" i="4"/>
  <c r="D25" i="2"/>
  <c r="E25" i="2" s="1"/>
  <c r="AP15" i="4" l="1"/>
  <c r="C36" i="4"/>
  <c r="AR15" i="4"/>
  <c r="AH13" i="4"/>
  <c r="AJ13" i="4"/>
  <c r="AP13" i="4"/>
  <c r="AS13" i="4"/>
  <c r="AT13" i="4"/>
  <c r="C27" i="4"/>
  <c r="AV13" i="4"/>
  <c r="AH22" i="4"/>
  <c r="AS22" i="4"/>
  <c r="C28" i="4"/>
  <c r="AT22" i="4"/>
  <c r="C29" i="4"/>
  <c r="AV22" i="4"/>
  <c r="C30" i="4"/>
  <c r="C31" i="4"/>
  <c r="C32" i="4"/>
  <c r="C33" i="4"/>
  <c r="C34" i="4"/>
  <c r="C35" i="4"/>
  <c r="AV17" i="4"/>
  <c r="AH17" i="4"/>
  <c r="AK17" i="4"/>
  <c r="AL17" i="4"/>
  <c r="AM17" i="4"/>
  <c r="AT16" i="4"/>
  <c r="AV14" i="4"/>
  <c r="AK14" i="4"/>
  <c r="AL14" i="4"/>
  <c r="AM14" i="4"/>
  <c r="AN14" i="4"/>
  <c r="AO14" i="4"/>
  <c r="AQ14" i="4"/>
  <c r="D13" i="2"/>
  <c r="AN21" i="4"/>
  <c r="AM21" i="4"/>
  <c r="AL21" i="4"/>
  <c r="AK21" i="4"/>
  <c r="AV21" i="4"/>
  <c r="AJ21" i="4"/>
  <c r="AU21" i="4"/>
  <c r="AI21" i="4"/>
  <c r="AT21" i="4"/>
  <c r="AH21" i="4"/>
  <c r="AS21" i="4"/>
  <c r="AQ21" i="4"/>
  <c r="AN18" i="4"/>
  <c r="AM18" i="4"/>
  <c r="AL18" i="4"/>
  <c r="AK18" i="4"/>
  <c r="AV18" i="4"/>
  <c r="AJ18" i="4"/>
  <c r="AU18" i="4"/>
  <c r="AI18" i="4"/>
  <c r="AT18" i="4"/>
  <c r="AH18" i="4"/>
  <c r="AS18" i="4"/>
  <c r="AQ18" i="4"/>
  <c r="AO21" i="4"/>
  <c r="AQ48" i="4"/>
  <c r="AP21" i="4"/>
  <c r="C52" i="4"/>
  <c r="B22" i="4" s="1"/>
  <c r="AR13" i="4"/>
  <c r="AQ13" i="4"/>
  <c r="C26" i="4"/>
  <c r="AO13" i="4"/>
  <c r="AN13" i="4"/>
  <c r="AM13" i="4"/>
  <c r="AL13" i="4"/>
  <c r="AK13" i="4"/>
  <c r="AU13" i="4"/>
  <c r="AI13" i="4"/>
  <c r="AR21" i="4"/>
  <c r="AN15" i="4"/>
  <c r="AM15" i="4"/>
  <c r="AL15" i="4"/>
  <c r="AK15" i="4"/>
  <c r="AV15" i="4"/>
  <c r="AJ15" i="4"/>
  <c r="AU15" i="4"/>
  <c r="AI15" i="4"/>
  <c r="AT15" i="4"/>
  <c r="AH15" i="4"/>
  <c r="AS15" i="4"/>
  <c r="AQ15" i="4"/>
  <c r="AO18" i="4"/>
  <c r="AP18" i="4"/>
  <c r="AR18" i="4"/>
  <c r="AI16" i="4"/>
  <c r="AU16" i="4"/>
  <c r="AI19" i="4"/>
  <c r="AU19" i="4"/>
  <c r="AI22" i="4"/>
  <c r="AU22" i="4"/>
  <c r="AK16" i="4"/>
  <c r="AK19" i="4"/>
  <c r="AK22" i="4"/>
  <c r="AP14" i="4"/>
  <c r="AL16" i="4"/>
  <c r="AP17" i="4"/>
  <c r="AL19" i="4"/>
  <c r="AP20" i="4"/>
  <c r="AL22" i="4"/>
  <c r="C48" i="4"/>
  <c r="AM16" i="4"/>
  <c r="AM19" i="4"/>
  <c r="AM22" i="4"/>
  <c r="AR14" i="4"/>
  <c r="AN16" i="4"/>
  <c r="AR17" i="4"/>
  <c r="AN19" i="4"/>
  <c r="AR20" i="4"/>
  <c r="AN22" i="4"/>
  <c r="AS14" i="4"/>
  <c r="AO16" i="4"/>
  <c r="AS17" i="4"/>
  <c r="AO19" i="4"/>
  <c r="AS20" i="4"/>
  <c r="AO22" i="4"/>
  <c r="AL48" i="4"/>
  <c r="AP16" i="4"/>
  <c r="AP19" i="4"/>
  <c r="AP22" i="4"/>
  <c r="AI14" i="4"/>
  <c r="AU14" i="4"/>
  <c r="AQ16" i="4"/>
  <c r="AI17" i="4"/>
  <c r="AU17" i="4"/>
  <c r="AQ19" i="4"/>
  <c r="AI20" i="4"/>
  <c r="AU20" i="4"/>
  <c r="AQ22" i="4"/>
  <c r="AJ14" i="4"/>
  <c r="AJ17" i="4"/>
  <c r="AJ20" i="4"/>
  <c r="AI23" i="4"/>
  <c r="AU23" i="4"/>
  <c r="AM23" i="4"/>
  <c r="AN23" i="4"/>
  <c r="AO23" i="4"/>
  <c r="D16" i="2"/>
  <c r="E16" i="2" s="1"/>
  <c r="E15" i="2"/>
  <c r="C27" i="2"/>
  <c r="E14" i="2"/>
  <c r="D17" i="2"/>
  <c r="E17" i="2" s="1"/>
  <c r="E13" i="2"/>
  <c r="B23" i="4" l="1"/>
  <c r="B19" i="4"/>
  <c r="B16" i="4"/>
  <c r="B21" i="4"/>
  <c r="B13" i="4"/>
  <c r="AO48" i="4"/>
  <c r="K48" i="4" s="1"/>
  <c r="AV52" i="4"/>
  <c r="AG23" i="4" s="1"/>
  <c r="H48" i="4"/>
  <c r="AR48" i="4"/>
  <c r="D26" i="4"/>
  <c r="AH48" i="4"/>
  <c r="AM48" i="4"/>
  <c r="AJ48" i="4"/>
  <c r="AI48" i="4"/>
  <c r="AO52" i="4"/>
  <c r="Z19" i="4" s="1"/>
  <c r="R26" i="4"/>
  <c r="P26" i="4"/>
  <c r="B26" i="4"/>
  <c r="AN48" i="4"/>
  <c r="AN52" i="4"/>
  <c r="AV48" i="4"/>
  <c r="AQ52" i="4"/>
  <c r="AT52" i="4"/>
  <c r="AL52" i="4"/>
  <c r="W21" i="4" s="1"/>
  <c r="AP52" i="4"/>
  <c r="AA21" i="4" s="1"/>
  <c r="AM52" i="4"/>
  <c r="X21" i="4" s="1"/>
  <c r="O26" i="4"/>
  <c r="AU48" i="4"/>
  <c r="AR52" i="4"/>
  <c r="AC13" i="4" s="1"/>
  <c r="AK52" i="4"/>
  <c r="M48" i="4"/>
  <c r="C53" i="4"/>
  <c r="B20" i="4"/>
  <c r="B17" i="4"/>
  <c r="B14" i="4"/>
  <c r="B18" i="4"/>
  <c r="AT48" i="4"/>
  <c r="L26" i="4"/>
  <c r="AJ52" i="4"/>
  <c r="U26" i="4" s="1"/>
  <c r="AS52" i="4"/>
  <c r="AD14" i="4" s="1"/>
  <c r="AP48" i="4"/>
  <c r="AK48" i="4"/>
  <c r="AI52" i="4"/>
  <c r="T19" i="4" s="1"/>
  <c r="F26" i="4"/>
  <c r="AH52" i="4"/>
  <c r="S26" i="4" s="1"/>
  <c r="AS48" i="4"/>
  <c r="AU52" i="4"/>
  <c r="X18" i="4"/>
  <c r="B15" i="4"/>
  <c r="T13" i="4" l="1"/>
  <c r="AG46" i="4"/>
  <c r="AG16" i="4"/>
  <c r="AG21" i="4"/>
  <c r="AG18" i="4"/>
  <c r="AG22" i="4"/>
  <c r="B52" i="4"/>
  <c r="Z16" i="4"/>
  <c r="AG26" i="4"/>
  <c r="AC20" i="4"/>
  <c r="Z13" i="4"/>
  <c r="AB22" i="4"/>
  <c r="W43" i="4"/>
  <c r="T17" i="4"/>
  <c r="AB16" i="4"/>
  <c r="W22" i="4"/>
  <c r="AG13" i="4"/>
  <c r="AB46" i="4"/>
  <c r="W16" i="4"/>
  <c r="AG19" i="4"/>
  <c r="W46" i="4"/>
  <c r="W18" i="4"/>
  <c r="W15" i="4"/>
  <c r="AB19" i="4"/>
  <c r="V13" i="4"/>
  <c r="AG15" i="4"/>
  <c r="AB48" i="4"/>
  <c r="W19" i="4"/>
  <c r="Z18" i="4"/>
  <c r="U39" i="4"/>
  <c r="T20" i="4"/>
  <c r="W13" i="4"/>
  <c r="AG20" i="4"/>
  <c r="AG14" i="4"/>
  <c r="AD21" i="4"/>
  <c r="X23" i="4"/>
  <c r="T14" i="4"/>
  <c r="AD39" i="4"/>
  <c r="Z48" i="4"/>
  <c r="U18" i="4"/>
  <c r="V16" i="4"/>
  <c r="V22" i="4"/>
  <c r="T15" i="4"/>
  <c r="W48" i="4"/>
  <c r="Z21" i="4"/>
  <c r="X22" i="4"/>
  <c r="T21" i="4"/>
  <c r="U14" i="4"/>
  <c r="AA26" i="4"/>
  <c r="AA20" i="4"/>
  <c r="V43" i="4"/>
  <c r="AA14" i="4"/>
  <c r="AE26" i="4"/>
  <c r="Z23" i="4"/>
  <c r="AC42" i="4"/>
  <c r="Y19" i="4"/>
  <c r="AD46" i="4"/>
  <c r="R52" i="4"/>
  <c r="R53" i="4" s="1"/>
  <c r="AD17" i="4"/>
  <c r="AA22" i="4"/>
  <c r="AD18" i="4"/>
  <c r="W37" i="4"/>
  <c r="U21" i="4"/>
  <c r="X15" i="4"/>
  <c r="T23" i="4"/>
  <c r="Y21" i="4"/>
  <c r="AG17" i="4"/>
  <c r="AD15" i="4"/>
  <c r="AA19" i="4"/>
  <c r="Y15" i="4"/>
  <c r="Y13" i="4"/>
  <c r="AC21" i="4"/>
  <c r="AA17" i="4"/>
  <c r="T22" i="4"/>
  <c r="W41" i="4"/>
  <c r="AG43" i="4"/>
  <c r="T46" i="4"/>
  <c r="AA42" i="4"/>
  <c r="T38" i="4"/>
  <c r="Q52" i="4"/>
  <c r="Q53" i="4" s="1"/>
  <c r="AG48" i="4"/>
  <c r="R48" i="4"/>
  <c r="U44" i="4"/>
  <c r="AF17" i="4"/>
  <c r="Z44" i="4"/>
  <c r="L27" i="4"/>
  <c r="AA27" i="4"/>
  <c r="AF42" i="4"/>
  <c r="U41" i="4"/>
  <c r="S41" i="4"/>
  <c r="AF23" i="4"/>
  <c r="AA48" i="4"/>
  <c r="L48" i="4"/>
  <c r="AD44" i="4"/>
  <c r="AF45" i="4"/>
  <c r="AD41" i="4"/>
  <c r="AF16" i="4"/>
  <c r="G52" i="4"/>
  <c r="G53" i="4" s="1"/>
  <c r="V14" i="4"/>
  <c r="V17" i="4"/>
  <c r="V20" i="4"/>
  <c r="V23" i="4"/>
  <c r="Y38" i="4"/>
  <c r="V39" i="4"/>
  <c r="AB45" i="4"/>
  <c r="V19" i="4"/>
  <c r="Z39" i="4"/>
  <c r="N48" i="4"/>
  <c r="AC48" i="4"/>
  <c r="X41" i="4"/>
  <c r="AF39" i="4"/>
  <c r="U37" i="4"/>
  <c r="AB40" i="4"/>
  <c r="E26" i="4"/>
  <c r="T26" i="4"/>
  <c r="W42" i="4"/>
  <c r="O52" i="4"/>
  <c r="O53" i="4" s="1"/>
  <c r="AD23" i="4"/>
  <c r="AD22" i="4"/>
  <c r="AD13" i="4"/>
  <c r="AD16" i="4"/>
  <c r="AD19" i="4"/>
  <c r="S45" i="4"/>
  <c r="Y40" i="4"/>
  <c r="X13" i="4"/>
  <c r="J52" i="4"/>
  <c r="J53" i="4" s="1"/>
  <c r="Y17" i="4"/>
  <c r="Y20" i="4"/>
  <c r="Y14" i="4"/>
  <c r="AA18" i="4"/>
  <c r="V42" i="4"/>
  <c r="AC44" i="4"/>
  <c r="AB43" i="4"/>
  <c r="Z45" i="4"/>
  <c r="B27" i="4"/>
  <c r="AF43" i="4"/>
  <c r="AF40" i="4"/>
  <c r="AF15" i="4"/>
  <c r="W40" i="4"/>
  <c r="AF46" i="4"/>
  <c r="T44" i="4"/>
  <c r="Y26" i="4"/>
  <c r="J26" i="4"/>
  <c r="AE18" i="4"/>
  <c r="F27" i="4"/>
  <c r="U27" i="4"/>
  <c r="T52" i="4"/>
  <c r="AG40" i="4"/>
  <c r="AG39" i="4"/>
  <c r="B48" i="4"/>
  <c r="V21" i="4"/>
  <c r="N52" i="4"/>
  <c r="N53" i="4" s="1"/>
  <c r="AC15" i="4"/>
  <c r="AC23" i="4"/>
  <c r="AC22" i="4"/>
  <c r="AC16" i="4"/>
  <c r="AC19" i="4"/>
  <c r="AF48" i="4"/>
  <c r="Q48" i="4"/>
  <c r="X26" i="4"/>
  <c r="I26" i="4"/>
  <c r="AB13" i="4"/>
  <c r="AC46" i="4"/>
  <c r="AG44" i="4"/>
  <c r="AA46" i="4"/>
  <c r="AA41" i="4"/>
  <c r="R27" i="4"/>
  <c r="AG27" i="4"/>
  <c r="T48" i="4"/>
  <c r="E48" i="4"/>
  <c r="X44" i="4"/>
  <c r="Y22" i="4"/>
  <c r="Y18" i="4"/>
  <c r="AE40" i="4"/>
  <c r="U40" i="4"/>
  <c r="AD40" i="4"/>
  <c r="T37" i="4"/>
  <c r="Z46" i="4"/>
  <c r="T43" i="4"/>
  <c r="Z42" i="4"/>
  <c r="AD38" i="4"/>
  <c r="AE41" i="4"/>
  <c r="AB39" i="4"/>
  <c r="E52" i="4"/>
  <c r="E53" i="4" s="1"/>
  <c r="F52" i="4"/>
  <c r="F53" i="4" s="1"/>
  <c r="U16" i="4"/>
  <c r="U23" i="4"/>
  <c r="U19" i="4"/>
  <c r="U13" i="4"/>
  <c r="U46" i="4"/>
  <c r="U22" i="4"/>
  <c r="V18" i="4"/>
  <c r="V52" i="4" s="1"/>
  <c r="T42" i="4"/>
  <c r="X46" i="4"/>
  <c r="V44" i="4"/>
  <c r="AE21" i="4"/>
  <c r="AG37" i="4"/>
  <c r="W45" i="4"/>
  <c r="I52" i="4"/>
  <c r="I53" i="4" s="1"/>
  <c r="X17" i="4"/>
  <c r="X20" i="4"/>
  <c r="X14" i="4"/>
  <c r="W39" i="4"/>
  <c r="M52" i="4"/>
  <c r="M53" i="4" s="1"/>
  <c r="AB14" i="4"/>
  <c r="AB17" i="4"/>
  <c r="AB20" i="4"/>
  <c r="AB23" i="4"/>
  <c r="X16" i="4"/>
  <c r="S39" i="4"/>
  <c r="V46" i="4"/>
  <c r="AB21" i="4"/>
  <c r="Y45" i="4"/>
  <c r="Y41" i="4"/>
  <c r="Y37" i="4"/>
  <c r="AB41" i="4"/>
  <c r="AC41" i="4"/>
  <c r="U45" i="4"/>
  <c r="AC40" i="4"/>
  <c r="X38" i="4"/>
  <c r="Z41" i="4"/>
  <c r="AA45" i="4"/>
  <c r="AD37" i="4"/>
  <c r="X48" i="4"/>
  <c r="I48" i="4"/>
  <c r="T40" i="4"/>
  <c r="Z37" i="4"/>
  <c r="AF38" i="4"/>
  <c r="AC43" i="4"/>
  <c r="AC26" i="4"/>
  <c r="N26" i="4"/>
  <c r="V37" i="4"/>
  <c r="AE15" i="4"/>
  <c r="S37" i="4"/>
  <c r="S15" i="4"/>
  <c r="AE48" i="4"/>
  <c r="P48" i="4"/>
  <c r="V41" i="4"/>
  <c r="U42" i="4"/>
  <c r="AE44" i="4"/>
  <c r="AB37" i="4"/>
  <c r="AD27" i="4"/>
  <c r="O27" i="4"/>
  <c r="L52" i="4"/>
  <c r="L53" i="4" s="1"/>
  <c r="AA13" i="4"/>
  <c r="AA15" i="4"/>
  <c r="AA23" i="4"/>
  <c r="AD20" i="4"/>
  <c r="AB26" i="4"/>
  <c r="M26" i="4"/>
  <c r="X39" i="4"/>
  <c r="AF18" i="4"/>
  <c r="Z40" i="4"/>
  <c r="AB44" i="4"/>
  <c r="AA44" i="4"/>
  <c r="AE37" i="4"/>
  <c r="AB38" i="4"/>
  <c r="AA37" i="4"/>
  <c r="S18" i="4"/>
  <c r="Y44" i="4"/>
  <c r="T45" i="4"/>
  <c r="Y48" i="4"/>
  <c r="J48" i="4"/>
  <c r="AA38" i="4"/>
  <c r="O48" i="4"/>
  <c r="AD48" i="4"/>
  <c r="AF21" i="4"/>
  <c r="S38" i="4"/>
  <c r="AG45" i="4"/>
  <c r="AA43" i="4"/>
  <c r="Z43" i="4"/>
  <c r="AG38" i="4"/>
  <c r="S40" i="4"/>
  <c r="AD26" i="4"/>
  <c r="AD43" i="4"/>
  <c r="AE42" i="4"/>
  <c r="AC14" i="4"/>
  <c r="AC52" i="4" s="1"/>
  <c r="T16" i="4"/>
  <c r="AF41" i="4"/>
  <c r="Y16" i="4"/>
  <c r="K52" i="4"/>
  <c r="K53" i="4" s="1"/>
  <c r="Z14" i="4"/>
  <c r="Z17" i="4"/>
  <c r="Z20" i="4"/>
  <c r="Z15" i="4"/>
  <c r="X19" i="4"/>
  <c r="U48" i="4"/>
  <c r="F48" i="4"/>
  <c r="AD45" i="4"/>
  <c r="AF20" i="4"/>
  <c r="AE27" i="4"/>
  <c r="P27" i="4"/>
  <c r="V45" i="4"/>
  <c r="P52" i="4"/>
  <c r="P53" i="4" s="1"/>
  <c r="AE20" i="4"/>
  <c r="AE16" i="4"/>
  <c r="AE22" i="4"/>
  <c r="AE23" i="4"/>
  <c r="AE17" i="4"/>
  <c r="AE46" i="4"/>
  <c r="AE14" i="4"/>
  <c r="AE13" i="4"/>
  <c r="AE19" i="4"/>
  <c r="AF37" i="4"/>
  <c r="AE45" i="4"/>
  <c r="H26" i="4"/>
  <c r="W26" i="4"/>
  <c r="U15" i="4"/>
  <c r="T39" i="4"/>
  <c r="Y39" i="4"/>
  <c r="AC38" i="4"/>
  <c r="T18" i="4"/>
  <c r="Z26" i="4"/>
  <c r="K26" i="4"/>
  <c r="X42" i="4"/>
  <c r="Y23" i="4"/>
  <c r="S27" i="4"/>
  <c r="D27" i="4"/>
  <c r="AD42" i="4"/>
  <c r="AE43" i="4"/>
  <c r="D52" i="4"/>
  <c r="D53" i="4" s="1"/>
  <c r="S23" i="4"/>
  <c r="S20" i="4"/>
  <c r="S46" i="4"/>
  <c r="S19" i="4"/>
  <c r="S14" i="4"/>
  <c r="S16" i="4"/>
  <c r="S13" i="4"/>
  <c r="S22" i="4"/>
  <c r="S17" i="4"/>
  <c r="V38" i="4"/>
  <c r="U43" i="4"/>
  <c r="AF19" i="4"/>
  <c r="AE39" i="4"/>
  <c r="X43" i="4"/>
  <c r="X37" i="4"/>
  <c r="AF22" i="4"/>
  <c r="Z38" i="4"/>
  <c r="G26" i="4"/>
  <c r="V26" i="4"/>
  <c r="AF14" i="4"/>
  <c r="S42" i="4"/>
  <c r="S43" i="4"/>
  <c r="W44" i="4"/>
  <c r="AA40" i="4"/>
  <c r="AE38" i="4"/>
  <c r="W38" i="4"/>
  <c r="Q26" i="4"/>
  <c r="AF26" i="4"/>
  <c r="AF44" i="4"/>
  <c r="V48" i="4"/>
  <c r="G48" i="4"/>
  <c r="AB42" i="4"/>
  <c r="V40" i="4"/>
  <c r="AA16" i="4"/>
  <c r="AG42" i="4"/>
  <c r="Y43" i="4"/>
  <c r="S21" i="4"/>
  <c r="AC37" i="4"/>
  <c r="AF13" i="4"/>
  <c r="U17" i="4"/>
  <c r="Y42" i="4"/>
  <c r="AB18" i="4"/>
  <c r="X40" i="4"/>
  <c r="Z22" i="4"/>
  <c r="Z52" i="4" s="1"/>
  <c r="X45" i="4"/>
  <c r="V15" i="4"/>
  <c r="AA39" i="4"/>
  <c r="AG41" i="4"/>
  <c r="AC18" i="4"/>
  <c r="H52" i="4"/>
  <c r="H53" i="4" s="1"/>
  <c r="W20" i="4"/>
  <c r="W23" i="4"/>
  <c r="W17" i="4"/>
  <c r="W14" i="4"/>
  <c r="S44" i="4"/>
  <c r="U38" i="4"/>
  <c r="U20" i="4"/>
  <c r="AC39" i="4"/>
  <c r="AB15" i="4"/>
  <c r="T41" i="4"/>
  <c r="AC45" i="4"/>
  <c r="AC17" i="4"/>
  <c r="Y46" i="4"/>
  <c r="S48" i="4"/>
  <c r="D48" i="4"/>
  <c r="AG52" i="4"/>
  <c r="W52" i="4" l="1"/>
  <c r="Y52" i="4"/>
  <c r="AD28" i="4"/>
  <c r="O28" i="4"/>
  <c r="AG28" i="4"/>
  <c r="R28" i="4"/>
  <c r="I27" i="4"/>
  <c r="X27" i="4"/>
  <c r="AB52" i="4"/>
  <c r="T27" i="4"/>
  <c r="E27" i="4"/>
  <c r="AD52" i="4"/>
  <c r="U28" i="4"/>
  <c r="F28" i="4"/>
  <c r="AE28" i="4"/>
  <c r="P28" i="4"/>
  <c r="M27" i="4"/>
  <c r="AB27" i="4"/>
  <c r="L28" i="4"/>
  <c r="AA28" i="4"/>
  <c r="AE52" i="4"/>
  <c r="Y27" i="4"/>
  <c r="J27" i="4"/>
  <c r="X52" i="4"/>
  <c r="H27" i="4"/>
  <c r="W27" i="4"/>
  <c r="G27" i="4"/>
  <c r="V27" i="4"/>
  <c r="K27" i="4"/>
  <c r="Z27" i="4"/>
  <c r="U52" i="4"/>
  <c r="AF27" i="4"/>
  <c r="Q27" i="4"/>
  <c r="S52" i="4"/>
  <c r="AA52" i="4"/>
  <c r="B28" i="4"/>
  <c r="S28" i="4"/>
  <c r="D28" i="4"/>
  <c r="AC27" i="4"/>
  <c r="N27" i="4"/>
  <c r="AF52" i="4"/>
  <c r="G28" i="4" l="1"/>
  <c r="V28" i="4"/>
  <c r="AF28" i="4"/>
  <c r="Q28" i="4"/>
  <c r="J28" i="4"/>
  <c r="Y28" i="4"/>
  <c r="AE29" i="4"/>
  <c r="P29" i="4"/>
  <c r="AG29" i="4"/>
  <c r="R29" i="4"/>
  <c r="U29" i="4"/>
  <c r="F29" i="4"/>
  <c r="B29" i="4"/>
  <c r="H28" i="4"/>
  <c r="W28" i="4"/>
  <c r="N28" i="4"/>
  <c r="AC28" i="4"/>
  <c r="Z28" i="4"/>
  <c r="K28" i="4"/>
  <c r="I28" i="4"/>
  <c r="X28" i="4"/>
  <c r="M28" i="4"/>
  <c r="AB28" i="4"/>
  <c r="S29" i="4"/>
  <c r="D29" i="4"/>
  <c r="AA29" i="4"/>
  <c r="L29" i="4"/>
  <c r="T28" i="4"/>
  <c r="E28" i="4"/>
  <c r="O29" i="4"/>
  <c r="AD29" i="4"/>
  <c r="H29" i="4" l="1"/>
  <c r="W29" i="4"/>
  <c r="U30" i="4"/>
  <c r="F30" i="4"/>
  <c r="D30" i="4"/>
  <c r="S30" i="4"/>
  <c r="P30" i="4"/>
  <c r="AE30" i="4"/>
  <c r="J29" i="4"/>
  <c r="Y29" i="4"/>
  <c r="AA30" i="4"/>
  <c r="L30" i="4"/>
  <c r="AF29" i="4"/>
  <c r="Q29" i="4"/>
  <c r="O30" i="4"/>
  <c r="AD30" i="4"/>
  <c r="AC29" i="4"/>
  <c r="N29" i="4"/>
  <c r="AB29" i="4"/>
  <c r="M29" i="4"/>
  <c r="T29" i="4"/>
  <c r="E29" i="4"/>
  <c r="B30" i="4"/>
  <c r="K29" i="4"/>
  <c r="Z29" i="4"/>
  <c r="I29" i="4"/>
  <c r="X29" i="4"/>
  <c r="AG30" i="4"/>
  <c r="R30" i="4"/>
  <c r="V29" i="4"/>
  <c r="G29" i="4"/>
  <c r="AG31" i="4" l="1"/>
  <c r="R31" i="4"/>
  <c r="V30" i="4"/>
  <c r="G30" i="4"/>
  <c r="D31" i="4"/>
  <c r="S31" i="4"/>
  <c r="L31" i="4"/>
  <c r="AA31" i="4"/>
  <c r="B31" i="4"/>
  <c r="AF30" i="4"/>
  <c r="Q30" i="4"/>
  <c r="I30" i="4"/>
  <c r="X30" i="4"/>
  <c r="T30" i="4"/>
  <c r="E30" i="4"/>
  <c r="AB30" i="4"/>
  <c r="M30" i="4"/>
  <c r="AD31" i="4"/>
  <c r="O31" i="4"/>
  <c r="P31" i="4"/>
  <c r="AE31" i="4"/>
  <c r="U31" i="4"/>
  <c r="F31" i="4"/>
  <c r="W30" i="4"/>
  <c r="H30" i="4"/>
  <c r="K30" i="4"/>
  <c r="Z30" i="4"/>
  <c r="J30" i="4"/>
  <c r="Y30" i="4"/>
  <c r="AC30" i="4"/>
  <c r="N30" i="4"/>
  <c r="AC31" i="4" l="1"/>
  <c r="N31" i="4"/>
  <c r="E31" i="4"/>
  <c r="T31" i="4"/>
  <c r="F32" i="4"/>
  <c r="U32" i="4"/>
  <c r="L32" i="4"/>
  <c r="AA32" i="4"/>
  <c r="X31" i="4"/>
  <c r="I31" i="4"/>
  <c r="J31" i="4"/>
  <c r="Y31" i="4"/>
  <c r="D32" i="4"/>
  <c r="S32" i="4"/>
  <c r="AE32" i="4"/>
  <c r="P32" i="4"/>
  <c r="V31" i="4"/>
  <c r="G31" i="4"/>
  <c r="K31" i="4"/>
  <c r="Z31" i="4"/>
  <c r="AD32" i="4"/>
  <c r="O32" i="4"/>
  <c r="Q31" i="4"/>
  <c r="AF31" i="4"/>
  <c r="W31" i="4"/>
  <c r="H31" i="4"/>
  <c r="AB31" i="4"/>
  <c r="M31" i="4"/>
  <c r="B32" i="4"/>
  <c r="R32" i="4"/>
  <c r="AG32" i="4"/>
  <c r="Q32" i="4" l="1"/>
  <c r="AF32" i="4"/>
  <c r="Y32" i="4"/>
  <c r="J32" i="4"/>
  <c r="M32" i="4"/>
  <c r="AB32" i="4"/>
  <c r="L33" i="4"/>
  <c r="AA33" i="4"/>
  <c r="B33" i="4"/>
  <c r="R33" i="4"/>
  <c r="AG33" i="4"/>
  <c r="AE33" i="4"/>
  <c r="P33" i="4"/>
  <c r="S33" i="4"/>
  <c r="D33" i="4"/>
  <c r="K32" i="4"/>
  <c r="Z32" i="4"/>
  <c r="AD33" i="4"/>
  <c r="O33" i="4"/>
  <c r="F33" i="4"/>
  <c r="U33" i="4"/>
  <c r="E32" i="4"/>
  <c r="T32" i="4"/>
  <c r="W32" i="4"/>
  <c r="H32" i="4"/>
  <c r="X32" i="4"/>
  <c r="I32" i="4"/>
  <c r="AC32" i="4"/>
  <c r="N32" i="4"/>
  <c r="V32" i="4"/>
  <c r="G32" i="4"/>
  <c r="AA34" i="4" l="1"/>
  <c r="L34" i="4"/>
  <c r="G33" i="4"/>
  <c r="V33" i="4"/>
  <c r="F34" i="4"/>
  <c r="U34" i="4"/>
  <c r="Y33" i="4"/>
  <c r="J33" i="4"/>
  <c r="M33" i="4"/>
  <c r="AB33" i="4"/>
  <c r="N33" i="4"/>
  <c r="AC33" i="4"/>
  <c r="AE34" i="4"/>
  <c r="P34" i="4"/>
  <c r="O34" i="4"/>
  <c r="AD34" i="4"/>
  <c r="W33" i="4"/>
  <c r="H33" i="4"/>
  <c r="S34" i="4"/>
  <c r="D34" i="4"/>
  <c r="X33" i="4"/>
  <c r="I33" i="4"/>
  <c r="E33" i="4"/>
  <c r="T33" i="4"/>
  <c r="AG34" i="4"/>
  <c r="R34" i="4"/>
  <c r="Z33" i="4"/>
  <c r="K33" i="4"/>
  <c r="B34" i="4"/>
  <c r="AF33" i="4"/>
  <c r="Q33" i="4"/>
  <c r="O35" i="4" l="1"/>
  <c r="AD35" i="4"/>
  <c r="P35" i="4"/>
  <c r="AE35" i="4"/>
  <c r="Z34" i="4"/>
  <c r="K34" i="4"/>
  <c r="T34" i="4"/>
  <c r="E34" i="4"/>
  <c r="U35" i="4"/>
  <c r="F35" i="4"/>
  <c r="B35" i="4"/>
  <c r="N34" i="4"/>
  <c r="AC34" i="4"/>
  <c r="AF34" i="4"/>
  <c r="Q34" i="4"/>
  <c r="D35" i="4"/>
  <c r="S35" i="4"/>
  <c r="Y34" i="4"/>
  <c r="J34" i="4"/>
  <c r="X34" i="4"/>
  <c r="I34" i="4"/>
  <c r="G34" i="4"/>
  <c r="V34" i="4"/>
  <c r="AA35" i="4"/>
  <c r="L35" i="4"/>
  <c r="AG35" i="4"/>
  <c r="R35" i="4"/>
  <c r="M34" i="4"/>
  <c r="AB34" i="4"/>
  <c r="H34" i="4"/>
  <c r="W34" i="4"/>
  <c r="I35" i="4" l="1"/>
  <c r="X35" i="4"/>
  <c r="T35" i="4"/>
  <c r="E35" i="4"/>
  <c r="H35" i="4"/>
  <c r="W35" i="4"/>
  <c r="AB35" i="4"/>
  <c r="M35" i="4"/>
  <c r="N35" i="4"/>
  <c r="AC35" i="4"/>
  <c r="P36" i="4"/>
  <c r="AE36" i="4"/>
  <c r="Z35" i="4"/>
  <c r="K35" i="4"/>
  <c r="AG36" i="4"/>
  <c r="R36" i="4"/>
  <c r="AF35" i="4"/>
  <c r="Q35" i="4"/>
  <c r="Y35" i="4"/>
  <c r="J35" i="4"/>
  <c r="G35" i="4"/>
  <c r="V35" i="4"/>
  <c r="B36" i="4"/>
  <c r="U36" i="4"/>
  <c r="F36" i="4"/>
  <c r="O36" i="4"/>
  <c r="AD36" i="4"/>
  <c r="AA36" i="4"/>
  <c r="L36" i="4"/>
  <c r="D36" i="4"/>
  <c r="S36" i="4"/>
  <c r="V36" i="4" l="1"/>
  <c r="G36" i="4"/>
  <c r="E36" i="4"/>
  <c r="T36" i="4"/>
  <c r="J36" i="4"/>
  <c r="Y36" i="4"/>
  <c r="AB36" i="4"/>
  <c r="M36" i="4"/>
  <c r="Z36" i="4"/>
  <c r="K36" i="4"/>
  <c r="H36" i="4"/>
  <c r="W36" i="4"/>
  <c r="AC36" i="4"/>
  <c r="N36" i="4"/>
  <c r="Q36" i="4"/>
  <c r="AF36" i="4"/>
  <c r="I36" i="4"/>
  <c r="X36" i="4"/>
  <c r="B37" i="4" l="1"/>
  <c r="P37" i="4"/>
  <c r="J37" i="4"/>
  <c r="H37" i="4"/>
  <c r="G37" i="4"/>
  <c r="L37" i="4"/>
  <c r="Q37" i="4"/>
  <c r="N37" i="4"/>
  <c r="D37" i="4"/>
  <c r="F37" i="4"/>
  <c r="R37" i="4"/>
  <c r="O37" i="4"/>
  <c r="I37" i="4"/>
  <c r="E37" i="4"/>
  <c r="K37" i="4"/>
  <c r="M37" i="4"/>
  <c r="B38" i="4" l="1"/>
  <c r="I38" i="4"/>
  <c r="R38" i="4"/>
  <c r="F38" i="4"/>
  <c r="O38" i="4"/>
  <c r="J38" i="4"/>
  <c r="E38" i="4"/>
  <c r="G38" i="4"/>
  <c r="Q38" i="4"/>
  <c r="M38" i="4"/>
  <c r="H38" i="4"/>
  <c r="L38" i="4"/>
  <c r="D38" i="4"/>
  <c r="K38" i="4"/>
  <c r="P38" i="4"/>
  <c r="N38" i="4"/>
  <c r="B39" i="4" l="1"/>
  <c r="O39" i="4"/>
  <c r="F39" i="4"/>
  <c r="D39" i="4"/>
  <c r="G39" i="4"/>
  <c r="P39" i="4"/>
  <c r="Q39" i="4"/>
  <c r="K39" i="4"/>
  <c r="H39" i="4"/>
  <c r="J39" i="4"/>
  <c r="R39" i="4"/>
  <c r="L39" i="4"/>
  <c r="E39" i="4"/>
  <c r="N39" i="4"/>
  <c r="M39" i="4"/>
  <c r="I39" i="4"/>
  <c r="B40" i="4" l="1"/>
  <c r="P40" i="4"/>
  <c r="L40" i="4"/>
  <c r="R40" i="4"/>
  <c r="K40" i="4"/>
  <c r="D40" i="4"/>
  <c r="G40" i="4"/>
  <c r="I40" i="4"/>
  <c r="N40" i="4"/>
  <c r="J40" i="4"/>
  <c r="O40" i="4"/>
  <c r="H40" i="4"/>
  <c r="M40" i="4"/>
  <c r="E40" i="4"/>
  <c r="Q40" i="4"/>
  <c r="F40" i="4"/>
  <c r="B41" i="4" l="1"/>
  <c r="D41" i="4"/>
  <c r="I41" i="4"/>
  <c r="E41" i="4"/>
  <c r="F41" i="4"/>
  <c r="G41" i="4"/>
  <c r="H41" i="4"/>
  <c r="M41" i="4"/>
  <c r="K41" i="4"/>
  <c r="P41" i="4"/>
  <c r="Q41" i="4"/>
  <c r="N41" i="4"/>
  <c r="R41" i="4"/>
  <c r="J41" i="4"/>
  <c r="L41" i="4"/>
  <c r="O41" i="4"/>
  <c r="B42" i="4" l="1"/>
  <c r="O42" i="4"/>
  <c r="D42" i="4"/>
  <c r="N42" i="4"/>
  <c r="J42" i="4"/>
  <c r="Q42" i="4"/>
  <c r="G42" i="4"/>
  <c r="R42" i="4"/>
  <c r="F42" i="4"/>
  <c r="H42" i="4"/>
  <c r="E42" i="4"/>
  <c r="K42" i="4"/>
  <c r="I42" i="4"/>
  <c r="P42" i="4"/>
  <c r="L42" i="4"/>
  <c r="M42" i="4"/>
  <c r="B43" i="4" l="1"/>
  <c r="P43" i="4"/>
  <c r="G43" i="4"/>
  <c r="H43" i="4"/>
  <c r="M43" i="4"/>
  <c r="J43" i="4"/>
  <c r="Q43" i="4"/>
  <c r="E43" i="4"/>
  <c r="K43" i="4"/>
  <c r="I43" i="4"/>
  <c r="D43" i="4"/>
  <c r="L43" i="4"/>
  <c r="R43" i="4"/>
  <c r="N43" i="4"/>
  <c r="O43" i="4"/>
  <c r="F43" i="4"/>
  <c r="B44" i="4" l="1"/>
  <c r="L44" i="4"/>
  <c r="J44" i="4"/>
  <c r="E44" i="4"/>
  <c r="G44" i="4"/>
  <c r="R44" i="4"/>
  <c r="I44" i="4"/>
  <c r="D44" i="4"/>
  <c r="H44" i="4"/>
  <c r="Q44" i="4"/>
  <c r="K44" i="4"/>
  <c r="P44" i="4"/>
  <c r="F44" i="4"/>
  <c r="M44" i="4"/>
  <c r="O44" i="4"/>
  <c r="N44" i="4"/>
  <c r="B45" i="4" l="1"/>
  <c r="O45" i="4"/>
  <c r="D45" i="4"/>
  <c r="P45" i="4"/>
  <c r="I45" i="4"/>
  <c r="F45" i="4"/>
  <c r="R45" i="4"/>
  <c r="N45" i="4"/>
  <c r="E45" i="4"/>
  <c r="K45" i="4"/>
  <c r="M45" i="4"/>
  <c r="Q45" i="4"/>
  <c r="L45" i="4"/>
  <c r="J45" i="4"/>
  <c r="H45" i="4"/>
  <c r="G45" i="4"/>
  <c r="B46" i="4" l="1"/>
  <c r="D46" i="4"/>
  <c r="F46" i="4"/>
  <c r="R46" i="4"/>
  <c r="P46" i="4"/>
  <c r="L46" i="4"/>
  <c r="N46" i="4"/>
  <c r="G46" i="4"/>
  <c r="O46" i="4"/>
  <c r="M46" i="4"/>
  <c r="H46" i="4"/>
  <c r="Q46" i="4"/>
  <c r="I46" i="4"/>
  <c r="K46" i="4"/>
  <c r="J46" i="4"/>
  <c r="E46" i="4"/>
</calcChain>
</file>

<file path=xl/sharedStrings.xml><?xml version="1.0" encoding="utf-8"?>
<sst xmlns="http://schemas.openxmlformats.org/spreadsheetml/2006/main" count="123" uniqueCount="93">
  <si>
    <t>SCREEN SIZING WORKSHEET No.1 – AUSTRALIAN STANDARD SERIES    '</t>
  </si>
  <si>
    <t>Job No.</t>
  </si>
  <si>
    <t>Technician</t>
  </si>
  <si>
    <t>Date:</t>
  </si>
  <si>
    <t>Wet Screened on:</t>
  </si>
  <si>
    <r>
      <t>m</t>
    </r>
    <r>
      <rPr>
        <b/>
        <sz val="10"/>
        <color theme="1"/>
        <rFont val="Arial"/>
        <family val="2"/>
      </rPr>
      <t>m</t>
    </r>
  </si>
  <si>
    <t>Screening Time:</t>
  </si>
  <si>
    <t>min</t>
  </si>
  <si>
    <t>SCREEN SIZING</t>
  </si>
  <si>
    <t>Sample ID</t>
  </si>
  <si>
    <t>Start Sample Weight - Wet Screening (g)</t>
  </si>
  <si>
    <t>+38 wet screening</t>
  </si>
  <si>
    <t>-38 wet screening</t>
  </si>
  <si>
    <t>Start Sample Weight - Dry Screening (g)</t>
  </si>
  <si>
    <t>Screen Aperture</t>
  </si>
  <si>
    <t>Weight retained on each screen (g)</t>
  </si>
  <si>
    <t>13.2 mm</t>
  </si>
  <si>
    <r>
      <t xml:space="preserve">1180 </t>
    </r>
    <r>
      <rPr>
        <sz val="8"/>
        <color theme="1"/>
        <rFont val="Symbol"/>
        <family val="1"/>
        <charset val="2"/>
      </rPr>
      <t>m</t>
    </r>
    <r>
      <rPr>
        <sz val="8"/>
        <color theme="1"/>
        <rFont val="Arial"/>
        <family val="2"/>
      </rPr>
      <t>m</t>
    </r>
  </si>
  <si>
    <t>B2231</t>
  </si>
  <si>
    <t>James</t>
  </si>
  <si>
    <t>B2231 SOW#2</t>
  </si>
  <si>
    <t>Screen Sizing Report</t>
  </si>
  <si>
    <t>Project:</t>
  </si>
  <si>
    <t>Test Reference:</t>
  </si>
  <si>
    <t>Client:</t>
  </si>
  <si>
    <t>Date of Test:</t>
  </si>
  <si>
    <t>Sample:</t>
  </si>
  <si>
    <t>Operator:</t>
  </si>
  <si>
    <t>Start Mass (g):</t>
  </si>
  <si>
    <t>Screen Size (microns)</t>
  </si>
  <si>
    <t>Mass Restained (g)</t>
  </si>
  <si>
    <t>% Cum Retained</t>
  </si>
  <si>
    <t>% Cum Passing</t>
  </si>
  <si>
    <t>Undersize</t>
  </si>
  <si>
    <t>TOTAL</t>
  </si>
  <si>
    <r>
      <t>P</t>
    </r>
    <r>
      <rPr>
        <b/>
        <vertAlign val="subscript"/>
        <sz val="10"/>
        <rFont val="Calibri"/>
        <family val="2"/>
        <scheme val="minor"/>
      </rPr>
      <t>80</t>
    </r>
    <r>
      <rPr>
        <b/>
        <sz val="10"/>
        <rFont val="Calibri"/>
        <family val="2"/>
        <scheme val="minor"/>
      </rPr>
      <t>:</t>
    </r>
  </si>
  <si>
    <t>Mass Loss</t>
  </si>
  <si>
    <t>Assay by Size</t>
  </si>
  <si>
    <t>Assay by size</t>
  </si>
  <si>
    <t>Grade</t>
  </si>
  <si>
    <t>Recovery</t>
  </si>
  <si>
    <t>Units</t>
  </si>
  <si>
    <t>Screen Size (µm)</t>
  </si>
  <si>
    <t>Mass Rec</t>
  </si>
  <si>
    <t>Weights</t>
  </si>
  <si>
    <t>Al</t>
  </si>
  <si>
    <t>Au</t>
  </si>
  <si>
    <t>Ca</t>
  </si>
  <si>
    <t>Ce</t>
  </si>
  <si>
    <t>Fe</t>
  </si>
  <si>
    <t>Gd</t>
  </si>
  <si>
    <t>Hf</t>
  </si>
  <si>
    <t>La</t>
  </si>
  <si>
    <t>Mg</t>
  </si>
  <si>
    <t>Nd</t>
  </si>
  <si>
    <t>Rb</t>
  </si>
  <si>
    <t>Si</t>
  </si>
  <si>
    <t>Th</t>
  </si>
  <si>
    <t>Y</t>
  </si>
  <si>
    <t>Zr</t>
  </si>
  <si>
    <t>%</t>
  </si>
  <si>
    <t>ppm</t>
  </si>
  <si>
    <t>g</t>
  </si>
  <si>
    <t>+1180</t>
  </si>
  <si>
    <t>+850</t>
  </si>
  <si>
    <t>+600</t>
  </si>
  <si>
    <t>+425</t>
  </si>
  <si>
    <t>+300</t>
  </si>
  <si>
    <t>+212</t>
  </si>
  <si>
    <t>+106</t>
  </si>
  <si>
    <t>+75</t>
  </si>
  <si>
    <t>+53</t>
  </si>
  <si>
    <t>+38</t>
  </si>
  <si>
    <t>Total</t>
  </si>
  <si>
    <t>-850</t>
  </si>
  <si>
    <t>-600</t>
  </si>
  <si>
    <t>-425</t>
  </si>
  <si>
    <t>-212</t>
  </si>
  <si>
    <t>-106</t>
  </si>
  <si>
    <t>-75</t>
  </si>
  <si>
    <t>-53</t>
  </si>
  <si>
    <t>38x300</t>
  </si>
  <si>
    <t>Feed Assay</t>
  </si>
  <si>
    <t>Feed Recalculated</t>
  </si>
  <si>
    <t>Mass Balance (Final/Initial)</t>
  </si>
  <si>
    <t>B2231 SOW#2 Sizing Con 1</t>
  </si>
  <si>
    <t>Con 1</t>
  </si>
  <si>
    <t>J</t>
  </si>
  <si>
    <t>Sizing</t>
  </si>
  <si>
    <t>Richard Fox</t>
  </si>
  <si>
    <t>Combined</t>
  </si>
  <si>
    <t>-1800</t>
  </si>
  <si>
    <t>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</si>
</sst>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0.0%"/>
    <numFmt numFmtId="166" formatCode="0.0"/>
  </numFmts>
  <fonts count="27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8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Frutiger 45 Light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4"/>
      <color rgb="FF000000"/>
      <name val="Calibri"/>
      <family val="2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9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0" fontId="12" fillId="0" borderId="0"/>
    <xf numFmtId="0" fontId="15" fillId="0" borderId="0"/>
    <xf numFmtId="0" fontId="19" fillId="5" borderId="0" applyNumberFormat="0" applyBorder="0" applyAlignment="0" applyProtection="0"/>
    <xf numFmtId="0" fontId="10" fillId="0" borderId="0"/>
    <xf numFmtId="0" fontId="12" fillId="0" borderId="0"/>
    <xf numFmtId="9" fontId="19" fillId="0" borderId="0" applyFont="0" applyFill="0" applyBorder="0" applyAlignment="0" applyProtection="0"/>
  </cellStyleXfs>
  <cellXfs count="172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20" xfId="0" quotePrefix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13" xfId="0" quotePrefix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14" fontId="3" fillId="0" borderId="17" xfId="0" applyNumberFormat="1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" fontId="13" fillId="0" borderId="0" xfId="2" applyNumberFormat="1" applyFont="1" applyAlignment="1">
      <alignment shrinkToFit="1"/>
    </xf>
    <xf numFmtId="0" fontId="0" fillId="0" borderId="26" xfId="0" applyBorder="1"/>
    <xf numFmtId="0" fontId="0" fillId="0" borderId="18" xfId="0" applyBorder="1"/>
    <xf numFmtId="0" fontId="14" fillId="0" borderId="18" xfId="0" applyFont="1" applyBorder="1" applyAlignment="1">
      <alignment horizontal="center" vertical="center"/>
    </xf>
    <xf numFmtId="0" fontId="0" fillId="0" borderId="29" xfId="0" applyBorder="1"/>
    <xf numFmtId="0" fontId="0" fillId="0" borderId="4" xfId="0" applyBorder="1"/>
    <xf numFmtId="0" fontId="14" fillId="0" borderId="0" xfId="0" applyFont="1" applyAlignment="1">
      <alignment horizontal="center" vertical="center"/>
    </xf>
    <xf numFmtId="0" fontId="0" fillId="0" borderId="33" xfId="0" applyBorder="1"/>
    <xf numFmtId="0" fontId="0" fillId="0" borderId="8" xfId="0" applyBorder="1"/>
    <xf numFmtId="0" fontId="0" fillId="0" borderId="9" xfId="0" applyBorder="1"/>
    <xf numFmtId="0" fontId="14" fillId="0" borderId="9" xfId="0" applyFont="1" applyBorder="1" applyAlignment="1">
      <alignment horizontal="center" vertical="center"/>
    </xf>
    <xf numFmtId="0" fontId="0" fillId="0" borderId="10" xfId="0" applyBorder="1"/>
    <xf numFmtId="0" fontId="16" fillId="0" borderId="0" xfId="3" applyFont="1" applyAlignment="1">
      <alignment vertical="center" wrapText="1"/>
    </xf>
    <xf numFmtId="0" fontId="17" fillId="0" borderId="0" xfId="2" applyFont="1"/>
    <xf numFmtId="0" fontId="17" fillId="0" borderId="33" xfId="2" applyFont="1" applyBorder="1"/>
    <xf numFmtId="0" fontId="16" fillId="0" borderId="4" xfId="3" applyFont="1" applyBorder="1" applyAlignment="1">
      <alignment horizontal="right" vertical="center" indent="1"/>
    </xf>
    <xf numFmtId="1" fontId="18" fillId="4" borderId="0" xfId="3" applyNumberFormat="1" applyFont="1" applyFill="1" applyAlignment="1">
      <alignment horizontal="left" vertical="center"/>
    </xf>
    <xf numFmtId="0" fontId="18" fillId="0" borderId="0" xfId="3" applyFont="1"/>
    <xf numFmtId="0" fontId="18" fillId="0" borderId="0" xfId="2" applyFont="1"/>
    <xf numFmtId="0" fontId="16" fillId="0" borderId="0" xfId="3" applyFont="1" applyAlignment="1">
      <alignment horizontal="right"/>
    </xf>
    <xf numFmtId="0" fontId="18" fillId="4" borderId="0" xfId="3" applyFont="1" applyFill="1" applyAlignment="1">
      <alignment horizontal="left" vertical="center"/>
    </xf>
    <xf numFmtId="0" fontId="16" fillId="0" borderId="0" xfId="3" applyFont="1" applyAlignment="1">
      <alignment horizontal="right" vertical="center"/>
    </xf>
    <xf numFmtId="164" fontId="20" fillId="4" borderId="0" xfId="4" applyNumberFormat="1" applyFont="1" applyFill="1" applyBorder="1" applyAlignment="1" applyProtection="1">
      <alignment horizontal="left" vertical="center" wrapText="1"/>
    </xf>
    <xf numFmtId="0" fontId="18" fillId="4" borderId="0" xfId="3" applyFont="1" applyFill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right"/>
    </xf>
    <xf numFmtId="0" fontId="16" fillId="0" borderId="26" xfId="3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wrapText="1"/>
    </xf>
    <xf numFmtId="0" fontId="11" fillId="0" borderId="18" xfId="0" applyFont="1" applyBorder="1" applyAlignment="1">
      <alignment wrapText="1"/>
    </xf>
    <xf numFmtId="0" fontId="11" fillId="0" borderId="29" xfId="0" applyFont="1" applyBorder="1" applyAlignment="1">
      <alignment wrapText="1"/>
    </xf>
    <xf numFmtId="0" fontId="21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2" fontId="17" fillId="6" borderId="34" xfId="2" applyNumberFormat="1" applyFont="1" applyFill="1" applyBorder="1" applyAlignment="1">
      <alignment horizontal="right" vertical="center" indent="1" shrinkToFit="1"/>
    </xf>
    <xf numFmtId="2" fontId="17" fillId="4" borderId="35" xfId="3" applyNumberFormat="1" applyFont="1" applyFill="1" applyBorder="1" applyAlignment="1">
      <alignment horizontal="right" vertical="center" indent="1"/>
    </xf>
    <xf numFmtId="166" fontId="17" fillId="6" borderId="35" xfId="2" applyNumberFormat="1" applyFont="1" applyFill="1" applyBorder="1" applyAlignment="1">
      <alignment horizontal="right" vertical="center" indent="1" shrinkToFit="1"/>
    </xf>
    <xf numFmtId="166" fontId="17" fillId="0" borderId="36" xfId="2" applyNumberFormat="1" applyFont="1" applyBorder="1" applyAlignment="1">
      <alignment horizontal="right" vertical="center" indent="1" shrinkToFit="1"/>
    </xf>
    <xf numFmtId="1" fontId="17" fillId="0" borderId="37" xfId="2" applyNumberFormat="1" applyFont="1" applyBorder="1" applyAlignment="1">
      <alignment horizontal="right" vertical="center" indent="1" shrinkToFit="1"/>
    </xf>
    <xf numFmtId="2" fontId="17" fillId="0" borderId="38" xfId="2" applyNumberFormat="1" applyFont="1" applyBorder="1" applyAlignment="1">
      <alignment horizontal="right" vertical="center" indent="1" shrinkToFit="1"/>
    </xf>
    <xf numFmtId="166" fontId="22" fillId="0" borderId="38" xfId="2" applyNumberFormat="1" applyFont="1" applyBorder="1" applyAlignment="1">
      <alignment horizontal="right" vertical="center" shrinkToFit="1"/>
    </xf>
    <xf numFmtId="166" fontId="22" fillId="0" borderId="39" xfId="2" applyNumberFormat="1" applyFont="1" applyBorder="1" applyAlignment="1">
      <alignment horizontal="right" vertical="center" indent="1" shrinkToFit="1"/>
    </xf>
    <xf numFmtId="0" fontId="0" fillId="0" borderId="40" xfId="0" applyBorder="1" applyAlignment="1">
      <alignment horizontal="right"/>
    </xf>
    <xf numFmtId="9" fontId="0" fillId="0" borderId="41" xfId="0" applyNumberFormat="1" applyBorder="1"/>
    <xf numFmtId="0" fontId="0" fillId="0" borderId="41" xfId="0" applyBorder="1"/>
    <xf numFmtId="0" fontId="0" fillId="0" borderId="42" xfId="0" applyBorder="1"/>
    <xf numFmtId="0" fontId="10" fillId="0" borderId="0" xfId="5"/>
    <xf numFmtId="0" fontId="9" fillId="0" borderId="0" xfId="5" applyFont="1" applyAlignment="1">
      <alignment horizontal="center"/>
    </xf>
    <xf numFmtId="0" fontId="9" fillId="0" borderId="0" xfId="5" applyFont="1"/>
    <xf numFmtId="1" fontId="9" fillId="7" borderId="0" xfId="5" applyNumberFormat="1" applyFont="1" applyFill="1" applyAlignment="1">
      <alignment horizontal="center" wrapText="1"/>
    </xf>
    <xf numFmtId="14" fontId="9" fillId="7" borderId="0" xfId="5" applyNumberFormat="1" applyFont="1" applyFill="1" applyAlignment="1">
      <alignment horizontal="center" wrapText="1"/>
    </xf>
    <xf numFmtId="0" fontId="24" fillId="0" borderId="0" xfId="6" applyFont="1" applyAlignment="1">
      <alignment horizontal="center"/>
    </xf>
    <xf numFmtId="0" fontId="25" fillId="0" borderId="0" xfId="6" applyFont="1" applyAlignment="1">
      <alignment horizontal="center" vertical="center"/>
    </xf>
    <xf numFmtId="14" fontId="9" fillId="0" borderId="0" xfId="5" applyNumberFormat="1" applyFont="1" applyAlignment="1">
      <alignment horizontal="center"/>
    </xf>
    <xf numFmtId="14" fontId="9" fillId="4" borderId="0" xfId="5" applyNumberFormat="1" applyFont="1" applyFill="1" applyAlignment="1">
      <alignment horizontal="center"/>
    </xf>
    <xf numFmtId="14" fontId="9" fillId="8" borderId="0" xfId="5" applyNumberFormat="1" applyFont="1" applyFill="1" applyAlignment="1">
      <alignment horizontal="center" wrapText="1"/>
    </xf>
    <xf numFmtId="0" fontId="10" fillId="0" borderId="0" xfId="5" applyAlignment="1">
      <alignment horizontal="center"/>
    </xf>
    <xf numFmtId="0" fontId="26" fillId="0" borderId="12" xfId="5" applyFont="1" applyBorder="1" applyAlignment="1">
      <alignment horizontal="center"/>
    </xf>
    <xf numFmtId="14" fontId="26" fillId="0" borderId="6" xfId="5" applyNumberFormat="1" applyFont="1" applyBorder="1" applyAlignment="1">
      <alignment horizontal="center" wrapText="1"/>
    </xf>
    <xf numFmtId="0" fontId="9" fillId="0" borderId="6" xfId="5" applyFont="1" applyBorder="1" applyAlignment="1">
      <alignment horizontal="center"/>
    </xf>
    <xf numFmtId="0" fontId="26" fillId="0" borderId="6" xfId="5" applyFont="1" applyBorder="1" applyAlignment="1">
      <alignment horizontal="center"/>
    </xf>
    <xf numFmtId="0" fontId="26" fillId="0" borderId="43" xfId="5" applyFont="1" applyBorder="1" applyAlignment="1">
      <alignment horizontal="center"/>
    </xf>
    <xf numFmtId="0" fontId="26" fillId="0" borderId="11" xfId="5" applyFont="1" applyBorder="1" applyAlignment="1">
      <alignment horizontal="center" wrapText="1"/>
    </xf>
    <xf numFmtId="0" fontId="26" fillId="0" borderId="0" xfId="5" applyFont="1" applyAlignment="1">
      <alignment horizontal="center"/>
    </xf>
    <xf numFmtId="0" fontId="26" fillId="0" borderId="44" xfId="5" applyFont="1" applyBorder="1" applyAlignment="1">
      <alignment horizontal="center"/>
    </xf>
    <xf numFmtId="0" fontId="26" fillId="0" borderId="11" xfId="5" applyFont="1" applyBorder="1" applyAlignment="1">
      <alignment horizontal="center"/>
    </xf>
    <xf numFmtId="0" fontId="26" fillId="8" borderId="11" xfId="5" quotePrefix="1" applyFont="1" applyFill="1" applyBorder="1" applyAlignment="1">
      <alignment horizontal="center"/>
    </xf>
    <xf numFmtId="9" fontId="9" fillId="8" borderId="0" xfId="7" applyFont="1" applyFill="1" applyBorder="1" applyAlignment="1">
      <alignment horizontal="center"/>
    </xf>
    <xf numFmtId="166" fontId="9" fillId="8" borderId="0" xfId="5" applyNumberFormat="1" applyFont="1" applyFill="1" applyAlignment="1">
      <alignment horizontal="center"/>
    </xf>
    <xf numFmtId="2" fontId="9" fillId="8" borderId="0" xfId="7" applyNumberFormat="1" applyFont="1" applyFill="1" applyBorder="1" applyAlignment="1">
      <alignment horizontal="center"/>
    </xf>
    <xf numFmtId="1" fontId="9" fillId="8" borderId="0" xfId="7" applyNumberFormat="1" applyFont="1" applyFill="1" applyBorder="1" applyAlignment="1">
      <alignment horizontal="center"/>
    </xf>
    <xf numFmtId="1" fontId="9" fillId="8" borderId="44" xfId="7" applyNumberFormat="1" applyFont="1" applyFill="1" applyBorder="1" applyAlignment="1">
      <alignment horizontal="center"/>
    </xf>
    <xf numFmtId="9" fontId="9" fillId="0" borderId="0" xfId="7" applyFont="1" applyBorder="1" applyAlignment="1">
      <alignment horizontal="center"/>
    </xf>
    <xf numFmtId="9" fontId="9" fillId="0" borderId="44" xfId="7" applyFont="1" applyBorder="1" applyAlignment="1">
      <alignment horizontal="center"/>
    </xf>
    <xf numFmtId="1" fontId="9" fillId="0" borderId="0" xfId="5" applyNumberFormat="1" applyFont="1" applyAlignment="1">
      <alignment horizontal="center"/>
    </xf>
    <xf numFmtId="1" fontId="9" fillId="0" borderId="44" xfId="5" applyNumberFormat="1" applyFont="1" applyBorder="1" applyAlignment="1">
      <alignment horizontal="center"/>
    </xf>
    <xf numFmtId="1" fontId="26" fillId="8" borderId="11" xfId="5" quotePrefix="1" applyNumberFormat="1" applyFont="1" applyFill="1" applyBorder="1" applyAlignment="1">
      <alignment horizontal="center"/>
    </xf>
    <xf numFmtId="2" fontId="9" fillId="0" borderId="0" xfId="5" applyNumberFormat="1" applyFont="1" applyAlignment="1">
      <alignment horizontal="center"/>
    </xf>
    <xf numFmtId="10" fontId="9" fillId="0" borderId="0" xfId="7" applyNumberFormat="1" applyFont="1" applyBorder="1" applyAlignment="1">
      <alignment horizontal="center"/>
    </xf>
    <xf numFmtId="10" fontId="9" fillId="0" borderId="44" xfId="7" applyNumberFormat="1" applyFont="1" applyBorder="1" applyAlignment="1">
      <alignment horizontal="center"/>
    </xf>
    <xf numFmtId="0" fontId="26" fillId="0" borderId="11" xfId="5" quotePrefix="1" applyFont="1" applyBorder="1" applyAlignment="1">
      <alignment horizontal="center"/>
    </xf>
    <xf numFmtId="166" fontId="9" fillId="0" borderId="0" xfId="5" applyNumberFormat="1" applyFont="1" applyAlignment="1">
      <alignment horizontal="center"/>
    </xf>
    <xf numFmtId="2" fontId="9" fillId="0" borderId="44" xfId="5" applyNumberFormat="1" applyFont="1" applyBorder="1" applyAlignment="1">
      <alignment horizontal="center"/>
    </xf>
    <xf numFmtId="0" fontId="26" fillId="9" borderId="11" xfId="5" quotePrefix="1" applyFont="1" applyFill="1" applyBorder="1" applyAlignment="1">
      <alignment horizontal="center"/>
    </xf>
    <xf numFmtId="9" fontId="9" fillId="9" borderId="0" xfId="7" applyFont="1" applyFill="1" applyBorder="1" applyAlignment="1">
      <alignment horizontal="center"/>
    </xf>
    <xf numFmtId="166" fontId="9" fillId="9" borderId="0" xfId="5" applyNumberFormat="1" applyFont="1" applyFill="1" applyAlignment="1">
      <alignment horizontal="center"/>
    </xf>
    <xf numFmtId="2" fontId="9" fillId="9" borderId="0" xfId="5" applyNumberFormat="1" applyFont="1" applyFill="1" applyAlignment="1">
      <alignment horizontal="center"/>
    </xf>
    <xf numFmtId="1" fontId="9" fillId="9" borderId="0" xfId="5" applyNumberFormat="1" applyFont="1" applyFill="1" applyAlignment="1">
      <alignment horizontal="center"/>
    </xf>
    <xf numFmtId="1" fontId="9" fillId="9" borderId="44" xfId="5" applyNumberFormat="1" applyFont="1" applyFill="1" applyBorder="1" applyAlignment="1">
      <alignment horizontal="center"/>
    </xf>
    <xf numFmtId="9" fontId="9" fillId="9" borderId="44" xfId="7" applyFont="1" applyFill="1" applyBorder="1" applyAlignment="1">
      <alignment horizontal="center"/>
    </xf>
    <xf numFmtId="2" fontId="5" fillId="10" borderId="0" xfId="0" applyNumberFormat="1" applyFont="1" applyFill="1" applyAlignment="1">
      <alignment horizontal="center"/>
    </xf>
    <xf numFmtId="2" fontId="9" fillId="8" borderId="0" xfId="5" applyNumberFormat="1" applyFont="1" applyFill="1" applyAlignment="1">
      <alignment horizontal="center"/>
    </xf>
    <xf numFmtId="1" fontId="9" fillId="8" borderId="0" xfId="5" applyNumberFormat="1" applyFont="1" applyFill="1" applyAlignment="1">
      <alignment horizontal="center"/>
    </xf>
    <xf numFmtId="1" fontId="9" fillId="8" borderId="44" xfId="5" applyNumberFormat="1" applyFont="1" applyFill="1" applyBorder="1" applyAlignment="1">
      <alignment horizontal="center"/>
    </xf>
    <xf numFmtId="165" fontId="26" fillId="0" borderId="0" xfId="7" applyNumberFormat="1" applyFont="1" applyBorder="1" applyAlignment="1">
      <alignment horizontal="center"/>
    </xf>
    <xf numFmtId="2" fontId="9" fillId="0" borderId="0" xfId="7" applyNumberFormat="1" applyFont="1" applyBorder="1" applyAlignment="1">
      <alignment horizontal="center"/>
    </xf>
    <xf numFmtId="1" fontId="9" fillId="0" borderId="0" xfId="7" applyNumberFormat="1" applyFont="1" applyBorder="1" applyAlignment="1">
      <alignment horizontal="center"/>
    </xf>
    <xf numFmtId="1" fontId="9" fillId="0" borderId="44" xfId="7" applyNumberFormat="1" applyFont="1" applyBorder="1" applyAlignment="1">
      <alignment horizontal="center"/>
    </xf>
    <xf numFmtId="0" fontId="26" fillId="0" borderId="45" xfId="5" applyFont="1" applyBorder="1" applyAlignment="1">
      <alignment horizontal="center"/>
    </xf>
    <xf numFmtId="165" fontId="26" fillId="0" borderId="5" xfId="7" applyNumberFormat="1" applyFont="1" applyBorder="1" applyAlignment="1">
      <alignment horizontal="center"/>
    </xf>
    <xf numFmtId="9" fontId="9" fillId="0" borderId="5" xfId="7" applyFont="1" applyBorder="1" applyAlignment="1">
      <alignment horizontal="center"/>
    </xf>
    <xf numFmtId="9" fontId="9" fillId="0" borderId="46" xfId="7" applyFont="1" applyBorder="1" applyAlignment="1">
      <alignment horizontal="center"/>
    </xf>
    <xf numFmtId="9" fontId="9" fillId="0" borderId="5" xfId="7" applyFont="1" applyBorder="1"/>
    <xf numFmtId="9" fontId="9" fillId="0" borderId="46" xfId="7" applyFont="1" applyBorder="1"/>
    <xf numFmtId="0" fontId="10" fillId="0" borderId="5" xfId="5" applyBorder="1"/>
    <xf numFmtId="0" fontId="10" fillId="0" borderId="46" xfId="5" applyBorder="1"/>
    <xf numFmtId="0" fontId="9" fillId="11" borderId="0" xfId="5" applyFont="1" applyFill="1"/>
  </cellXfs>
  <cellStyles count="8">
    <cellStyle name="40% - Accent2 2" xfId="4" xr:uid="{027F2C52-FD6D-4F07-BB98-1F9B7243283F}"/>
    <cellStyle name="Normal" xfId="0" builtinId="0"/>
    <cellStyle name="Normal 2 2" xfId="3" xr:uid="{841AB154-C59A-41F6-A1D9-48685C0BA786}"/>
    <cellStyle name="Normal 2 2 2" xfId="6" xr:uid="{A31CEB75-90D4-47B3-B1C6-1E911B067E79}"/>
    <cellStyle name="Normal 2 2 2 2 2 2" xfId="5" xr:uid="{FC9DEB14-1AD8-4340-9333-BC8434208E5A}"/>
    <cellStyle name="Normal_Float Tests" xfId="2" xr:uid="{18F84301-50F7-4785-A524-DD0213E5CA72}"/>
    <cellStyle name="Percent" xfId="1" builtinId="5"/>
    <cellStyle name="Percent 3" xfId="7" xr:uid="{5FFF53F1-BC09-400D-AB2C-4028E2ED7D37}"/>
  </cellStyles>
  <dxfs count="6">
    <dxf>
      <numFmt numFmtId="1" formatCode="0"/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23588308550278"/>
          <c:y val="3.899468158805109E-2"/>
          <c:w val="0.79586874655790896"/>
          <c:h val="0.8336632162854967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'Sizing Summary'!$B$13:$B$22</c:f>
              <c:numCache>
                <c:formatCode>General</c:formatCode>
                <c:ptCount val="10"/>
                <c:pt idx="0">
                  <c:v>1180</c:v>
                </c:pt>
                <c:pt idx="1">
                  <c:v>850</c:v>
                </c:pt>
                <c:pt idx="2">
                  <c:v>600</c:v>
                </c:pt>
                <c:pt idx="3">
                  <c:v>425</c:v>
                </c:pt>
                <c:pt idx="4">
                  <c:v>300</c:v>
                </c:pt>
                <c:pt idx="5" formatCode="0">
                  <c:v>212</c:v>
                </c:pt>
                <c:pt idx="6" formatCode="0">
                  <c:v>106</c:v>
                </c:pt>
                <c:pt idx="7" formatCode="0">
                  <c:v>75</c:v>
                </c:pt>
                <c:pt idx="8" formatCode="0">
                  <c:v>53</c:v>
                </c:pt>
                <c:pt idx="9" formatCode="0">
                  <c:v>38</c:v>
                </c:pt>
              </c:numCache>
            </c:numRef>
          </c:xVal>
          <c:yVal>
            <c:numRef>
              <c:f>'Sizing Summary'!$E$13:$E$22</c:f>
              <c:numCache>
                <c:formatCode>0.0%</c:formatCode>
                <c:ptCount val="10"/>
                <c:pt idx="0">
                  <c:v>0.99625341278223956</c:v>
                </c:pt>
                <c:pt idx="1">
                  <c:v>0.99473883497080451</c:v>
                </c:pt>
                <c:pt idx="2">
                  <c:v>0.99214810976703405</c:v>
                </c:pt>
                <c:pt idx="3">
                  <c:v>0.97947348492397213</c:v>
                </c:pt>
                <c:pt idx="4">
                  <c:v>0.83582773670260468</c:v>
                </c:pt>
                <c:pt idx="5">
                  <c:v>0.54124235237848506</c:v>
                </c:pt>
                <c:pt idx="6">
                  <c:v>8.7745869786165609E-2</c:v>
                </c:pt>
                <c:pt idx="7">
                  <c:v>1.133940493034935E-2</c:v>
                </c:pt>
                <c:pt idx="8">
                  <c:v>4.4839474680643532E-3</c:v>
                </c:pt>
                <c:pt idx="9">
                  <c:v>4.3245182247554359E-3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9-48B9-A34D-BFC0A355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52616"/>
        <c:axId val="925553008"/>
      </c:scatterChart>
      <c:valAx>
        <c:axId val="9255526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553008"/>
        <c:crosses val="autoZero"/>
        <c:crossBetween val="midCat"/>
      </c:valAx>
      <c:valAx>
        <c:axId val="925553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% Cum. Passing</a:t>
                </a:r>
              </a:p>
            </c:rich>
          </c:tx>
          <c:layout>
            <c:manualLayout>
              <c:xMode val="edge"/>
              <c:yMode val="edge"/>
              <c:x val="5.6140350877192978E-3"/>
              <c:y val="0.3327750627846951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925552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304800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704D0A-5339-4693-BC64-985BB85CB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90500"/>
          <a:ext cx="1524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</xdr:colOff>
      <xdr:row>11</xdr:row>
      <xdr:rowOff>45721</xdr:rowOff>
    </xdr:from>
    <xdr:to>
      <xdr:col>10</xdr:col>
      <xdr:colOff>586740</xdr:colOff>
      <xdr:row>26</xdr:row>
      <xdr:rowOff>45721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E2BC-0F1E-4740-9DEE-BB9F38C3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45720</xdr:colOff>
      <xdr:row>1</xdr:row>
      <xdr:rowOff>38100</xdr:rowOff>
    </xdr:from>
    <xdr:to>
      <xdr:col>2</xdr:col>
      <xdr:colOff>594360</xdr:colOff>
      <xdr:row>4</xdr:row>
      <xdr:rowOff>373380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1027BB-F693-4AEA-B2B5-D9DD81726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238125"/>
          <a:ext cx="1501140" cy="1506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2178843</xdr:colOff>
      <xdr:row>8</xdr:row>
      <xdr:rowOff>120866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75C05-A77F-4BC4-B078-A062529C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0"/>
          <a:ext cx="2035968" cy="18544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121500</xdr:colOff>
      <xdr:row>0</xdr:row>
      <xdr:rowOff>88049</xdr:rowOff>
    </xdr:from>
    <xdr:to>
      <xdr:col>17</xdr:col>
      <xdr:colOff>0</xdr:colOff>
      <xdr:row>40</xdr:row>
      <xdr:rowOff>149324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D95E01-FE13-84DC-1301-85791552B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401712" y="-1192163"/>
          <a:ext cx="7681275" cy="10241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JOBS\B2131%20-%20MRM%20Sizing\B2131%20SOW%231%20Final%20Report.xlsx" TargetMode="External"/><Relationship Id="rId1" Type="http://schemas.openxmlformats.org/officeDocument/2006/relationships/externalLinkPath" Target="/JOBS/B2131%20-%20MRM%20Sizing/B2131%20SOW%231%20Final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office%20documents\Documents%20and%20Settings\Tony\My%20Documents\Clients_Testwork\Galaxy\Testwork%20-%20Initial\Mt%20Cattlin%20Testwork%20-%20T028%20Galaxy%20Spodumene%20WORKFI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lserver\HRLdata\Common\Public%20Folders\Standard%20Forms\Worksheets%20and%20design%20spreadsheets\CIL%20leach%20test%20workboo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1Admin_Methods\Parameters%20Chemicals%20and%20Calculation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Isa%20Open%20Pit\Zinc%20Resource\Testwork\Leach%20Test%20Results%20-%20Size%20Vs%20Recovery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anica.williamson\Documentum\Viewed\RTIO-PDE-003574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Pacific%20Wildcat\T737%20RC%20Met%20Study\Nagrom%20Flow%20Sheet%20T73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TECHSRV\Etienne\Templates\Item%20B5%20-%20Rougher%20&amp;%20tail%20scav\1TECHSRV\DBY\datatemps\Normalis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Pacific%20Wildcat\T737%20RC%20Met%20Study\For%20Tony%20at%20Nagrom%20RC%20Met%20samples%20plus%20Ultratrace%20XRF%20summary%200.5%25%20Niobium%20Cu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casingena\Local%20Settings\Temporary%20Internet%20Files\OLK22A\Projects\McArthur%20River%20Mine\Feasibility%20Study\Design\Cleaner%201%20con\Design%20Criteria%20-%20C1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Crosslands\T510%20Jig%20Investigation\Crosslands%20Flowsheet%20(Nagrom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BAdmin\AppData\Local\Temp\Temp4_Amdel99.zip\Amdel99\XLMAST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-hidata.corp.riotinto.org\hidata\Brockman%204%20LG\2005%20&amp;2006%20WDC\Particle%20Pyknometry\2006%20WDC%20%20Core%20IPP\1237A%20RM21686%20-32+15mm%20P%20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Crosslands\T556%20Phase%203%20Jig%20Tests\Crosslands%20Flowsheet%20T556%20(Nagrom)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JOBS\B2231%20-%20Richard%20Fox\SOW%231\B2231%20SOW%231%20Head%20Characterisation%20Report.xlsx" TargetMode="External"/><Relationship Id="rId1" Type="http://schemas.openxmlformats.org/officeDocument/2006/relationships/externalLinkPath" Target="/JOBS/B2231%20-%20Richard%20Fox/SOW%231/B2231%20SOW%231%20Head%20Characterisation%20Repor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JOBS\T2011%20-%20Flubor%20Testwork\Nagrom%20Flow%20Sheet%20-%20T2011%20Mount%20Isa%20Mines%20Ltd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Common\Public%20Folders\Standard%20Forms\Worksheets%20and%20design%20spreadsheets\CIL%20leach%20test%20workboo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casingena\Local%20Settings\Temporary%20Internet%20Files\OLK22A\Projects\McArthur%20River%20Mine\Feasibility%20Study\Design\Cleaner%201%20con\Mass%20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s_Testwork\Sundry\Inactive\Molyhil\T015%20and%20prior\Molyhil%20Testwork%20No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lients_Testwork\Mount%20Isa%20Mines\T2011%20-%20Flubor%20Testwork\Nagrom%20Flow%20Sheet%20-%20T2011%20Mount%20Isa%20Mines%20Lt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anica.williamson\Documentum\Viewed\RTIO-PDE-0036316_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ranica.williamson\Documentum\Viewed\RTIO-PDE-0035745_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dmin\Quotations\Northern%20Uranium%20(minerals)\Quote%20111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huang\Desktop\Project%20manage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d Assays"/>
      <sheetName val="Head PBOX Results"/>
      <sheetName val="Sieve Sizing - PFD"/>
      <sheetName val="Sieve Sizing - RCON"/>
      <sheetName val="Sieve Sizing - RTAIL"/>
      <sheetName val="Cyclosize - PFD"/>
      <sheetName val="Laser Size - C6+C7 - PFD"/>
      <sheetName val="Cyclosize - RCON"/>
      <sheetName val="Laser Size - C6+C7 - RCON"/>
      <sheetName val="Cyclosize - RTAIL"/>
      <sheetName val="Laser Size - C6+C7 - RTAIL"/>
      <sheetName val="Sizing Summary - PFD"/>
      <sheetName val="Assays by Size - PFD"/>
      <sheetName val="Assays by Size - RCON"/>
      <sheetName val="Assays by Size - RTAIL"/>
      <sheetName val="SG's"/>
      <sheetName val="Sizing PBOX PFD Results"/>
      <sheetName val="Sizing PBOX RCON Results"/>
      <sheetName val="Sizing PBOX RTAIL Results"/>
      <sheetName val="Laser Sizings Summary"/>
      <sheetName val="Rough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">
          <cell r="C18">
            <v>27.626206549324969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3">
          <cell r="B13">
            <v>150</v>
          </cell>
          <cell r="E13">
            <v>0.9952275438895517</v>
          </cell>
        </row>
        <row r="14">
          <cell r="B14">
            <v>106</v>
          </cell>
          <cell r="E14">
            <v>0.93744673598091022</v>
          </cell>
        </row>
        <row r="15">
          <cell r="B15">
            <v>75</v>
          </cell>
          <cell r="E15">
            <v>0.83279359127322317</v>
          </cell>
        </row>
        <row r="16">
          <cell r="B16">
            <v>53</v>
          </cell>
          <cell r="E16">
            <v>0.58258053519686381</v>
          </cell>
        </row>
        <row r="17">
          <cell r="B17">
            <v>38</v>
          </cell>
          <cell r="E1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y"/>
      <sheetName val="Sampling"/>
      <sheetName val="Sizing Data"/>
      <sheetName val="HLS Data"/>
      <sheetName val="Flow Li_Ta"/>
      <sheetName val="Gravity_Mag Data"/>
      <sheetName val="Assay"/>
      <sheetName val="Tabs 2009"/>
      <sheetName val="Circuit Summary "/>
      <sheetName val="Flow Li Mag Con"/>
      <sheetName val="Marketing Cons"/>
      <sheetName val="Sample Map"/>
      <sheetName val="Proposed Circuit"/>
      <sheetName val="Pilot Circuit"/>
      <sheetName val="Data"/>
      <sheetName val="Assay check"/>
      <sheetName val="Bulk Prep"/>
      <sheetName val="HMS"/>
      <sheetName val="Jig"/>
      <sheetName val="Tables"/>
      <sheetName val="Receipt"/>
      <sheetName val="Quote 1"/>
      <sheetName val="Quote"/>
      <sheetName val="Tasks"/>
      <sheetName val="Notes"/>
      <sheetName val="July-Sept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F4" t="str">
            <v>Circuit</v>
          </cell>
        </row>
        <row r="5">
          <cell r="F5" t="str">
            <v>Li2O</v>
          </cell>
          <cell r="P5" t="str">
            <v>Ta2O5</v>
          </cell>
        </row>
        <row r="6">
          <cell r="F6">
            <v>980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N5" t="str">
            <v>Ta2O5</v>
          </cell>
        </row>
      </sheetData>
      <sheetData sheetId="13" refreshError="1"/>
      <sheetData sheetId="14">
        <row r="1">
          <cell r="A1" t="str">
            <v>Notes</v>
          </cell>
          <cell r="B1" t="str">
            <v>Date</v>
          </cell>
          <cell r="C1" t="str">
            <v>Cost</v>
          </cell>
          <cell r="D1" t="str">
            <v>Sample ID</v>
          </cell>
          <cell r="E1" t="str">
            <v>Product</v>
          </cell>
          <cell r="F1" t="str">
            <v>Product Weight Kg</v>
          </cell>
          <cell r="G1" t="str">
            <v>Li2O</v>
          </cell>
          <cell r="H1" t="str">
            <v>Ta2O5</v>
          </cell>
          <cell r="I1" t="str">
            <v>Nb2O5</v>
          </cell>
          <cell r="J1" t="str">
            <v>Sn</v>
          </cell>
          <cell r="K1" t="str">
            <v>Fe2O3</v>
          </cell>
          <cell r="L1" t="str">
            <v>Na2O</v>
          </cell>
          <cell r="M1" t="str">
            <v>K2O</v>
          </cell>
          <cell r="N1" t="str">
            <v>P2O5</v>
          </cell>
          <cell r="O1" t="str">
            <v>MnO</v>
          </cell>
          <cell r="P1" t="str">
            <v>Al2O3</v>
          </cell>
          <cell r="S1" t="str">
            <v>LOI</v>
          </cell>
          <cell r="T1" t="str">
            <v>Feed</v>
          </cell>
          <cell r="U1" t="str">
            <v>Li2O</v>
          </cell>
          <cell r="V1" t="str">
            <v>Ta2O5</v>
          </cell>
          <cell r="W1" t="str">
            <v>Nb2O5</v>
          </cell>
          <cell r="X1" t="str">
            <v>Sn</v>
          </cell>
          <cell r="Y1" t="str">
            <v>Feed stage</v>
          </cell>
          <cell r="Z1" t="str">
            <v>Li2O stage</v>
          </cell>
          <cell r="AA1" t="str">
            <v>Ta2O5 stage</v>
          </cell>
          <cell r="AB1" t="str">
            <v>Nb2O5 stage</v>
          </cell>
          <cell r="AC1" t="str">
            <v>Sn stage</v>
          </cell>
          <cell r="AD1" t="str">
            <v>Feed circuit</v>
          </cell>
          <cell r="AE1" t="str">
            <v>Li2O circuit</v>
          </cell>
          <cell r="AF1" t="str">
            <v>Ta2O5 circuit</v>
          </cell>
          <cell r="AG1" t="str">
            <v>Nb2O5 circuit</v>
          </cell>
          <cell r="AH1" t="str">
            <v>Sn circuit</v>
          </cell>
          <cell r="AI1" t="str">
            <v>Sum</v>
          </cell>
          <cell r="AJ1" t="str">
            <v>Feed</v>
          </cell>
        </row>
        <row r="2">
          <cell r="G2" t="str">
            <v>%</v>
          </cell>
          <cell r="H2" t="str">
            <v>%</v>
          </cell>
          <cell r="I2" t="str">
            <v>%</v>
          </cell>
          <cell r="J2" t="str">
            <v>%</v>
          </cell>
          <cell r="K2" t="str">
            <v>%</v>
          </cell>
          <cell r="L2" t="str">
            <v>%</v>
          </cell>
          <cell r="M2" t="str">
            <v>%</v>
          </cell>
          <cell r="N2" t="str">
            <v>%</v>
          </cell>
          <cell r="O2" t="str">
            <v>%</v>
          </cell>
          <cell r="P2" t="str">
            <v>%</v>
          </cell>
          <cell r="Q2" t="str">
            <v>%</v>
          </cell>
          <cell r="R2" t="str">
            <v>%</v>
          </cell>
          <cell r="S2" t="str">
            <v>%</v>
          </cell>
          <cell r="T2" t="str">
            <v>Component Mass (Kg)</v>
          </cell>
          <cell r="Y2" t="str">
            <v>Stage Distribution%</v>
          </cell>
          <cell r="AD2" t="str">
            <v>Circuit Distribution%</v>
          </cell>
        </row>
        <row r="3">
          <cell r="F3" t="str">
            <v>F</v>
          </cell>
          <cell r="G3">
            <v>3</v>
          </cell>
          <cell r="H3">
            <v>4</v>
          </cell>
          <cell r="I3">
            <v>4</v>
          </cell>
          <cell r="J3">
            <v>4</v>
          </cell>
          <cell r="K3">
            <v>2</v>
          </cell>
          <cell r="L3">
            <v>2</v>
          </cell>
          <cell r="M3">
            <v>2</v>
          </cell>
          <cell r="N3">
            <v>3</v>
          </cell>
          <cell r="O3">
            <v>3</v>
          </cell>
          <cell r="P3">
            <v>2</v>
          </cell>
          <cell r="Q3">
            <v>3</v>
          </cell>
          <cell r="R3">
            <v>3</v>
          </cell>
          <cell r="S3">
            <v>3</v>
          </cell>
          <cell r="T3">
            <v>6</v>
          </cell>
          <cell r="U3" t="str">
            <v>G</v>
          </cell>
          <cell r="V3" t="str">
            <v>H</v>
          </cell>
          <cell r="W3" t="str">
            <v>I</v>
          </cell>
          <cell r="X3" t="str">
            <v>J</v>
          </cell>
          <cell r="Y3">
            <v>6</v>
          </cell>
          <cell r="AD3">
            <v>6</v>
          </cell>
          <cell r="AJ3">
            <v>5</v>
          </cell>
        </row>
        <row r="5">
          <cell r="D5" t="str">
            <v>Feed#4</v>
          </cell>
          <cell r="E5" t="str">
            <v>Feed</v>
          </cell>
          <cell r="F5">
            <v>132</v>
          </cell>
          <cell r="G5">
            <v>0.92800000000000005</v>
          </cell>
          <cell r="H5">
            <v>1.9300000000000001E-2</v>
          </cell>
          <cell r="I5">
            <v>1.29E-2</v>
          </cell>
          <cell r="J5">
            <v>9.5999999999999992E-3</v>
          </cell>
          <cell r="K5">
            <v>2.0942424239999999</v>
          </cell>
          <cell r="L5">
            <v>2.4274242424285712</v>
          </cell>
          <cell r="M5">
            <v>3.2703030302857141</v>
          </cell>
          <cell r="N5">
            <v>7.6515151514285715E-2</v>
          </cell>
          <cell r="O5">
            <v>9.5037878778571436E-2</v>
          </cell>
          <cell r="P5">
            <v>13.161969697</v>
          </cell>
          <cell r="Q5">
            <v>0</v>
          </cell>
          <cell r="R5">
            <v>0</v>
          </cell>
          <cell r="S5">
            <v>0.99324242408571428</v>
          </cell>
          <cell r="T5">
            <v>980</v>
          </cell>
          <cell r="U5">
            <v>9.0941779999999994</v>
          </cell>
          <cell r="V5">
            <v>0.18954100000000002</v>
          </cell>
          <cell r="W5">
            <v>0.126361</v>
          </cell>
          <cell r="X5">
            <v>9.4287999999999997E-2</v>
          </cell>
          <cell r="Y5">
            <v>1</v>
          </cell>
          <cell r="Z5">
            <v>1</v>
          </cell>
          <cell r="AA5">
            <v>1</v>
          </cell>
          <cell r="AB5">
            <v>0.99999900000000008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0.99999900000000008</v>
          </cell>
          <cell r="AH5">
            <v>1</v>
          </cell>
          <cell r="AI5">
            <v>5</v>
          </cell>
          <cell r="AJ5">
            <v>5</v>
          </cell>
        </row>
        <row r="6">
          <cell r="AI6">
            <v>5</v>
          </cell>
          <cell r="AJ6">
            <v>5</v>
          </cell>
        </row>
        <row r="7">
          <cell r="D7" t="str">
            <v>Feed#4 +6mm</v>
          </cell>
          <cell r="E7" t="str">
            <v>+6mm</v>
          </cell>
          <cell r="F7">
            <v>49</v>
          </cell>
          <cell r="G7">
            <v>1.175</v>
          </cell>
          <cell r="H7">
            <v>8.9999999999999993E-3</v>
          </cell>
          <cell r="I7">
            <v>6.0000000000000001E-3</v>
          </cell>
          <cell r="J7">
            <v>8.9999999999999993E-3</v>
          </cell>
          <cell r="T7">
            <v>363.78787899999998</v>
          </cell>
          <cell r="U7">
            <v>4.274508</v>
          </cell>
          <cell r="V7">
            <v>3.2740999999999999E-2</v>
          </cell>
          <cell r="W7">
            <v>2.1826999999999999E-2</v>
          </cell>
          <cell r="X7">
            <v>3.2740999999999999E-2</v>
          </cell>
          <cell r="Y7">
            <v>0.37121199999999999</v>
          </cell>
          <cell r="Z7">
            <v>0.47002699999999997</v>
          </cell>
          <cell r="AA7">
            <v>0.172738</v>
          </cell>
          <cell r="AB7">
            <v>0.172735</v>
          </cell>
          <cell r="AC7">
            <v>0.34724500000000003</v>
          </cell>
          <cell r="AD7">
            <v>0.37121199999999999</v>
          </cell>
          <cell r="AE7">
            <v>0.47002699999999997</v>
          </cell>
          <cell r="AF7">
            <v>0.172738</v>
          </cell>
          <cell r="AG7">
            <v>0.172735</v>
          </cell>
          <cell r="AH7">
            <v>0.34724500000000003</v>
          </cell>
          <cell r="AI7">
            <v>5</v>
          </cell>
          <cell r="AJ7">
            <v>5</v>
          </cell>
        </row>
        <row r="8">
          <cell r="D8" t="str">
            <v>Feed#4 +2mm</v>
          </cell>
          <cell r="E8" t="str">
            <v>+2mm</v>
          </cell>
          <cell r="F8">
            <v>42</v>
          </cell>
          <cell r="G8">
            <v>0.83499999999999996</v>
          </cell>
          <cell r="H8">
            <v>2.1000000000000001E-2</v>
          </cell>
          <cell r="I8">
            <v>1.4E-2</v>
          </cell>
          <cell r="J8">
            <v>8.9999999999999993E-3</v>
          </cell>
          <cell r="T8">
            <v>311.81818199999998</v>
          </cell>
          <cell r="U8">
            <v>2.6036820000000001</v>
          </cell>
          <cell r="V8">
            <v>6.5481999999999999E-2</v>
          </cell>
          <cell r="W8">
            <v>4.3654999999999999E-2</v>
          </cell>
          <cell r="X8">
            <v>2.8063999999999999E-2</v>
          </cell>
          <cell r="Y8">
            <v>0.31818200000000002</v>
          </cell>
          <cell r="Z8">
            <v>0.286302</v>
          </cell>
          <cell r="AA8">
            <v>0.34547699999999998</v>
          </cell>
          <cell r="AB8">
            <v>0.34547800000000001</v>
          </cell>
          <cell r="AC8">
            <v>0.29764099999999999</v>
          </cell>
          <cell r="AD8">
            <v>0.31818200000000002</v>
          </cell>
          <cell r="AE8">
            <v>0.286302</v>
          </cell>
          <cell r="AF8">
            <v>0.34547699999999998</v>
          </cell>
          <cell r="AG8">
            <v>0.34547800000000001</v>
          </cell>
          <cell r="AH8">
            <v>0.29764099999999999</v>
          </cell>
          <cell r="AI8">
            <v>5</v>
          </cell>
          <cell r="AJ8">
            <v>5</v>
          </cell>
        </row>
        <row r="9">
          <cell r="D9" t="str">
            <v>Feed#4 -2mm</v>
          </cell>
          <cell r="E9" t="str">
            <v>-2mm</v>
          </cell>
          <cell r="F9">
            <v>41</v>
          </cell>
          <cell r="G9">
            <v>0.72799999999999998</v>
          </cell>
          <cell r="H9">
            <v>0.03</v>
          </cell>
          <cell r="I9">
            <v>0.02</v>
          </cell>
          <cell r="J9">
            <v>1.0999999999999999E-2</v>
          </cell>
          <cell r="T9">
            <v>304.39393899999999</v>
          </cell>
          <cell r="U9">
            <v>2.2159879999999998</v>
          </cell>
          <cell r="V9">
            <v>9.1317999999999996E-2</v>
          </cell>
          <cell r="W9">
            <v>6.0879000000000003E-2</v>
          </cell>
          <cell r="X9">
            <v>3.3482999999999999E-2</v>
          </cell>
          <cell r="Y9">
            <v>0.31060599999999999</v>
          </cell>
          <cell r="Z9">
            <v>0.243671</v>
          </cell>
          <cell r="AA9">
            <v>0.48178500000000002</v>
          </cell>
          <cell r="AB9">
            <v>0.48178599999999999</v>
          </cell>
          <cell r="AC9">
            <v>0.35511399999999999</v>
          </cell>
          <cell r="AD9">
            <v>0.31060599999999999</v>
          </cell>
          <cell r="AE9">
            <v>0.243671</v>
          </cell>
          <cell r="AF9">
            <v>0.48178500000000002</v>
          </cell>
          <cell r="AG9">
            <v>0.48178599999999999</v>
          </cell>
          <cell r="AH9">
            <v>0.35511399999999999</v>
          </cell>
          <cell r="AI9">
            <v>5</v>
          </cell>
          <cell r="AJ9">
            <v>5</v>
          </cell>
        </row>
        <row r="10">
          <cell r="AD10" t="str">
            <v>FEED (5): Feed#4</v>
          </cell>
        </row>
        <row r="12">
          <cell r="D12" t="str">
            <v>Feed#4 +6mm (raw)</v>
          </cell>
          <cell r="E12" t="str">
            <v>Feed</v>
          </cell>
          <cell r="F12">
            <v>46.838000000000001</v>
          </cell>
          <cell r="G12">
            <v>1.0960000000000001</v>
          </cell>
          <cell r="H12">
            <v>3.0200000000000001E-2</v>
          </cell>
          <cell r="I12">
            <v>2.3699999999999999E-2</v>
          </cell>
          <cell r="J12">
            <v>7.7000000000000002E-3</v>
          </cell>
          <cell r="K12">
            <v>1.39</v>
          </cell>
          <cell r="L12">
            <v>2.44</v>
          </cell>
          <cell r="M12">
            <v>3.22</v>
          </cell>
          <cell r="N12">
            <v>7.3999999999999996E-2</v>
          </cell>
          <cell r="O12">
            <v>6.8000000000000005E-2</v>
          </cell>
          <cell r="P12">
            <v>13.25</v>
          </cell>
          <cell r="Q12">
            <v>0</v>
          </cell>
          <cell r="R12">
            <v>0</v>
          </cell>
          <cell r="S12">
            <v>0</v>
          </cell>
          <cell r="T12">
            <v>363.78787899999998</v>
          </cell>
          <cell r="U12">
            <v>3.9886349999999999</v>
          </cell>
          <cell r="V12">
            <v>0.109754</v>
          </cell>
          <cell r="W12">
            <v>8.6128999999999997E-2</v>
          </cell>
          <cell r="X12">
            <v>2.7968999999999997E-2</v>
          </cell>
          <cell r="Y12">
            <v>1</v>
          </cell>
          <cell r="Z12">
            <v>1.0000009999999999</v>
          </cell>
          <cell r="AA12">
            <v>0.99999899999999997</v>
          </cell>
          <cell r="AB12">
            <v>0.99999899999999997</v>
          </cell>
          <cell r="AC12">
            <v>1.0000009999999999</v>
          </cell>
          <cell r="AD12">
            <v>0.37121199999999999</v>
          </cell>
          <cell r="AE12">
            <v>0.43859199999999998</v>
          </cell>
          <cell r="AF12">
            <v>0.57905099999999998</v>
          </cell>
          <cell r="AG12">
            <v>0.68161099999999997</v>
          </cell>
          <cell r="AH12">
            <v>0.29663299999999998</v>
          </cell>
          <cell r="AI12">
            <v>12</v>
          </cell>
          <cell r="AJ12">
            <v>5</v>
          </cell>
        </row>
        <row r="13">
          <cell r="AI13">
            <v>12</v>
          </cell>
          <cell r="AJ13">
            <v>5</v>
          </cell>
        </row>
        <row r="14">
          <cell r="D14" t="str">
            <v>Feed#4 +6mm (raw) Float</v>
          </cell>
          <cell r="E14" t="str">
            <v>Float</v>
          </cell>
          <cell r="F14">
            <v>37.101639344262296</v>
          </cell>
          <cell r="G14">
            <v>7.5999999999999998E-2</v>
          </cell>
          <cell r="H14">
            <v>8.0000000000000002E-3</v>
          </cell>
          <cell r="I14">
            <v>4.0000000000000001E-3</v>
          </cell>
          <cell r="J14">
            <v>4.0000000000000001E-3</v>
          </cell>
          <cell r="K14">
            <v>0.89</v>
          </cell>
          <cell r="L14">
            <v>2.93</v>
          </cell>
          <cell r="M14">
            <v>3.67</v>
          </cell>
          <cell r="N14">
            <v>8.7999999999999995E-2</v>
          </cell>
          <cell r="O14">
            <v>0.03</v>
          </cell>
          <cell r="P14">
            <v>10.5</v>
          </cell>
          <cell r="T14">
            <v>288.16616199999999</v>
          </cell>
          <cell r="U14">
            <v>0.21900600000000001</v>
          </cell>
          <cell r="V14">
            <v>2.3053000000000001E-2</v>
          </cell>
          <cell r="W14">
            <v>1.1527000000000001E-2</v>
          </cell>
          <cell r="X14">
            <v>1.1527000000000001E-2</v>
          </cell>
          <cell r="Y14">
            <v>0.79212700000000003</v>
          </cell>
          <cell r="Z14">
            <v>5.4907999999999998E-2</v>
          </cell>
          <cell r="AA14">
            <v>0.21004200000000001</v>
          </cell>
          <cell r="AB14">
            <v>0.13383400000000001</v>
          </cell>
          <cell r="AC14">
            <v>0.41213499999999997</v>
          </cell>
          <cell r="AD14">
            <v>0.294047</v>
          </cell>
          <cell r="AE14">
            <v>2.4081999999999999E-2</v>
          </cell>
          <cell r="AF14">
            <v>0.121625</v>
          </cell>
          <cell r="AG14">
            <v>9.1222999999999999E-2</v>
          </cell>
          <cell r="AH14">
            <v>0.122253</v>
          </cell>
          <cell r="AI14">
            <v>12</v>
          </cell>
          <cell r="AJ14">
            <v>5</v>
          </cell>
        </row>
        <row r="15">
          <cell r="D15" t="str">
            <v>Feed#4 +6mm (raw) Sink</v>
          </cell>
          <cell r="E15" t="str">
            <v>Sink</v>
          </cell>
          <cell r="F15">
            <v>8.8983606557377062</v>
          </cell>
          <cell r="G15">
            <v>5.43</v>
          </cell>
          <cell r="H15">
            <v>0.123</v>
          </cell>
          <cell r="I15">
            <v>0.107</v>
          </cell>
          <cell r="J15">
            <v>2.1999999999999999E-2</v>
          </cell>
          <cell r="K15">
            <v>2.63</v>
          </cell>
          <cell r="L15">
            <v>0.5</v>
          </cell>
          <cell r="M15">
            <v>1.4</v>
          </cell>
          <cell r="N15">
            <v>1.2999999999999999E-2</v>
          </cell>
          <cell r="O15">
            <v>0.21</v>
          </cell>
          <cell r="P15">
            <v>24.5</v>
          </cell>
          <cell r="T15">
            <v>69.113022999999998</v>
          </cell>
          <cell r="U15">
            <v>3.752837</v>
          </cell>
          <cell r="V15">
            <v>8.5009000000000001E-2</v>
          </cell>
          <cell r="W15">
            <v>7.3951000000000003E-2</v>
          </cell>
          <cell r="X15">
            <v>1.5205E-2</v>
          </cell>
          <cell r="Y15">
            <v>0.18998200000000001</v>
          </cell>
          <cell r="Z15">
            <v>0.94088300000000002</v>
          </cell>
          <cell r="AA15">
            <v>0.77454100000000004</v>
          </cell>
          <cell r="AB15">
            <v>0.85860700000000001</v>
          </cell>
          <cell r="AC15">
            <v>0.54363799999999995</v>
          </cell>
          <cell r="AD15">
            <v>7.0523000000000002E-2</v>
          </cell>
          <cell r="AE15">
            <v>0.41266399999999998</v>
          </cell>
          <cell r="AF15">
            <v>0.44849899999999998</v>
          </cell>
          <cell r="AG15">
            <v>0.58523599999999998</v>
          </cell>
          <cell r="AH15">
            <v>0.16126099999999999</v>
          </cell>
          <cell r="AI15">
            <v>12</v>
          </cell>
          <cell r="AJ15">
            <v>5</v>
          </cell>
        </row>
        <row r="16">
          <cell r="D16" t="str">
            <v>Feed#4 +6mm (raw) Fines</v>
          </cell>
          <cell r="E16" t="str">
            <v>Fines</v>
          </cell>
          <cell r="F16">
            <v>0.83799999999999997</v>
          </cell>
          <cell r="G16">
            <v>0.25800000000000001</v>
          </cell>
          <cell r="H16">
            <v>2.5999999999999999E-2</v>
          </cell>
          <cell r="I16">
            <v>0.01</v>
          </cell>
          <cell r="J16">
            <v>1.9E-2</v>
          </cell>
          <cell r="K16">
            <v>10.4</v>
          </cell>
          <cell r="L16">
            <v>1.44</v>
          </cell>
          <cell r="M16">
            <v>2.73</v>
          </cell>
          <cell r="N16">
            <v>8.1000000000000003E-2</v>
          </cell>
          <cell r="O16">
            <v>0.27</v>
          </cell>
          <cell r="P16">
            <v>15.3</v>
          </cell>
          <cell r="T16">
            <v>6.5086950000000003</v>
          </cell>
          <cell r="U16">
            <v>1.6792000000000001E-2</v>
          </cell>
          <cell r="V16">
            <v>1.6919999999999999E-3</v>
          </cell>
          <cell r="W16">
            <v>6.5099999999999999E-4</v>
          </cell>
          <cell r="X16">
            <v>1.237E-3</v>
          </cell>
          <cell r="Y16">
            <v>1.7891000000000001E-2</v>
          </cell>
          <cell r="Z16">
            <v>4.2100000000000002E-3</v>
          </cell>
          <cell r="AA16">
            <v>1.5415999999999999E-2</v>
          </cell>
          <cell r="AB16">
            <v>7.5579999999999996E-3</v>
          </cell>
          <cell r="AC16">
            <v>4.4228000000000003E-2</v>
          </cell>
          <cell r="AD16">
            <v>6.6420000000000003E-3</v>
          </cell>
          <cell r="AE16">
            <v>1.846E-3</v>
          </cell>
          <cell r="AF16">
            <v>8.9269999999999992E-3</v>
          </cell>
          <cell r="AG16">
            <v>5.1520000000000003E-3</v>
          </cell>
          <cell r="AH16">
            <v>1.3119E-2</v>
          </cell>
          <cell r="AI16">
            <v>12</v>
          </cell>
          <cell r="AJ16">
            <v>5</v>
          </cell>
        </row>
        <row r="17">
          <cell r="AD17" t="str">
            <v>FEED (5): Feed#4</v>
          </cell>
        </row>
        <row r="19">
          <cell r="D19" t="str">
            <v>Feed#4 -6mm (raw)</v>
          </cell>
          <cell r="E19" t="str">
            <v>Feed</v>
          </cell>
          <cell r="F19">
            <v>74.549000000000007</v>
          </cell>
          <cell r="G19">
            <v>0.77200000000000002</v>
          </cell>
          <cell r="H19">
            <v>2.12E-2</v>
          </cell>
          <cell r="I19">
            <v>1.23E-2</v>
          </cell>
          <cell r="J19">
            <v>1.15E-2</v>
          </cell>
          <cell r="K19">
            <v>2.5099999999999998</v>
          </cell>
          <cell r="L19">
            <v>2.42</v>
          </cell>
          <cell r="M19">
            <v>3.3</v>
          </cell>
          <cell r="N19">
            <v>7.8E-2</v>
          </cell>
          <cell r="O19">
            <v>0.111</v>
          </cell>
          <cell r="P19">
            <v>13.11</v>
          </cell>
          <cell r="Q19">
            <v>0</v>
          </cell>
          <cell r="R19">
            <v>0</v>
          </cell>
          <cell r="S19">
            <v>0</v>
          </cell>
          <cell r="T19">
            <v>616.21212100000002</v>
          </cell>
          <cell r="U19">
            <v>4.7579419999999999</v>
          </cell>
          <cell r="V19">
            <v>0.13039200000000001</v>
          </cell>
          <cell r="W19">
            <v>7.6077999999999993E-2</v>
          </cell>
          <cell r="X19">
            <v>7.1104000000000001E-2</v>
          </cell>
          <cell r="Y19">
            <v>0.99999999999999989</v>
          </cell>
          <cell r="Z19">
            <v>0.99999999999999989</v>
          </cell>
          <cell r="AA19">
            <v>0.99999999999999989</v>
          </cell>
          <cell r="AB19">
            <v>1</v>
          </cell>
          <cell r="AC19">
            <v>1</v>
          </cell>
          <cell r="AD19">
            <v>0.62878800000000001</v>
          </cell>
          <cell r="AE19">
            <v>0.52318600000000004</v>
          </cell>
          <cell r="AF19">
            <v>0.68793500000000007</v>
          </cell>
          <cell r="AG19">
            <v>0.60206799999999994</v>
          </cell>
          <cell r="AH19">
            <v>0.75411600000000001</v>
          </cell>
          <cell r="AI19">
            <v>19</v>
          </cell>
          <cell r="AJ19">
            <v>5</v>
          </cell>
        </row>
        <row r="20">
          <cell r="AI20">
            <v>19</v>
          </cell>
          <cell r="AJ20">
            <v>5</v>
          </cell>
        </row>
        <row r="21">
          <cell r="D21" t="str">
            <v>Feed#4 -6mm (raw) Float</v>
          </cell>
          <cell r="E21" t="str">
            <v>Float</v>
          </cell>
          <cell r="F21">
            <v>58.90183163403411</v>
          </cell>
          <cell r="G21">
            <v>6.8000000000000005E-2</v>
          </cell>
          <cell r="H21">
            <v>4.0000000000000001E-3</v>
          </cell>
          <cell r="I21">
            <v>0</v>
          </cell>
          <cell r="J21">
            <v>6.0000000000000001E-3</v>
          </cell>
          <cell r="K21">
            <v>1.65</v>
          </cell>
          <cell r="L21">
            <v>2.8</v>
          </cell>
          <cell r="M21">
            <v>3.61</v>
          </cell>
          <cell r="N21">
            <v>7.0999999999999994E-2</v>
          </cell>
          <cell r="O21">
            <v>0.05</v>
          </cell>
          <cell r="P21">
            <v>11</v>
          </cell>
          <cell r="T21">
            <v>486.874708</v>
          </cell>
          <cell r="U21">
            <v>0.33107500000000001</v>
          </cell>
          <cell r="V21">
            <v>1.9474999999999999E-2</v>
          </cell>
          <cell r="W21">
            <v>0</v>
          </cell>
          <cell r="X21">
            <v>2.9211999999999998E-2</v>
          </cell>
          <cell r="Y21">
            <v>0.79010899999999995</v>
          </cell>
          <cell r="Z21">
            <v>6.9583999999999993E-2</v>
          </cell>
          <cell r="AA21">
            <v>0.14935699999999999</v>
          </cell>
          <cell r="AB21">
            <v>0</v>
          </cell>
          <cell r="AC21">
            <v>0.41083500000000001</v>
          </cell>
          <cell r="AD21">
            <v>0.496811</v>
          </cell>
          <cell r="AE21">
            <v>3.6405E-2</v>
          </cell>
          <cell r="AF21">
            <v>0.10274800000000001</v>
          </cell>
          <cell r="AG21">
            <v>0</v>
          </cell>
          <cell r="AH21">
            <v>0.30981700000000001</v>
          </cell>
          <cell r="AI21">
            <v>19</v>
          </cell>
          <cell r="AJ21">
            <v>5</v>
          </cell>
        </row>
        <row r="22">
          <cell r="D22" t="str">
            <v>Feed#4 -6mm (raw) Sink</v>
          </cell>
          <cell r="E22" t="str">
            <v>Sink</v>
          </cell>
          <cell r="F22">
            <v>10.098168365965892</v>
          </cell>
          <cell r="G22">
            <v>5.12</v>
          </cell>
          <cell r="H22">
            <v>0.112</v>
          </cell>
          <cell r="I22">
            <v>8.4000000000000005E-2</v>
          </cell>
          <cell r="J22">
            <v>3.6999999999999998E-2</v>
          </cell>
          <cell r="K22">
            <v>3.78</v>
          </cell>
          <cell r="L22">
            <v>0.43</v>
          </cell>
          <cell r="M22">
            <v>1.72</v>
          </cell>
          <cell r="N22">
            <v>0.105</v>
          </cell>
          <cell r="O22">
            <v>0.39</v>
          </cell>
          <cell r="P22">
            <v>24.7</v>
          </cell>
          <cell r="T22">
            <v>83.470117000000002</v>
          </cell>
          <cell r="U22">
            <v>4.2736700000000001</v>
          </cell>
          <cell r="V22">
            <v>9.3487000000000001E-2</v>
          </cell>
          <cell r="W22">
            <v>7.0114999999999997E-2</v>
          </cell>
          <cell r="X22">
            <v>3.0884000000000002E-2</v>
          </cell>
          <cell r="Y22">
            <v>0.13545699999999999</v>
          </cell>
          <cell r="Z22">
            <v>0.89821799999999996</v>
          </cell>
          <cell r="AA22">
            <v>0.71696899999999997</v>
          </cell>
          <cell r="AB22">
            <v>0.92161999999999999</v>
          </cell>
          <cell r="AC22">
            <v>0.43435000000000001</v>
          </cell>
          <cell r="AD22">
            <v>8.5174E-2</v>
          </cell>
          <cell r="AE22">
            <v>0.46993499999999999</v>
          </cell>
          <cell r="AF22">
            <v>0.493228</v>
          </cell>
          <cell r="AG22">
            <v>0.55487799999999998</v>
          </cell>
          <cell r="AH22">
            <v>0.32755000000000001</v>
          </cell>
          <cell r="AI22">
            <v>19</v>
          </cell>
          <cell r="AJ22">
            <v>5</v>
          </cell>
        </row>
        <row r="23">
          <cell r="D23" t="str">
            <v>Feed#4 -6mm (raw) Fines</v>
          </cell>
          <cell r="E23" t="str">
            <v>Fines</v>
          </cell>
          <cell r="F23">
            <v>5.5490000000000004</v>
          </cell>
          <cell r="G23">
            <v>0.33400000000000002</v>
          </cell>
          <cell r="H23">
            <v>3.7999999999999999E-2</v>
          </cell>
          <cell r="I23">
            <v>1.2999999999999999E-2</v>
          </cell>
          <cell r="J23">
            <v>2.4E-2</v>
          </cell>
          <cell r="K23">
            <v>9.35</v>
          </cell>
          <cell r="L23">
            <v>1.96</v>
          </cell>
          <cell r="M23">
            <v>2.86</v>
          </cell>
          <cell r="N23">
            <v>0.10100000000000001</v>
          </cell>
          <cell r="O23">
            <v>0.25</v>
          </cell>
          <cell r="P23">
            <v>14.4</v>
          </cell>
          <cell r="T23">
            <v>45.867296000000003</v>
          </cell>
          <cell r="U23">
            <v>0.153197</v>
          </cell>
          <cell r="V23">
            <v>1.7430000000000001E-2</v>
          </cell>
          <cell r="W23">
            <v>5.9630000000000004E-3</v>
          </cell>
          <cell r="X23">
            <v>1.1008E-2</v>
          </cell>
          <cell r="Y23">
            <v>7.4434E-2</v>
          </cell>
          <cell r="Z23">
            <v>3.2197999999999997E-2</v>
          </cell>
          <cell r="AA23">
            <v>0.13367399999999999</v>
          </cell>
          <cell r="AB23">
            <v>7.8380000000000005E-2</v>
          </cell>
          <cell r="AC23">
            <v>0.15481500000000001</v>
          </cell>
          <cell r="AD23">
            <v>4.6802999999999997E-2</v>
          </cell>
          <cell r="AE23">
            <v>1.6846E-2</v>
          </cell>
          <cell r="AF23">
            <v>9.1958999999999999E-2</v>
          </cell>
          <cell r="AG23">
            <v>4.7190000000000003E-2</v>
          </cell>
          <cell r="AH23">
            <v>0.11674900000000001</v>
          </cell>
          <cell r="AI23">
            <v>19</v>
          </cell>
          <cell r="AJ23">
            <v>5</v>
          </cell>
        </row>
        <row r="24">
          <cell r="AD24" t="str">
            <v>FEED (5): Feed#4</v>
          </cell>
        </row>
        <row r="26">
          <cell r="T26" t="str">
            <v>Feed</v>
          </cell>
          <cell r="U26">
            <v>8.7465770000000003</v>
          </cell>
          <cell r="V26">
            <v>0.24014600000000003</v>
          </cell>
          <cell r="W26">
            <v>0.16220699999999999</v>
          </cell>
          <cell r="X26">
            <v>9.9072999999999994E-2</v>
          </cell>
        </row>
        <row r="27">
          <cell r="T27" t="str">
            <v>HLS</v>
          </cell>
          <cell r="U27">
            <v>-3.8222366001633042E-2</v>
          </cell>
          <cell r="V27">
            <v>0.26698708986446207</v>
          </cell>
          <cell r="W27">
            <v>0.28367929978395223</v>
          </cell>
          <cell r="X27">
            <v>5.0748769726794478E-2</v>
          </cell>
        </row>
        <row r="29">
          <cell r="T29" t="str">
            <v>Feed +6</v>
          </cell>
          <cell r="U29">
            <v>3.9886349999999999</v>
          </cell>
          <cell r="V29">
            <v>0.109754</v>
          </cell>
          <cell r="W29">
            <v>8.6128999999999997E-2</v>
          </cell>
          <cell r="X29">
            <v>2.7968999999999997E-2</v>
          </cell>
        </row>
        <row r="30">
          <cell r="U30">
            <v>-6.687857409554504E-2</v>
          </cell>
          <cell r="V30">
            <v>2.3521883876485141</v>
          </cell>
          <cell r="W30">
            <v>2.9459843313327529</v>
          </cell>
          <cell r="X30">
            <v>-0.14574997709294163</v>
          </cell>
        </row>
        <row r="32">
          <cell r="T32" t="str">
            <v>Feed -6</v>
          </cell>
          <cell r="U32">
            <v>4.7579419999999999</v>
          </cell>
          <cell r="V32">
            <v>0.13039200000000001</v>
          </cell>
          <cell r="W32">
            <v>7.6077999999999993E-2</v>
          </cell>
          <cell r="X32">
            <v>7.1104000000000001E-2</v>
          </cell>
        </row>
        <row r="33">
          <cell r="U33">
            <v>-1.2807515867268922E-2</v>
          </cell>
          <cell r="V33">
            <v>-0.16841836734693869</v>
          </cell>
          <cell r="W33">
            <v>-0.27221765167313994</v>
          </cell>
          <cell r="X33">
            <v>0.15527970494093951</v>
          </cell>
        </row>
        <row r="35">
          <cell r="D35" t="str">
            <v>Feed#4 +6mm</v>
          </cell>
          <cell r="E35" t="str">
            <v>Feed</v>
          </cell>
          <cell r="F35">
            <v>46.838000000000001</v>
          </cell>
          <cell r="G35">
            <v>1.175</v>
          </cell>
          <cell r="H35">
            <v>8.9999999999999993E-3</v>
          </cell>
          <cell r="I35">
            <v>6.0000000000000001E-3</v>
          </cell>
          <cell r="J35">
            <v>8.9999999999999993E-3</v>
          </cell>
          <cell r="K35">
            <v>1.39</v>
          </cell>
          <cell r="L35">
            <v>2.44</v>
          </cell>
          <cell r="M35">
            <v>3.22</v>
          </cell>
          <cell r="N35">
            <v>7.3999999999999996E-2</v>
          </cell>
          <cell r="O35">
            <v>6.8000000000000005E-2</v>
          </cell>
          <cell r="P35">
            <v>13.25</v>
          </cell>
          <cell r="Q35">
            <v>0</v>
          </cell>
          <cell r="R35">
            <v>0</v>
          </cell>
          <cell r="S35">
            <v>0.53800000000000003</v>
          </cell>
          <cell r="T35">
            <v>363.78787899999998</v>
          </cell>
          <cell r="U35">
            <v>4.274508</v>
          </cell>
          <cell r="V35">
            <v>3.2740999999999999E-2</v>
          </cell>
          <cell r="W35">
            <v>2.1826999999999999E-2</v>
          </cell>
          <cell r="X35">
            <v>3.2740999999999999E-2</v>
          </cell>
          <cell r="Y35">
            <v>1</v>
          </cell>
          <cell r="Z35">
            <v>1.0000009999999999</v>
          </cell>
          <cell r="AA35">
            <v>1</v>
          </cell>
          <cell r="AB35">
            <v>1</v>
          </cell>
          <cell r="AC35">
            <v>1</v>
          </cell>
          <cell r="AD35">
            <v>0.37121199999999999</v>
          </cell>
          <cell r="AE35">
            <v>0.47002700000000003</v>
          </cell>
          <cell r="AF35">
            <v>0.172739</v>
          </cell>
          <cell r="AG35">
            <v>0.172735</v>
          </cell>
          <cell r="AH35">
            <v>0.34724499999999997</v>
          </cell>
          <cell r="AI35">
            <v>35</v>
          </cell>
          <cell r="AJ35">
            <v>5</v>
          </cell>
        </row>
        <row r="36">
          <cell r="AI36">
            <v>35</v>
          </cell>
          <cell r="AJ36">
            <v>5</v>
          </cell>
        </row>
        <row r="37">
          <cell r="D37" t="str">
            <v>Feed#4 +6mm Float</v>
          </cell>
          <cell r="E37" t="str">
            <v>Float</v>
          </cell>
          <cell r="F37">
            <v>37.101639344262296</v>
          </cell>
          <cell r="G37">
            <v>8.144769102487473E-2</v>
          </cell>
          <cell r="H37">
            <v>1.9315140824896714E-3</v>
          </cell>
          <cell r="I37">
            <v>9.0893392264425549E-4</v>
          </cell>
          <cell r="J37">
            <v>4.6826150375698858E-3</v>
          </cell>
          <cell r="K37">
            <v>0.89</v>
          </cell>
          <cell r="L37">
            <v>2.93</v>
          </cell>
          <cell r="M37">
            <v>3.67</v>
          </cell>
          <cell r="N37">
            <v>8.7999999999999995E-2</v>
          </cell>
          <cell r="O37">
            <v>0.03</v>
          </cell>
          <cell r="P37">
            <v>10.5</v>
          </cell>
          <cell r="S37">
            <v>0.26</v>
          </cell>
          <cell r="T37">
            <v>288.16616199999999</v>
          </cell>
          <cell r="U37">
            <v>0.23470468526399998</v>
          </cell>
          <cell r="V37">
            <v>5.5659699999999999E-3</v>
          </cell>
          <cell r="W37">
            <v>2.6192399999999997E-3</v>
          </cell>
          <cell r="X37">
            <v>1.3493712034999999E-2</v>
          </cell>
          <cell r="Y37">
            <v>0.79212700000000003</v>
          </cell>
          <cell r="Z37">
            <v>5.4907999999999998E-2</v>
          </cell>
          <cell r="AA37">
            <v>0.17</v>
          </cell>
          <cell r="AB37">
            <v>0.12</v>
          </cell>
          <cell r="AC37">
            <v>0.41213499999999997</v>
          </cell>
          <cell r="AD37">
            <v>0.294047</v>
          </cell>
          <cell r="AE37">
            <v>2.5808000000000001E-2</v>
          </cell>
          <cell r="AF37">
            <v>2.9366E-2</v>
          </cell>
          <cell r="AG37">
            <v>2.0728E-2</v>
          </cell>
          <cell r="AH37">
            <v>0.14311199999999999</v>
          </cell>
          <cell r="AI37">
            <v>35</v>
          </cell>
          <cell r="AJ37">
            <v>5</v>
          </cell>
        </row>
        <row r="38">
          <cell r="D38" t="str">
            <v>Feed#4 +6mm Sink</v>
          </cell>
          <cell r="E38" t="str">
            <v>Sink</v>
          </cell>
          <cell r="F38">
            <v>8.8983606557377062</v>
          </cell>
          <cell r="G38">
            <v>5.8191810110288475</v>
          </cell>
          <cell r="H38">
            <v>3.859014906640678E-2</v>
          </cell>
          <cell r="I38">
            <v>2.7553116196349856E-2</v>
          </cell>
          <cell r="J38">
            <v>2.5753784517572039E-2</v>
          </cell>
          <cell r="K38">
            <v>2.63</v>
          </cell>
          <cell r="L38">
            <v>0.5</v>
          </cell>
          <cell r="M38">
            <v>1.4</v>
          </cell>
          <cell r="N38">
            <v>1.2999999999999999E-2</v>
          </cell>
          <cell r="O38">
            <v>0.21</v>
          </cell>
          <cell r="P38">
            <v>24.5</v>
          </cell>
          <cell r="S38">
            <v>1.02</v>
          </cell>
          <cell r="T38">
            <v>69.113022999999998</v>
          </cell>
          <cell r="U38">
            <v>4.0218119105639998</v>
          </cell>
          <cell r="V38">
            <v>2.66708186E-2</v>
          </cell>
          <cell r="W38">
            <v>1.9042791534E-2</v>
          </cell>
          <cell r="X38">
            <v>1.7799219017E-2</v>
          </cell>
          <cell r="Y38">
            <v>0.18998200000000001</v>
          </cell>
          <cell r="Z38">
            <v>0.94088300000000002</v>
          </cell>
          <cell r="AA38">
            <v>0.81459999999999999</v>
          </cell>
          <cell r="AB38">
            <v>0.87244200000000005</v>
          </cell>
          <cell r="AC38">
            <v>0.54363700000000004</v>
          </cell>
          <cell r="AD38">
            <v>7.0523000000000002E-2</v>
          </cell>
          <cell r="AE38">
            <v>0.44224000000000002</v>
          </cell>
          <cell r="AF38">
            <v>0.140713</v>
          </cell>
          <cell r="AG38">
            <v>0.150701</v>
          </cell>
          <cell r="AH38">
            <v>0.188775</v>
          </cell>
          <cell r="AI38">
            <v>35</v>
          </cell>
          <cell r="AJ38">
            <v>5</v>
          </cell>
        </row>
        <row r="39">
          <cell r="D39" t="str">
            <v>Feed#4 +6mm Fines</v>
          </cell>
          <cell r="E39" t="str">
            <v>Fines</v>
          </cell>
          <cell r="F39">
            <v>0.83799999999999997</v>
          </cell>
          <cell r="G39">
            <v>0.276486740890455</v>
          </cell>
          <cell r="H39">
            <v>7.7467357127657685E-3</v>
          </cell>
          <cell r="I39">
            <v>2.534585903933123E-3</v>
          </cell>
          <cell r="J39">
            <v>2.2248222539234058E-2</v>
          </cell>
          <cell r="K39">
            <v>10.4</v>
          </cell>
          <cell r="L39">
            <v>1.44</v>
          </cell>
          <cell r="M39">
            <v>2.73</v>
          </cell>
          <cell r="N39">
            <v>8.1000000000000003E-2</v>
          </cell>
          <cell r="O39">
            <v>0.27</v>
          </cell>
          <cell r="P39">
            <v>15.3</v>
          </cell>
          <cell r="S39">
            <v>7.72</v>
          </cell>
          <cell r="T39">
            <v>6.5086950000000003</v>
          </cell>
          <cell r="U39">
            <v>1.7995678680000002E-2</v>
          </cell>
          <cell r="V39">
            <v>5.0421139999999999E-4</v>
          </cell>
          <cell r="W39">
            <v>1.6496846599999999E-4</v>
          </cell>
          <cell r="X39">
            <v>1.4480689480000002E-3</v>
          </cell>
          <cell r="Y39">
            <v>1.7891000000000001E-2</v>
          </cell>
          <cell r="Z39">
            <v>4.2100000000000002E-3</v>
          </cell>
          <cell r="AA39">
            <v>1.54E-2</v>
          </cell>
          <cell r="AB39">
            <v>7.5579999999999996E-3</v>
          </cell>
          <cell r="AC39">
            <v>4.4228000000000003E-2</v>
          </cell>
          <cell r="AD39">
            <v>6.6420000000000003E-3</v>
          </cell>
          <cell r="AE39">
            <v>1.9789999999999999E-3</v>
          </cell>
          <cell r="AF39">
            <v>2.66E-3</v>
          </cell>
          <cell r="AG39">
            <v>1.3060000000000001E-3</v>
          </cell>
          <cell r="AH39">
            <v>1.5358E-2</v>
          </cell>
          <cell r="AI39">
            <v>35</v>
          </cell>
          <cell r="AJ39">
            <v>5</v>
          </cell>
        </row>
        <row r="40">
          <cell r="AD40" t="str">
            <v>FEED (5): Feed#4</v>
          </cell>
        </row>
        <row r="42">
          <cell r="D42" t="str">
            <v>Feed#4 -6mm</v>
          </cell>
          <cell r="E42" t="str">
            <v>Feed</v>
          </cell>
          <cell r="F42">
            <v>74.549000000000007</v>
          </cell>
          <cell r="G42">
            <v>0.78200000000000003</v>
          </cell>
          <cell r="H42">
            <v>2.5399999999999999E-2</v>
          </cell>
          <cell r="I42">
            <v>1.7000000000000001E-2</v>
          </cell>
          <cell r="J42">
            <v>0.01</v>
          </cell>
          <cell r="K42">
            <v>2.5099999999999998</v>
          </cell>
          <cell r="L42">
            <v>2.42</v>
          </cell>
          <cell r="M42">
            <v>3.3</v>
          </cell>
          <cell r="N42">
            <v>7.8E-2</v>
          </cell>
          <cell r="O42">
            <v>0.111</v>
          </cell>
          <cell r="P42">
            <v>13.11</v>
          </cell>
          <cell r="Q42">
            <v>0</v>
          </cell>
          <cell r="R42">
            <v>0</v>
          </cell>
          <cell r="S42">
            <v>1.262</v>
          </cell>
          <cell r="T42">
            <v>616.21212100000002</v>
          </cell>
          <cell r="U42">
            <v>4.8196700000000003</v>
          </cell>
          <cell r="V42">
            <v>0.15679999999999999</v>
          </cell>
          <cell r="W42">
            <v>0.104534</v>
          </cell>
          <cell r="X42">
            <v>6.1546999999999998E-2</v>
          </cell>
          <cell r="Y42">
            <v>0.99999999999999989</v>
          </cell>
          <cell r="Z42">
            <v>0.99999999999999989</v>
          </cell>
          <cell r="AA42">
            <v>1</v>
          </cell>
          <cell r="AB42">
            <v>1</v>
          </cell>
          <cell r="AC42">
            <v>1</v>
          </cell>
          <cell r="AD42">
            <v>0.62878800000000001</v>
          </cell>
          <cell r="AE42">
            <v>0.52997299999999992</v>
          </cell>
          <cell r="AF42">
            <v>0.82726100000000002</v>
          </cell>
          <cell r="AG42">
            <v>0.82726500000000003</v>
          </cell>
          <cell r="AH42">
            <v>0.65275499999999997</v>
          </cell>
          <cell r="AI42">
            <v>42</v>
          </cell>
          <cell r="AJ42">
            <v>5</v>
          </cell>
        </row>
        <row r="43">
          <cell r="AI43">
            <v>42</v>
          </cell>
          <cell r="AJ43">
            <v>5</v>
          </cell>
        </row>
        <row r="44">
          <cell r="D44" t="str">
            <v>Feed#4 -6mm Float</v>
          </cell>
          <cell r="E44" t="str">
            <v>Float</v>
          </cell>
          <cell r="F44">
            <v>58.90183163403411</v>
          </cell>
          <cell r="G44">
            <v>6.8882591715977978E-2</v>
          </cell>
          <cell r="H44">
            <v>4.8101035472148616E-3</v>
          </cell>
          <cell r="I44">
            <v>1.7176328658255135E-3</v>
          </cell>
          <cell r="J44">
            <v>5.1934638069143649E-3</v>
          </cell>
          <cell r="K44">
            <v>1.65</v>
          </cell>
          <cell r="L44">
            <v>2.8</v>
          </cell>
          <cell r="M44">
            <v>3.61</v>
          </cell>
          <cell r="N44">
            <v>7.0999999999999994E-2</v>
          </cell>
          <cell r="O44">
            <v>0.05</v>
          </cell>
          <cell r="P44">
            <v>11</v>
          </cell>
          <cell r="S44">
            <v>0.77</v>
          </cell>
          <cell r="T44">
            <v>486.874708</v>
          </cell>
          <cell r="U44">
            <v>0.33537191727999999</v>
          </cell>
          <cell r="V44">
            <v>2.3419177599999997E-2</v>
          </cell>
          <cell r="W44">
            <v>8.3627200000000006E-3</v>
          </cell>
          <cell r="X44">
            <v>2.5285661745E-2</v>
          </cell>
          <cell r="Y44">
            <v>0.79010899999999995</v>
          </cell>
          <cell r="Z44">
            <v>6.9583999999999993E-2</v>
          </cell>
          <cell r="AA44">
            <v>0.14935699999999999</v>
          </cell>
          <cell r="AB44">
            <v>0.08</v>
          </cell>
          <cell r="AC44">
            <v>0.41083500000000001</v>
          </cell>
          <cell r="AD44">
            <v>0.496811</v>
          </cell>
          <cell r="AE44">
            <v>3.6878000000000001E-2</v>
          </cell>
          <cell r="AF44">
            <v>0.123557</v>
          </cell>
          <cell r="AG44">
            <v>6.6181000000000004E-2</v>
          </cell>
          <cell r="AH44">
            <v>0.268175</v>
          </cell>
          <cell r="AI44">
            <v>42</v>
          </cell>
          <cell r="AJ44">
            <v>5</v>
          </cell>
        </row>
        <row r="45">
          <cell r="D45" t="str">
            <v>Feed#4 -6mm Sink</v>
          </cell>
          <cell r="E45" t="str">
            <v>Sink</v>
          </cell>
          <cell r="F45">
            <v>10.098168365965892</v>
          </cell>
          <cell r="G45">
            <v>5.1864242002440228</v>
          </cell>
          <cell r="H45">
            <v>0.13468381648488645</v>
          </cell>
          <cell r="I45">
            <v>0.10540048132435229</v>
          </cell>
          <cell r="J45">
            <v>3.2026958162763811E-2</v>
          </cell>
          <cell r="K45">
            <v>3.78</v>
          </cell>
          <cell r="L45">
            <v>0.43</v>
          </cell>
          <cell r="M45">
            <v>1.72</v>
          </cell>
          <cell r="N45">
            <v>0.105</v>
          </cell>
          <cell r="O45">
            <v>0.39</v>
          </cell>
          <cell r="P45">
            <v>24.7</v>
          </cell>
          <cell r="S45">
            <v>1.26</v>
          </cell>
          <cell r="T45">
            <v>83.470117000000002</v>
          </cell>
          <cell r="U45">
            <v>4.3291143480600001</v>
          </cell>
          <cell r="V45">
            <v>0.11242073920000001</v>
          </cell>
          <cell r="W45">
            <v>8.7977905080000002E-2</v>
          </cell>
          <cell r="X45">
            <v>2.673293945E-2</v>
          </cell>
          <cell r="Y45">
            <v>0.13545699999999999</v>
          </cell>
          <cell r="Z45">
            <v>0.89821799999999996</v>
          </cell>
          <cell r="AA45">
            <v>0.71696900000000008</v>
          </cell>
          <cell r="AB45">
            <v>0.84162000000000003</v>
          </cell>
          <cell r="AC45">
            <v>0.43435000000000001</v>
          </cell>
          <cell r="AD45">
            <v>8.5174E-2</v>
          </cell>
          <cell r="AE45">
            <v>0.47603099999999998</v>
          </cell>
          <cell r="AF45">
            <v>0.59312100000000001</v>
          </cell>
          <cell r="AG45">
            <v>0.69624299999999995</v>
          </cell>
          <cell r="AH45">
            <v>0.283524</v>
          </cell>
          <cell r="AI45">
            <v>42</v>
          </cell>
          <cell r="AJ45">
            <v>5</v>
          </cell>
        </row>
        <row r="46">
          <cell r="D46" t="str">
            <v>Feed#4 -6mm Fines</v>
          </cell>
          <cell r="E46" t="str">
            <v>Fines</v>
          </cell>
          <cell r="F46">
            <v>5.5490000000000004</v>
          </cell>
          <cell r="G46">
            <v>0.33833198856980795</v>
          </cell>
          <cell r="H46">
            <v>4.5697228805465215E-2</v>
          </cell>
          <cell r="I46">
            <v>1.7863217661664644E-2</v>
          </cell>
          <cell r="J46">
            <v>2.0773840265185892E-2</v>
          </cell>
          <cell r="K46">
            <v>9.35</v>
          </cell>
          <cell r="L46">
            <v>1.96</v>
          </cell>
          <cell r="M46">
            <v>2.86</v>
          </cell>
          <cell r="N46">
            <v>0.10100000000000001</v>
          </cell>
          <cell r="O46">
            <v>0.25</v>
          </cell>
          <cell r="P46">
            <v>14.4</v>
          </cell>
          <cell r="S46">
            <v>6.49</v>
          </cell>
          <cell r="T46">
            <v>45.867296000000003</v>
          </cell>
          <cell r="U46">
            <v>0.15518373465999999</v>
          </cell>
          <cell r="V46">
            <v>2.0960083199999997E-2</v>
          </cell>
          <cell r="W46">
            <v>8.1933749200000013E-3</v>
          </cell>
          <cell r="X46">
            <v>9.5283988049999994E-3</v>
          </cell>
          <cell r="Y46">
            <v>7.4434E-2</v>
          </cell>
          <cell r="Z46">
            <v>3.2197999999999997E-2</v>
          </cell>
          <cell r="AA46">
            <v>0.13367399999999999</v>
          </cell>
          <cell r="AB46">
            <v>7.8380000000000005E-2</v>
          </cell>
          <cell r="AC46">
            <v>0.15481500000000001</v>
          </cell>
          <cell r="AD46">
            <v>4.6802999999999997E-2</v>
          </cell>
          <cell r="AE46">
            <v>1.7063999999999999E-2</v>
          </cell>
          <cell r="AF46">
            <v>0.110583</v>
          </cell>
          <cell r="AG46">
            <v>6.4840999999999996E-2</v>
          </cell>
          <cell r="AH46">
            <v>0.10105600000000001</v>
          </cell>
          <cell r="AI46">
            <v>42</v>
          </cell>
          <cell r="AJ46">
            <v>5</v>
          </cell>
        </row>
        <row r="47">
          <cell r="AD47" t="str">
            <v>FEED (5): Feed#4</v>
          </cell>
        </row>
        <row r="49">
          <cell r="D49" t="str">
            <v>Feed#4 HLS Con</v>
          </cell>
          <cell r="E49" t="str">
            <v>Feed</v>
          </cell>
          <cell r="F49">
            <v>18.996529021703598</v>
          </cell>
          <cell r="G49">
            <v>5.4829999999999997</v>
          </cell>
          <cell r="H49">
            <v>8.9700000000000002E-2</v>
          </cell>
          <cell r="I49">
            <v>6.8900000000000003E-2</v>
          </cell>
          <cell r="J49">
            <v>2.9100000000000001E-2</v>
          </cell>
          <cell r="K49">
            <v>3.24</v>
          </cell>
          <cell r="L49">
            <v>0.46</v>
          </cell>
          <cell r="M49">
            <v>1.57</v>
          </cell>
          <cell r="N49">
            <v>6.2E-2</v>
          </cell>
          <cell r="O49">
            <v>0.30599999999999999</v>
          </cell>
          <cell r="P49">
            <v>24.61</v>
          </cell>
          <cell r="Q49">
            <v>0</v>
          </cell>
          <cell r="R49">
            <v>0</v>
          </cell>
          <cell r="S49">
            <v>1.1479999999999999</v>
          </cell>
          <cell r="T49">
            <v>152.58314000000001</v>
          </cell>
          <cell r="U49">
            <v>8.3658590000000004</v>
          </cell>
          <cell r="V49">
            <v>0.136824</v>
          </cell>
          <cell r="W49">
            <v>0.105183</v>
          </cell>
          <cell r="X49">
            <v>4.4384E-2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0.155697</v>
          </cell>
          <cell r="AE49">
            <v>0.91991400000000001</v>
          </cell>
          <cell r="AF49">
            <v>0.72187000000000001</v>
          </cell>
          <cell r="AG49">
            <v>0.83240099999999995</v>
          </cell>
          <cell r="AH49">
            <v>0.47072800000000004</v>
          </cell>
          <cell r="AI49">
            <v>49</v>
          </cell>
          <cell r="AJ49">
            <v>5</v>
          </cell>
        </row>
        <row r="50">
          <cell r="AI50">
            <v>49</v>
          </cell>
          <cell r="AJ50">
            <v>5</v>
          </cell>
        </row>
        <row r="51">
          <cell r="D51" t="str">
            <v>Feed#4 HLS Con +6mm Sink</v>
          </cell>
          <cell r="E51" t="str">
            <v>+6mm Sink</v>
          </cell>
          <cell r="F51">
            <v>8.8983606557377062</v>
          </cell>
          <cell r="G51">
            <v>5.8191810110288475</v>
          </cell>
          <cell r="H51">
            <v>3.859014906640678E-2</v>
          </cell>
          <cell r="I51">
            <v>2.7553116196349856E-2</v>
          </cell>
          <cell r="J51">
            <v>2.5753784517572039E-2</v>
          </cell>
          <cell r="K51">
            <v>2.63</v>
          </cell>
          <cell r="L51">
            <v>0.5</v>
          </cell>
          <cell r="M51">
            <v>1.4</v>
          </cell>
          <cell r="N51">
            <v>1.2999999999999999E-2</v>
          </cell>
          <cell r="O51">
            <v>0.21</v>
          </cell>
          <cell r="P51">
            <v>24.5</v>
          </cell>
          <cell r="S51">
            <v>1.02</v>
          </cell>
          <cell r="T51">
            <v>71.473046999999994</v>
          </cell>
          <cell r="U51">
            <v>4.1591459999999998</v>
          </cell>
          <cell r="V51">
            <v>2.7581999999999999E-2</v>
          </cell>
          <cell r="W51">
            <v>1.9692999999999999E-2</v>
          </cell>
          <cell r="X51">
            <v>1.8407E-2</v>
          </cell>
          <cell r="Y51">
            <v>0.46842</v>
          </cell>
          <cell r="Z51">
            <v>0.49715700000000002</v>
          </cell>
          <cell r="AA51">
            <v>0.20158699999999999</v>
          </cell>
          <cell r="AB51">
            <v>0.187226</v>
          </cell>
          <cell r="AC51">
            <v>0.41472199999999998</v>
          </cell>
          <cell r="AD51">
            <v>7.2931999999999997E-2</v>
          </cell>
          <cell r="AE51">
            <v>0.45734200000000003</v>
          </cell>
          <cell r="AF51">
            <v>0.14552000000000001</v>
          </cell>
          <cell r="AG51">
            <v>0.15584700000000001</v>
          </cell>
          <cell r="AH51">
            <v>0.19522100000000001</v>
          </cell>
          <cell r="AI51">
            <v>49</v>
          </cell>
          <cell r="AJ51">
            <v>5</v>
          </cell>
        </row>
        <row r="52">
          <cell r="D52" t="str">
            <v>Feed#4 HLS Con -6mm Sink</v>
          </cell>
          <cell r="E52" t="str">
            <v>-6mm Sink</v>
          </cell>
          <cell r="F52">
            <v>10.098168365965892</v>
          </cell>
          <cell r="G52">
            <v>5.1864242002440228</v>
          </cell>
          <cell r="H52">
            <v>0.13468381648488645</v>
          </cell>
          <cell r="I52">
            <v>0.10540048132435229</v>
          </cell>
          <cell r="J52">
            <v>3.2026958162763811E-2</v>
          </cell>
          <cell r="K52">
            <v>3.78</v>
          </cell>
          <cell r="L52">
            <v>0.43</v>
          </cell>
          <cell r="M52">
            <v>1.72</v>
          </cell>
          <cell r="N52">
            <v>0.105</v>
          </cell>
          <cell r="O52">
            <v>0.39</v>
          </cell>
          <cell r="P52">
            <v>24.7</v>
          </cell>
          <cell r="S52">
            <v>1.26</v>
          </cell>
          <cell r="T52">
            <v>81.110093000000006</v>
          </cell>
          <cell r="U52">
            <v>4.2067129999999997</v>
          </cell>
          <cell r="V52">
            <v>0.10924200000000001</v>
          </cell>
          <cell r="W52">
            <v>8.5489999999999997E-2</v>
          </cell>
          <cell r="X52">
            <v>2.5977E-2</v>
          </cell>
          <cell r="Y52">
            <v>0.53158000000000005</v>
          </cell>
          <cell r="Z52">
            <v>0.50284300000000004</v>
          </cell>
          <cell r="AA52">
            <v>0.79841300000000004</v>
          </cell>
          <cell r="AB52">
            <v>0.812774</v>
          </cell>
          <cell r="AC52">
            <v>0.58527799999999996</v>
          </cell>
          <cell r="AD52">
            <v>8.2765000000000005E-2</v>
          </cell>
          <cell r="AE52">
            <v>0.46257199999999998</v>
          </cell>
          <cell r="AF52">
            <v>0.57635000000000003</v>
          </cell>
          <cell r="AG52">
            <v>0.67655399999999999</v>
          </cell>
          <cell r="AH52">
            <v>0.275507</v>
          </cell>
          <cell r="AI52">
            <v>49</v>
          </cell>
          <cell r="AJ52">
            <v>5</v>
          </cell>
        </row>
        <row r="53">
          <cell r="AD53" t="str">
            <v>FEED (5): Feed#4</v>
          </cell>
        </row>
        <row r="55">
          <cell r="D55" t="str">
            <v>Feed#4 HLS Tail</v>
          </cell>
          <cell r="E55" t="str">
            <v>Feed</v>
          </cell>
          <cell r="F55">
            <v>102.39047097829641</v>
          </cell>
          <cell r="G55">
            <v>0.09</v>
          </cell>
          <cell r="H55">
            <v>6.0000000000000001E-3</v>
          </cell>
          <cell r="I55">
            <v>2.3E-3</v>
          </cell>
          <cell r="J55">
            <v>6.0000000000000001E-3</v>
          </cell>
          <cell r="K55">
            <v>1.86</v>
          </cell>
          <cell r="L55">
            <v>2.79</v>
          </cell>
          <cell r="M55">
            <v>3.58</v>
          </cell>
          <cell r="N55">
            <v>7.9000000000000001E-2</v>
          </cell>
          <cell r="O55">
            <v>5.5E-2</v>
          </cell>
          <cell r="P55">
            <v>11.04</v>
          </cell>
          <cell r="Q55">
            <v>0</v>
          </cell>
          <cell r="R55">
            <v>0</v>
          </cell>
          <cell r="S55">
            <v>0.95199999999999996</v>
          </cell>
          <cell r="T55">
            <v>827.41686100000004</v>
          </cell>
          <cell r="U55">
            <v>0.742502</v>
          </cell>
          <cell r="V55">
            <v>4.9701999999999996E-2</v>
          </cell>
          <cell r="W55">
            <v>1.9082999999999999E-2</v>
          </cell>
          <cell r="X55">
            <v>4.9581E-2</v>
          </cell>
          <cell r="Y55">
            <v>0.99999899999999997</v>
          </cell>
          <cell r="Z55">
            <v>1</v>
          </cell>
          <cell r="AA55">
            <v>0.99999899999999997</v>
          </cell>
          <cell r="AB55">
            <v>0.99999900000000008</v>
          </cell>
          <cell r="AC55">
            <v>0.99999999999999989</v>
          </cell>
          <cell r="AD55">
            <v>0.84430300000000003</v>
          </cell>
          <cell r="AE55">
            <v>8.164600000000001E-2</v>
          </cell>
          <cell r="AF55">
            <v>0.26222400000000001</v>
          </cell>
          <cell r="AG55">
            <v>0.15101999999999999</v>
          </cell>
          <cell r="AH55">
            <v>0.52584600000000004</v>
          </cell>
          <cell r="AI55">
            <v>55</v>
          </cell>
          <cell r="AJ55">
            <v>5</v>
          </cell>
        </row>
        <row r="56">
          <cell r="AI56">
            <v>55</v>
          </cell>
          <cell r="AJ56">
            <v>5</v>
          </cell>
        </row>
        <row r="57">
          <cell r="D57" t="str">
            <v>Feed#4 HLS Tail +6mm Float</v>
          </cell>
          <cell r="E57" t="str">
            <v>+6mm Float</v>
          </cell>
          <cell r="F57">
            <v>37.101639344262296</v>
          </cell>
          <cell r="G57">
            <v>8.144769102487473E-2</v>
          </cell>
          <cell r="H57">
            <v>1.9315140824896714E-3</v>
          </cell>
          <cell r="I57">
            <v>9.0893392264425549E-4</v>
          </cell>
          <cell r="J57">
            <v>4.6826150375698858E-3</v>
          </cell>
          <cell r="K57">
            <v>0.89</v>
          </cell>
          <cell r="L57">
            <v>2.93</v>
          </cell>
          <cell r="M57">
            <v>3.67</v>
          </cell>
          <cell r="N57">
            <v>8.7999999999999995E-2</v>
          </cell>
          <cell r="O57">
            <v>0.03</v>
          </cell>
          <cell r="P57">
            <v>10.5</v>
          </cell>
          <cell r="S57">
            <v>0.26</v>
          </cell>
          <cell r="T57">
            <v>299.81815399999999</v>
          </cell>
          <cell r="U57">
            <v>0.244195</v>
          </cell>
          <cell r="V57">
            <v>5.7910000000000001E-3</v>
          </cell>
          <cell r="W57">
            <v>2.725E-3</v>
          </cell>
          <cell r="X57">
            <v>1.4038999999999999E-2</v>
          </cell>
          <cell r="Y57">
            <v>0.36235400000000001</v>
          </cell>
          <cell r="Z57">
            <v>0.32888099999999998</v>
          </cell>
          <cell r="AA57">
            <v>0.11651400000000001</v>
          </cell>
          <cell r="AB57">
            <v>0.14279700000000001</v>
          </cell>
          <cell r="AC57">
            <v>0.28315299999999999</v>
          </cell>
          <cell r="AD57">
            <v>0.30593700000000001</v>
          </cell>
          <cell r="AE57">
            <v>2.6852000000000001E-2</v>
          </cell>
          <cell r="AF57">
            <v>3.0553E-2</v>
          </cell>
          <cell r="AG57">
            <v>2.1565000000000001E-2</v>
          </cell>
          <cell r="AH57">
            <v>0.148895</v>
          </cell>
          <cell r="AI57">
            <v>55</v>
          </cell>
          <cell r="AJ57">
            <v>5</v>
          </cell>
        </row>
        <row r="58">
          <cell r="D58" t="str">
            <v>Feed#4 HLS Tail -6mm Float</v>
          </cell>
          <cell r="E58" t="str">
            <v>-6mm Float</v>
          </cell>
          <cell r="F58">
            <v>58.90183163403411</v>
          </cell>
          <cell r="G58">
            <v>6.8882591715977978E-2</v>
          </cell>
          <cell r="H58">
            <v>4.8101035472148616E-3</v>
          </cell>
          <cell r="I58">
            <v>1.7176328658255135E-3</v>
          </cell>
          <cell r="J58">
            <v>5.1934638069143649E-3</v>
          </cell>
          <cell r="K58">
            <v>1.65</v>
          </cell>
          <cell r="L58">
            <v>2.8</v>
          </cell>
          <cell r="M58">
            <v>3.61</v>
          </cell>
          <cell r="N58">
            <v>7.0999999999999994E-2</v>
          </cell>
          <cell r="O58">
            <v>0.05</v>
          </cell>
          <cell r="P58">
            <v>11</v>
          </cell>
          <cell r="S58">
            <v>0.77</v>
          </cell>
          <cell r="T58">
            <v>475.98539399999999</v>
          </cell>
          <cell r="U58">
            <v>0.32787100000000002</v>
          </cell>
          <cell r="V58">
            <v>2.2894999999999999E-2</v>
          </cell>
          <cell r="W58">
            <v>8.1759999999999992E-3</v>
          </cell>
          <cell r="X58">
            <v>2.4719999999999999E-2</v>
          </cell>
          <cell r="Y58">
            <v>0.57526699999999997</v>
          </cell>
          <cell r="Z58">
            <v>0.44157600000000002</v>
          </cell>
          <cell r="AA58">
            <v>0.46064500000000003</v>
          </cell>
          <cell r="AB58">
            <v>0.42844399999999999</v>
          </cell>
          <cell r="AC58">
            <v>0.49857800000000002</v>
          </cell>
          <cell r="AD58">
            <v>0.48569899999999999</v>
          </cell>
          <cell r="AE58">
            <v>3.6053000000000002E-2</v>
          </cell>
          <cell r="AF58">
            <v>0.120792</v>
          </cell>
          <cell r="AG58">
            <v>6.4703999999999998E-2</v>
          </cell>
          <cell r="AH58">
            <v>0.26217499999999999</v>
          </cell>
          <cell r="AI58">
            <v>55</v>
          </cell>
          <cell r="AJ58">
            <v>5</v>
          </cell>
        </row>
        <row r="59">
          <cell r="D59" t="str">
            <v>Feed#4 HLS Tail +6mm Fines</v>
          </cell>
          <cell r="E59" t="str">
            <v>+6mm Fines</v>
          </cell>
          <cell r="F59">
            <v>0.83799999999999997</v>
          </cell>
          <cell r="G59">
            <v>0.276486740890455</v>
          </cell>
          <cell r="H59">
            <v>7.7467357127657685E-3</v>
          </cell>
          <cell r="I59">
            <v>2.534585903933123E-3</v>
          </cell>
          <cell r="J59">
            <v>2.2248222539234058E-2</v>
          </cell>
          <cell r="K59">
            <v>10.4</v>
          </cell>
          <cell r="L59">
            <v>1.44</v>
          </cell>
          <cell r="M59">
            <v>2.73</v>
          </cell>
          <cell r="N59">
            <v>8.1000000000000003E-2</v>
          </cell>
          <cell r="O59">
            <v>0.27</v>
          </cell>
          <cell r="P59">
            <v>15.3</v>
          </cell>
          <cell r="S59">
            <v>7.72</v>
          </cell>
          <cell r="T59">
            <v>6.7718740000000004</v>
          </cell>
          <cell r="U59">
            <v>1.8723E-2</v>
          </cell>
          <cell r="V59">
            <v>5.2499999999999997E-4</v>
          </cell>
          <cell r="W59">
            <v>1.7200000000000001E-4</v>
          </cell>
          <cell r="X59">
            <v>1.5070000000000001E-3</v>
          </cell>
          <cell r="Y59">
            <v>8.1840000000000003E-3</v>
          </cell>
          <cell r="Z59">
            <v>2.5215999999999999E-2</v>
          </cell>
          <cell r="AA59">
            <v>1.0562999999999999E-2</v>
          </cell>
          <cell r="AB59">
            <v>9.0130000000000002E-3</v>
          </cell>
          <cell r="AC59">
            <v>3.0394999999999998E-2</v>
          </cell>
          <cell r="AD59">
            <v>6.9100000000000003E-3</v>
          </cell>
          <cell r="AE59">
            <v>2.0590000000000001E-3</v>
          </cell>
          <cell r="AF59">
            <v>2.7699999999999999E-3</v>
          </cell>
          <cell r="AG59">
            <v>1.361E-3</v>
          </cell>
          <cell r="AH59">
            <v>1.5983000000000001E-2</v>
          </cell>
          <cell r="AI59">
            <v>55</v>
          </cell>
          <cell r="AJ59">
            <v>5</v>
          </cell>
        </row>
        <row r="60">
          <cell r="D60" t="str">
            <v>Feed#4 HLS Tail -6mm Fines</v>
          </cell>
          <cell r="E60" t="str">
            <v>-6mm Fines</v>
          </cell>
          <cell r="F60">
            <v>5.5490000000000004</v>
          </cell>
          <cell r="G60">
            <v>0.33833198856980795</v>
          </cell>
          <cell r="H60">
            <v>4.5697228805465215E-2</v>
          </cell>
          <cell r="I60">
            <v>1.7863217661664644E-2</v>
          </cell>
          <cell r="J60">
            <v>2.0773840265185892E-2</v>
          </cell>
          <cell r="K60">
            <v>9.35</v>
          </cell>
          <cell r="L60">
            <v>1.96</v>
          </cell>
          <cell r="M60">
            <v>2.86</v>
          </cell>
          <cell r="N60">
            <v>0.10100000000000001</v>
          </cell>
          <cell r="O60">
            <v>0.25</v>
          </cell>
          <cell r="P60">
            <v>14.4</v>
          </cell>
          <cell r="S60">
            <v>6.49</v>
          </cell>
          <cell r="T60">
            <v>44.841439999999999</v>
          </cell>
          <cell r="U60">
            <v>0.15171299999999999</v>
          </cell>
          <cell r="V60">
            <v>2.0490999999999999E-2</v>
          </cell>
          <cell r="W60">
            <v>8.0099999999999998E-3</v>
          </cell>
          <cell r="X60">
            <v>9.3150000000000004E-3</v>
          </cell>
          <cell r="Y60">
            <v>5.4193999999999999E-2</v>
          </cell>
          <cell r="Z60">
            <v>0.20432700000000001</v>
          </cell>
          <cell r="AA60">
            <v>0.412277</v>
          </cell>
          <cell r="AB60">
            <v>0.41974499999999998</v>
          </cell>
          <cell r="AC60">
            <v>0.18787400000000001</v>
          </cell>
          <cell r="AD60">
            <v>4.5756999999999999E-2</v>
          </cell>
          <cell r="AE60">
            <v>1.6681999999999999E-2</v>
          </cell>
          <cell r="AF60">
            <v>0.108109</v>
          </cell>
          <cell r="AG60">
            <v>6.3390000000000002E-2</v>
          </cell>
          <cell r="AH60">
            <v>9.8793000000000006E-2</v>
          </cell>
          <cell r="AI60">
            <v>55</v>
          </cell>
          <cell r="AJ60">
            <v>5</v>
          </cell>
        </row>
        <row r="61">
          <cell r="AD61" t="str">
            <v>FEED (5): Feed#4</v>
          </cell>
        </row>
        <row r="63">
          <cell r="G63">
            <v>0.91992144244809981</v>
          </cell>
          <cell r="H63">
            <v>0.72187000000000001</v>
          </cell>
          <cell r="I63">
            <v>0.83240099999999995</v>
          </cell>
          <cell r="J63">
            <v>0.47072800000000004</v>
          </cell>
          <cell r="K63">
            <v>0.24087877253784254</v>
          </cell>
          <cell r="L63">
            <v>2.9504796194737646E-2</v>
          </cell>
          <cell r="M63">
            <v>7.474671793393689E-2</v>
          </cell>
          <cell r="N63">
            <v>0.12616088278178725</v>
          </cell>
          <cell r="O63">
            <v>0.50130861075504307</v>
          </cell>
          <cell r="P63">
            <v>0.29111943479500263</v>
          </cell>
          <cell r="S63">
            <v>0.17995631819574887</v>
          </cell>
        </row>
        <row r="64">
          <cell r="G64">
            <v>8.0078557551900187E-2</v>
          </cell>
          <cell r="H64">
            <v>0.27812999999999999</v>
          </cell>
          <cell r="I64">
            <v>0.16759900000000005</v>
          </cell>
          <cell r="J64">
            <v>0.52927199999999996</v>
          </cell>
          <cell r="K64">
            <v>0.75912122746215749</v>
          </cell>
          <cell r="L64">
            <v>0.97049520380526233</v>
          </cell>
          <cell r="M64">
            <v>0.92525328206606305</v>
          </cell>
          <cell r="N64">
            <v>0.87383911721821272</v>
          </cell>
          <cell r="O64">
            <v>0.49869138924495693</v>
          </cell>
          <cell r="P64">
            <v>0.70888056520499743</v>
          </cell>
          <cell r="S64">
            <v>0.82004368180425113</v>
          </cell>
        </row>
        <row r="66">
          <cell r="D66" t="str">
            <v>HLS Con</v>
          </cell>
          <cell r="E66" t="str">
            <v>Feed</v>
          </cell>
          <cell r="F66">
            <v>0.79269999999999996</v>
          </cell>
          <cell r="G66">
            <v>5.4829999999999997</v>
          </cell>
          <cell r="H66">
            <v>8.8200000000000001E-2</v>
          </cell>
          <cell r="I66">
            <v>6.8599999999999994E-2</v>
          </cell>
          <cell r="J66">
            <v>2.6599999999999999E-2</v>
          </cell>
          <cell r="K66">
            <v>3.77</v>
          </cell>
          <cell r="L66">
            <v>0.48</v>
          </cell>
          <cell r="M66">
            <v>1.43</v>
          </cell>
          <cell r="N66">
            <v>6.3E-2</v>
          </cell>
          <cell r="O66">
            <v>0.30399999999999999</v>
          </cell>
          <cell r="P66">
            <v>24.37</v>
          </cell>
          <cell r="Q66">
            <v>0</v>
          </cell>
          <cell r="R66">
            <v>0</v>
          </cell>
          <cell r="S66">
            <v>0.97899999999999998</v>
          </cell>
          <cell r="T66">
            <v>152.58314000000001</v>
          </cell>
          <cell r="U66">
            <v>8.3658590000000004</v>
          </cell>
          <cell r="V66">
            <v>0.13465299999999999</v>
          </cell>
          <cell r="W66">
            <v>0.10474</v>
          </cell>
          <cell r="X66">
            <v>4.0594999999999999E-2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0.155697</v>
          </cell>
          <cell r="AE66">
            <v>0.91991400000000001</v>
          </cell>
          <cell r="AF66">
            <v>0.71041599999999994</v>
          </cell>
          <cell r="AG66">
            <v>0.82889499999999994</v>
          </cell>
          <cell r="AH66">
            <v>0.43054300000000001</v>
          </cell>
          <cell r="AI66">
            <v>66</v>
          </cell>
          <cell r="AJ66">
            <v>5</v>
          </cell>
        </row>
        <row r="67">
          <cell r="AI67">
            <v>66</v>
          </cell>
          <cell r="AJ67">
            <v>5</v>
          </cell>
        </row>
        <row r="68">
          <cell r="D68" t="str">
            <v>HLS Con +250µm</v>
          </cell>
          <cell r="E68" t="str">
            <v>+250µm</v>
          </cell>
          <cell r="F68">
            <v>0.65949999999999998</v>
          </cell>
          <cell r="G68">
            <v>5.540011735603354</v>
          </cell>
          <cell r="H68">
            <v>8.0199999999999994E-2</v>
          </cell>
          <cell r="I68">
            <v>6.7199999999999996E-2</v>
          </cell>
          <cell r="J68">
            <v>2.1899999999999999E-2</v>
          </cell>
          <cell r="K68">
            <v>3.55</v>
          </cell>
          <cell r="L68">
            <v>0.47</v>
          </cell>
          <cell r="M68">
            <v>1.43</v>
          </cell>
          <cell r="N68">
            <v>5.8000000000000003E-2</v>
          </cell>
          <cell r="O68">
            <v>0.27800000000000002</v>
          </cell>
          <cell r="P68">
            <v>24.6</v>
          </cell>
          <cell r="S68">
            <v>0.94</v>
          </cell>
          <cell r="T68">
            <v>126.944091</v>
          </cell>
          <cell r="U68">
            <v>7.0327175390550005</v>
          </cell>
          <cell r="V68">
            <v>0.101809</v>
          </cell>
          <cell r="W68">
            <v>8.5306000000000007E-2</v>
          </cell>
          <cell r="X68">
            <v>2.7800999999999999E-2</v>
          </cell>
          <cell r="Y68">
            <v>0.83196700000000001</v>
          </cell>
          <cell r="Z68">
            <v>0.84064499999999998</v>
          </cell>
          <cell r="AA68">
            <v>0.75608399999999998</v>
          </cell>
          <cell r="AB68">
            <v>0.81445500000000004</v>
          </cell>
          <cell r="AC68">
            <v>0.68483799999999995</v>
          </cell>
          <cell r="AD68">
            <v>0.12953500000000001</v>
          </cell>
          <cell r="AE68">
            <v>0.77332100000000004</v>
          </cell>
          <cell r="AF68">
            <v>0.537134</v>
          </cell>
          <cell r="AG68">
            <v>0.67509799999999998</v>
          </cell>
          <cell r="AH68">
            <v>0.294852</v>
          </cell>
          <cell r="AI68">
            <v>66</v>
          </cell>
          <cell r="AJ68">
            <v>5</v>
          </cell>
        </row>
        <row r="69">
          <cell r="D69" t="str">
            <v>HLS Con -250µm</v>
          </cell>
          <cell r="E69" t="str">
            <v>-250µm</v>
          </cell>
          <cell r="F69">
            <v>0.13319999999999999</v>
          </cell>
          <cell r="G69">
            <v>5.1996525336996715</v>
          </cell>
          <cell r="H69">
            <v>0.12809999999999999</v>
          </cell>
          <cell r="I69">
            <v>7.5800000000000006E-2</v>
          </cell>
          <cell r="J69">
            <v>4.99E-2</v>
          </cell>
          <cell r="K69">
            <v>4.88</v>
          </cell>
          <cell r="L69">
            <v>0.55000000000000004</v>
          </cell>
          <cell r="M69">
            <v>1.44</v>
          </cell>
          <cell r="N69">
            <v>8.8999999999999996E-2</v>
          </cell>
          <cell r="O69">
            <v>0.434</v>
          </cell>
          <cell r="P69">
            <v>23.25</v>
          </cell>
          <cell r="S69">
            <v>1.17</v>
          </cell>
          <cell r="T69">
            <v>25.639049</v>
          </cell>
          <cell r="U69">
            <v>1.3331414609450001</v>
          </cell>
          <cell r="V69">
            <v>3.2843999999999998E-2</v>
          </cell>
          <cell r="W69">
            <v>1.9434E-2</v>
          </cell>
          <cell r="X69">
            <v>1.2794E-2</v>
          </cell>
          <cell r="Y69">
            <v>0.16803299999999999</v>
          </cell>
          <cell r="Z69">
            <v>0.159355</v>
          </cell>
          <cell r="AA69">
            <v>0.24391599999999999</v>
          </cell>
          <cell r="AB69">
            <v>0.18554499999999999</v>
          </cell>
          <cell r="AC69">
            <v>0.315162</v>
          </cell>
          <cell r="AD69">
            <v>2.6162000000000001E-2</v>
          </cell>
          <cell r="AE69">
            <v>0.146593</v>
          </cell>
          <cell r="AF69">
            <v>0.17328199999999999</v>
          </cell>
          <cell r="AG69">
            <v>0.15379699999999999</v>
          </cell>
          <cell r="AH69">
            <v>0.13569100000000001</v>
          </cell>
          <cell r="AI69">
            <v>66</v>
          </cell>
          <cell r="AJ69">
            <v>5</v>
          </cell>
        </row>
        <row r="70">
          <cell r="AD70" t="str">
            <v>FEED (5): Feed#4</v>
          </cell>
        </row>
        <row r="72">
          <cell r="D72" t="str">
            <v>HLS Con +250µm</v>
          </cell>
          <cell r="E72" t="str">
            <v>Feed</v>
          </cell>
          <cell r="F72">
            <v>0.65949999999999998</v>
          </cell>
          <cell r="G72">
            <v>5.54</v>
          </cell>
          <cell r="H72">
            <v>8.0199999999999994E-2</v>
          </cell>
          <cell r="I72">
            <v>6.7199999999999996E-2</v>
          </cell>
          <cell r="J72">
            <v>2.1899999999999999E-2</v>
          </cell>
          <cell r="K72">
            <v>3.55</v>
          </cell>
          <cell r="L72">
            <v>0.47</v>
          </cell>
          <cell r="M72">
            <v>1.43</v>
          </cell>
          <cell r="N72">
            <v>5.8000000000000003E-2</v>
          </cell>
          <cell r="O72">
            <v>0.27800000000000002</v>
          </cell>
          <cell r="P72">
            <v>24.6</v>
          </cell>
          <cell r="Q72">
            <v>0</v>
          </cell>
          <cell r="R72">
            <v>0</v>
          </cell>
          <cell r="S72">
            <v>0.93799999999999994</v>
          </cell>
          <cell r="T72">
            <v>126.944091</v>
          </cell>
          <cell r="U72">
            <v>7.0327175390550005</v>
          </cell>
          <cell r="V72">
            <v>0.101831</v>
          </cell>
          <cell r="W72">
            <v>8.5295999999999997E-2</v>
          </cell>
          <cell r="X72">
            <v>2.7788E-2</v>
          </cell>
          <cell r="Y72">
            <v>1</v>
          </cell>
          <cell r="Z72">
            <v>1</v>
          </cell>
          <cell r="AA72">
            <v>0.99999999999999989</v>
          </cell>
          <cell r="AB72">
            <v>1</v>
          </cell>
          <cell r="AC72">
            <v>0.99999900000000008</v>
          </cell>
          <cell r="AD72">
            <v>0.12953500000000001</v>
          </cell>
          <cell r="AE72">
            <v>0.77332099999999993</v>
          </cell>
          <cell r="AF72">
            <v>0.53725100000000003</v>
          </cell>
          <cell r="AG72">
            <v>0.67501800000000001</v>
          </cell>
          <cell r="AH72">
            <v>0.294715</v>
          </cell>
          <cell r="AI72">
            <v>72</v>
          </cell>
          <cell r="AJ72">
            <v>5</v>
          </cell>
        </row>
        <row r="73">
          <cell r="AI73">
            <v>72</v>
          </cell>
          <cell r="AJ73">
            <v>5</v>
          </cell>
        </row>
        <row r="74">
          <cell r="D74" t="str">
            <v>HLS Con +250µm WTC</v>
          </cell>
          <cell r="E74" t="str">
            <v>WTC</v>
          </cell>
          <cell r="F74">
            <v>4.5999999999999999E-2</v>
          </cell>
          <cell r="G74">
            <v>5.8739376987392768</v>
          </cell>
          <cell r="H74">
            <v>0.70699999999999996</v>
          </cell>
          <cell r="I74">
            <v>0.61899999999999999</v>
          </cell>
          <cell r="J74">
            <v>0.04</v>
          </cell>
          <cell r="K74">
            <v>4.0599999999999996</v>
          </cell>
          <cell r="L74">
            <v>0.32</v>
          </cell>
          <cell r="M74">
            <v>0.99</v>
          </cell>
          <cell r="N74">
            <v>0.13700000000000001</v>
          </cell>
          <cell r="O74">
            <v>0.66</v>
          </cell>
          <cell r="P74">
            <v>24.1</v>
          </cell>
          <cell r="S74">
            <v>0.67</v>
          </cell>
          <cell r="T74">
            <v>8.8543260000000004</v>
          </cell>
          <cell r="U74">
            <v>0.52009759288327351</v>
          </cell>
          <cell r="V74">
            <v>6.2600000000000003E-2</v>
          </cell>
          <cell r="W74">
            <v>5.4808000000000003E-2</v>
          </cell>
          <cell r="X74">
            <v>3.542E-3</v>
          </cell>
          <cell r="Y74">
            <v>6.9750000000000006E-2</v>
          </cell>
          <cell r="Z74">
            <v>7.3954000000000006E-2</v>
          </cell>
          <cell r="AA74">
            <v>0.61474399999999996</v>
          </cell>
          <cell r="AB74">
            <v>0.64256199999999997</v>
          </cell>
          <cell r="AC74">
            <v>0.12746499999999999</v>
          </cell>
          <cell r="AD74">
            <v>9.0349999999999996E-3</v>
          </cell>
          <cell r="AE74">
            <v>5.7189999999999998E-2</v>
          </cell>
          <cell r="AF74">
            <v>0.33027200000000001</v>
          </cell>
          <cell r="AG74">
            <v>0.43374099999999999</v>
          </cell>
          <cell r="AH74">
            <v>3.7566000000000002E-2</v>
          </cell>
          <cell r="AI74">
            <v>72</v>
          </cell>
          <cell r="AJ74">
            <v>5</v>
          </cell>
        </row>
        <row r="75">
          <cell r="D75" t="str">
            <v>HLS Con +250µm WTM</v>
          </cell>
          <cell r="E75" t="str">
            <v>WTM</v>
          </cell>
          <cell r="F75">
            <v>0.45029999999999998</v>
          </cell>
          <cell r="G75">
            <v>5.8739427602997747</v>
          </cell>
          <cell r="H75">
            <v>4.2000000000000003E-2</v>
          </cell>
          <cell r="I75">
            <v>3.3000000000000002E-2</v>
          </cell>
          <cell r="J75">
            <v>0.02</v>
          </cell>
          <cell r="K75">
            <v>3.49</v>
          </cell>
          <cell r="L75">
            <v>0.41</v>
          </cell>
          <cell r="M75">
            <v>1.27</v>
          </cell>
          <cell r="N75">
            <v>6.0999999999999999E-2</v>
          </cell>
          <cell r="O75">
            <v>0.26</v>
          </cell>
          <cell r="P75">
            <v>24.8</v>
          </cell>
          <cell r="S75">
            <v>0.83</v>
          </cell>
          <cell r="T75">
            <v>86.676154999999994</v>
          </cell>
          <cell r="U75">
            <v>5.091307731528711</v>
          </cell>
          <cell r="V75">
            <v>3.6403999999999999E-2</v>
          </cell>
          <cell r="W75">
            <v>2.8603E-2</v>
          </cell>
          <cell r="X75">
            <v>1.7335E-2</v>
          </cell>
          <cell r="Y75">
            <v>0.68279000000000001</v>
          </cell>
          <cell r="Z75">
            <v>0.72394599999999998</v>
          </cell>
          <cell r="AA75">
            <v>0.35749399999999998</v>
          </cell>
          <cell r="AB75">
            <v>0.33533800000000002</v>
          </cell>
          <cell r="AC75">
            <v>0.62383</v>
          </cell>
          <cell r="AD75">
            <v>8.8444999999999996E-2</v>
          </cell>
          <cell r="AE75">
            <v>0.55984299999999998</v>
          </cell>
          <cell r="AF75">
            <v>0.19206400000000001</v>
          </cell>
          <cell r="AG75">
            <v>0.226359</v>
          </cell>
          <cell r="AH75">
            <v>0.18385199999999999</v>
          </cell>
          <cell r="AI75">
            <v>72</v>
          </cell>
          <cell r="AJ75">
            <v>5</v>
          </cell>
        </row>
        <row r="76">
          <cell r="D76" t="str">
            <v>HLS Con +250µm WTT</v>
          </cell>
          <cell r="E76" t="str">
            <v>WTT</v>
          </cell>
          <cell r="F76">
            <v>0.16320000000000001</v>
          </cell>
          <cell r="G76">
            <v>4.5245109194486588</v>
          </cell>
          <cell r="H76">
            <v>8.9999999999999993E-3</v>
          </cell>
          <cell r="I76">
            <v>6.0000000000000001E-3</v>
          </cell>
          <cell r="J76">
            <v>2.1999999999999999E-2</v>
          </cell>
          <cell r="K76">
            <v>3.58</v>
          </cell>
          <cell r="L76">
            <v>0.68</v>
          </cell>
          <cell r="M76">
            <v>1.98</v>
          </cell>
          <cell r="N76">
            <v>2.7E-2</v>
          </cell>
          <cell r="O76">
            <v>0.22</v>
          </cell>
          <cell r="P76">
            <v>24.2</v>
          </cell>
          <cell r="S76">
            <v>1.31</v>
          </cell>
          <cell r="T76">
            <v>31.413609999999998</v>
          </cell>
          <cell r="U76">
            <v>1.4213122146430157</v>
          </cell>
          <cell r="V76">
            <v>2.8270000000000001E-3</v>
          </cell>
          <cell r="W76">
            <v>1.885E-3</v>
          </cell>
          <cell r="X76">
            <v>6.9109999999999996E-3</v>
          </cell>
          <cell r="Y76">
            <v>0.24746000000000001</v>
          </cell>
          <cell r="Z76">
            <v>0.2021</v>
          </cell>
          <cell r="AA76">
            <v>2.7761999999999998E-2</v>
          </cell>
          <cell r="AB76">
            <v>2.2100000000000002E-2</v>
          </cell>
          <cell r="AC76">
            <v>0.24870400000000001</v>
          </cell>
          <cell r="AD76">
            <v>3.2055E-2</v>
          </cell>
          <cell r="AE76">
            <v>0.15628800000000001</v>
          </cell>
          <cell r="AF76">
            <v>1.4914999999999999E-2</v>
          </cell>
          <cell r="AG76">
            <v>1.4918000000000001E-2</v>
          </cell>
          <cell r="AH76">
            <v>7.3297000000000001E-2</v>
          </cell>
          <cell r="AI76">
            <v>72</v>
          </cell>
          <cell r="AJ76">
            <v>5</v>
          </cell>
        </row>
        <row r="77">
          <cell r="AD77" t="str">
            <v>FEED (5): Feed#4</v>
          </cell>
        </row>
        <row r="79">
          <cell r="D79" t="str">
            <v>HLS Con -250µm</v>
          </cell>
          <cell r="E79" t="str">
            <v>Feed</v>
          </cell>
          <cell r="F79">
            <v>0.13319999999999999</v>
          </cell>
          <cell r="G79">
            <v>5.2</v>
          </cell>
          <cell r="H79">
            <v>0.12809999999999999</v>
          </cell>
          <cell r="I79">
            <v>7.5800000000000006E-2</v>
          </cell>
          <cell r="J79">
            <v>4.99E-2</v>
          </cell>
          <cell r="K79">
            <v>4.88</v>
          </cell>
          <cell r="L79">
            <v>0.55000000000000004</v>
          </cell>
          <cell r="M79">
            <v>1.44</v>
          </cell>
          <cell r="N79">
            <v>8.8999999999999996E-2</v>
          </cell>
          <cell r="O79">
            <v>0.434</v>
          </cell>
          <cell r="P79">
            <v>23.25</v>
          </cell>
          <cell r="Q79">
            <v>0</v>
          </cell>
          <cell r="R79">
            <v>0</v>
          </cell>
          <cell r="S79">
            <v>1.1739999999999999</v>
          </cell>
          <cell r="T79">
            <v>25.639049</v>
          </cell>
          <cell r="U79">
            <v>1.3331414609450001</v>
          </cell>
          <cell r="V79">
            <v>3.2855999999999996E-2</v>
          </cell>
          <cell r="W79">
            <v>1.9435999999999998E-2</v>
          </cell>
          <cell r="X79">
            <v>1.2792E-2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2.6162999999999999E-2</v>
          </cell>
          <cell r="AE79">
            <v>0.146593</v>
          </cell>
          <cell r="AF79">
            <v>0.173345</v>
          </cell>
          <cell r="AG79">
            <v>0.15381299999999998</v>
          </cell>
          <cell r="AH79">
            <v>0.13566899999999998</v>
          </cell>
          <cell r="AI79">
            <v>79</v>
          </cell>
          <cell r="AJ79">
            <v>5</v>
          </cell>
        </row>
        <row r="80">
          <cell r="AI80">
            <v>79</v>
          </cell>
          <cell r="AJ80">
            <v>5</v>
          </cell>
        </row>
        <row r="81">
          <cell r="D81" t="str">
            <v>HLS Con -250µm WTC</v>
          </cell>
          <cell r="E81" t="str">
            <v>WTC</v>
          </cell>
          <cell r="F81">
            <v>7.9000000000000008E-3</v>
          </cell>
          <cell r="G81">
            <v>4.505016138802616</v>
          </cell>
          <cell r="H81">
            <v>1.35</v>
          </cell>
          <cell r="I81">
            <v>0.83799999999999997</v>
          </cell>
          <cell r="J81">
            <v>0.36399999999999999</v>
          </cell>
          <cell r="K81">
            <v>9.4499999999999993</v>
          </cell>
          <cell r="L81">
            <v>0.44</v>
          </cell>
          <cell r="M81">
            <v>0.9</v>
          </cell>
          <cell r="N81">
            <v>0.153</v>
          </cell>
          <cell r="O81">
            <v>1.31</v>
          </cell>
          <cell r="P81">
            <v>20.399999999999999</v>
          </cell>
          <cell r="S81">
            <v>0.98</v>
          </cell>
          <cell r="T81">
            <v>1.520634</v>
          </cell>
          <cell r="U81">
            <v>6.8504807112119773E-2</v>
          </cell>
          <cell r="V81">
            <v>2.0528999999999999E-2</v>
          </cell>
          <cell r="W81">
            <v>1.2743000000000001E-2</v>
          </cell>
          <cell r="X81">
            <v>5.535E-3</v>
          </cell>
          <cell r="Y81">
            <v>5.9309000000000001E-2</v>
          </cell>
          <cell r="Z81">
            <v>5.1386000000000001E-2</v>
          </cell>
          <cell r="AA81">
            <v>0.62481699999999996</v>
          </cell>
          <cell r="AB81">
            <v>0.65563899999999997</v>
          </cell>
          <cell r="AC81">
            <v>0.43269200000000002</v>
          </cell>
          <cell r="AD81">
            <v>1.552E-3</v>
          </cell>
          <cell r="AE81">
            <v>7.5329999999999998E-3</v>
          </cell>
          <cell r="AF81">
            <v>0.108309</v>
          </cell>
          <cell r="AG81">
            <v>0.10084600000000001</v>
          </cell>
          <cell r="AH81">
            <v>5.8702999999999998E-2</v>
          </cell>
          <cell r="AI81">
            <v>79</v>
          </cell>
          <cell r="AJ81">
            <v>5</v>
          </cell>
        </row>
        <row r="82">
          <cell r="D82" t="str">
            <v>HLS Con -250µm WTM</v>
          </cell>
          <cell r="E82" t="str">
            <v>WTM</v>
          </cell>
          <cell r="F82">
            <v>3.1800000000000002E-2</v>
          </cell>
          <cell r="G82">
            <v>5.5766428481208461</v>
          </cell>
          <cell r="H82">
            <v>0.122</v>
          </cell>
          <cell r="I82">
            <v>7.6999999999999999E-2</v>
          </cell>
          <cell r="J82">
            <v>4.8000000000000001E-2</v>
          </cell>
          <cell r="K82">
            <v>4.8600000000000003</v>
          </cell>
          <cell r="L82">
            <v>0.42</v>
          </cell>
          <cell r="M82">
            <v>1.1499999999999999</v>
          </cell>
          <cell r="N82">
            <v>0.107</v>
          </cell>
          <cell r="O82">
            <v>0.55000000000000004</v>
          </cell>
          <cell r="P82">
            <v>23.5</v>
          </cell>
          <cell r="S82">
            <v>1.03</v>
          </cell>
          <cell r="T82">
            <v>6.1210339999999999</v>
          </cell>
          <cell r="U82">
            <v>0.34134820479204536</v>
          </cell>
          <cell r="V82">
            <v>7.4679999999999998E-3</v>
          </cell>
          <cell r="W82">
            <v>4.7130000000000002E-3</v>
          </cell>
          <cell r="X82">
            <v>2.9380000000000001E-3</v>
          </cell>
          <cell r="Y82">
            <v>0.23873900000000001</v>
          </cell>
          <cell r="Z82">
            <v>0.256048</v>
          </cell>
          <cell r="AA82">
            <v>0.227295</v>
          </cell>
          <cell r="AB82">
            <v>0.24248800000000001</v>
          </cell>
          <cell r="AC82">
            <v>0.22967499999999999</v>
          </cell>
          <cell r="AD82">
            <v>6.2459999999999998E-3</v>
          </cell>
          <cell r="AE82">
            <v>3.7534999999999999E-2</v>
          </cell>
          <cell r="AF82">
            <v>3.9399999999999998E-2</v>
          </cell>
          <cell r="AG82">
            <v>3.7297999999999998E-2</v>
          </cell>
          <cell r="AH82">
            <v>3.116E-2</v>
          </cell>
          <cell r="AI82">
            <v>79</v>
          </cell>
          <cell r="AJ82">
            <v>5</v>
          </cell>
        </row>
        <row r="83">
          <cell r="D83" t="str">
            <v>HLS Con -250µm WTT</v>
          </cell>
          <cell r="E83" t="str">
            <v>WTT</v>
          </cell>
          <cell r="F83">
            <v>9.35E-2</v>
          </cell>
          <cell r="G83">
            <v>5.1301269909333191</v>
          </cell>
          <cell r="H83">
            <v>2.7E-2</v>
          </cell>
          <cell r="I83">
            <v>1.0999999999999999E-2</v>
          </cell>
          <cell r="J83">
            <v>2.4E-2</v>
          </cell>
          <cell r="K83">
            <v>4.5</v>
          </cell>
          <cell r="L83">
            <v>0.61</v>
          </cell>
          <cell r="M83">
            <v>1.59</v>
          </cell>
          <cell r="N83">
            <v>7.6999999999999999E-2</v>
          </cell>
          <cell r="O83">
            <v>0.32</v>
          </cell>
          <cell r="P83">
            <v>23.4</v>
          </cell>
          <cell r="S83">
            <v>1.24</v>
          </cell>
          <cell r="T83">
            <v>17.99738</v>
          </cell>
          <cell r="U83">
            <v>0.92328844904083496</v>
          </cell>
          <cell r="V83">
            <v>4.8589999999999996E-3</v>
          </cell>
          <cell r="W83">
            <v>1.98E-3</v>
          </cell>
          <cell r="X83">
            <v>4.3189999999999999E-3</v>
          </cell>
          <cell r="Y83">
            <v>0.70195200000000002</v>
          </cell>
          <cell r="Z83">
            <v>0.69256600000000001</v>
          </cell>
          <cell r="AA83">
            <v>0.14788799999999999</v>
          </cell>
          <cell r="AB83">
            <v>0.10187300000000001</v>
          </cell>
          <cell r="AC83">
            <v>0.33763300000000002</v>
          </cell>
          <cell r="AD83">
            <v>1.8364999999999999E-2</v>
          </cell>
          <cell r="AE83">
            <v>0.101525</v>
          </cell>
          <cell r="AF83">
            <v>2.5635999999999999E-2</v>
          </cell>
          <cell r="AG83">
            <v>1.5668999999999999E-2</v>
          </cell>
          <cell r="AH83">
            <v>4.5805999999999999E-2</v>
          </cell>
          <cell r="AI83">
            <v>79</v>
          </cell>
          <cell r="AJ83">
            <v>5</v>
          </cell>
        </row>
        <row r="84">
          <cell r="AD84" t="str">
            <v>FEED (5): Feed#4</v>
          </cell>
        </row>
        <row r="86">
          <cell r="D86" t="str">
            <v>HLS Con +250µm Mags</v>
          </cell>
          <cell r="E86" t="str">
            <v>Feed</v>
          </cell>
          <cell r="F86">
            <v>0.62749999999999995</v>
          </cell>
          <cell r="G86">
            <v>5.54</v>
          </cell>
          <cell r="H86">
            <v>9.2600000000000002E-2</v>
          </cell>
          <cell r="I86">
            <v>7.4499999999999997E-2</v>
          </cell>
          <cell r="J86">
            <v>2.63E-2</v>
          </cell>
          <cell r="K86">
            <v>3.48</v>
          </cell>
          <cell r="L86">
            <v>0.48</v>
          </cell>
          <cell r="M86">
            <v>1.46</v>
          </cell>
          <cell r="N86">
            <v>7.1999999999999995E-2</v>
          </cell>
          <cell r="O86">
            <v>0.28599999999999998</v>
          </cell>
          <cell r="P86">
            <v>24.65</v>
          </cell>
          <cell r="Q86">
            <v>0</v>
          </cell>
          <cell r="R86">
            <v>0</v>
          </cell>
          <cell r="S86">
            <v>0.55300000000000005</v>
          </cell>
          <cell r="T86">
            <v>126.944091</v>
          </cell>
          <cell r="U86">
            <v>7.0327175390550005</v>
          </cell>
          <cell r="V86">
            <v>0.11760900000000001</v>
          </cell>
          <cell r="W86">
            <v>9.4514999999999988E-2</v>
          </cell>
          <cell r="X86">
            <v>3.3323999999999999E-2</v>
          </cell>
          <cell r="Y86">
            <v>0.99999900000000008</v>
          </cell>
          <cell r="Z86">
            <v>0.99999899999999997</v>
          </cell>
          <cell r="AA86">
            <v>0.99999899999999997</v>
          </cell>
          <cell r="AB86">
            <v>1</v>
          </cell>
          <cell r="AC86">
            <v>0.99999899999999997</v>
          </cell>
          <cell r="AD86">
            <v>0.12953500000000001</v>
          </cell>
          <cell r="AE86">
            <v>0.77332000000000001</v>
          </cell>
          <cell r="AF86">
            <v>0.62049300000000007</v>
          </cell>
          <cell r="AG86">
            <v>0.74797500000000006</v>
          </cell>
          <cell r="AH86">
            <v>0.35342799999999996</v>
          </cell>
          <cell r="AI86">
            <v>86</v>
          </cell>
          <cell r="AJ86">
            <v>5</v>
          </cell>
        </row>
        <row r="87">
          <cell r="AI87">
            <v>86</v>
          </cell>
          <cell r="AJ87">
            <v>5</v>
          </cell>
        </row>
        <row r="88">
          <cell r="D88" t="str">
            <v>HLS Con +250µm Mags 2000G</v>
          </cell>
          <cell r="E88" t="str">
            <v>2000G</v>
          </cell>
          <cell r="F88">
            <v>8.9999999999999998E-4</v>
          </cell>
          <cell r="G88">
            <v>0.43647647451445587</v>
          </cell>
          <cell r="H88">
            <v>0.2928</v>
          </cell>
          <cell r="I88">
            <v>0.08</v>
          </cell>
          <cell r="J88">
            <v>0.1313</v>
          </cell>
          <cell r="K88">
            <v>75.56</v>
          </cell>
          <cell r="L88">
            <v>-0.01</v>
          </cell>
          <cell r="M88">
            <v>0.22</v>
          </cell>
          <cell r="N88">
            <v>6.5000000000000002E-2</v>
          </cell>
          <cell r="O88">
            <v>2.839</v>
          </cell>
          <cell r="P88">
            <v>2.4900000000000002</v>
          </cell>
          <cell r="T88">
            <v>0.18207100000000001</v>
          </cell>
          <cell r="U88">
            <v>7.9469708191321506E-4</v>
          </cell>
          <cell r="V88">
            <v>5.3300000000000005E-4</v>
          </cell>
          <cell r="W88">
            <v>1.46E-4</v>
          </cell>
          <cell r="X88">
            <v>2.3900000000000001E-4</v>
          </cell>
          <cell r="Y88">
            <v>1.4339999999999999E-3</v>
          </cell>
          <cell r="Z88">
            <v>1.13E-4</v>
          </cell>
          <cell r="AA88">
            <v>4.5319999999999996E-3</v>
          </cell>
          <cell r="AB88">
            <v>1.5449999999999999E-3</v>
          </cell>
          <cell r="AC88">
            <v>7.1720000000000004E-3</v>
          </cell>
          <cell r="AD88">
            <v>1.8599999999999999E-4</v>
          </cell>
          <cell r="AE88">
            <v>8.7000000000000001E-5</v>
          </cell>
          <cell r="AF88">
            <v>2.8119999999999998E-3</v>
          </cell>
          <cell r="AG88">
            <v>1.155E-3</v>
          </cell>
          <cell r="AH88">
            <v>2.5349999999999999E-3</v>
          </cell>
          <cell r="AI88">
            <v>86</v>
          </cell>
          <cell r="AJ88">
            <v>5</v>
          </cell>
        </row>
        <row r="89">
          <cell r="D89" t="str">
            <v>HLS Con +250µm Mags 13500G</v>
          </cell>
          <cell r="E89" t="str">
            <v>13500G</v>
          </cell>
          <cell r="F89">
            <v>6.3299999999999995E-2</v>
          </cell>
          <cell r="G89">
            <v>0.54693590124260338</v>
          </cell>
          <cell r="H89">
            <v>0.75939999999999996</v>
          </cell>
          <cell r="I89">
            <v>0.66020000000000001</v>
          </cell>
          <cell r="J89">
            <v>5.0299999999999997E-2</v>
          </cell>
          <cell r="K89">
            <v>11.57</v>
          </cell>
          <cell r="L89">
            <v>1.36</v>
          </cell>
          <cell r="M89">
            <v>1.97</v>
          </cell>
          <cell r="N89">
            <v>0.47499999999999998</v>
          </cell>
          <cell r="O89">
            <v>1.1919999999999999</v>
          </cell>
          <cell r="P89">
            <v>16.23</v>
          </cell>
          <cell r="T89">
            <v>12.805675000000001</v>
          </cell>
          <cell r="U89">
            <v>7.003883397144875E-2</v>
          </cell>
          <cell r="V89">
            <v>9.7245999999999999E-2</v>
          </cell>
          <cell r="W89">
            <v>8.4542999999999993E-2</v>
          </cell>
          <cell r="X89">
            <v>6.4409999999999997E-3</v>
          </cell>
          <cell r="Y89">
            <v>0.10087599999999999</v>
          </cell>
          <cell r="Z89">
            <v>9.9590000000000008E-3</v>
          </cell>
          <cell r="AA89">
            <v>0.82685799999999998</v>
          </cell>
          <cell r="AB89">
            <v>0.89449299999999998</v>
          </cell>
          <cell r="AC89">
            <v>0.19328400000000001</v>
          </cell>
          <cell r="AD89">
            <v>1.3067E-2</v>
          </cell>
          <cell r="AE89">
            <v>7.7019999999999996E-3</v>
          </cell>
          <cell r="AF89">
            <v>0.51305999999999996</v>
          </cell>
          <cell r="AG89">
            <v>0.66905899999999996</v>
          </cell>
          <cell r="AH89">
            <v>6.8311999999999998E-2</v>
          </cell>
          <cell r="AI89">
            <v>86</v>
          </cell>
          <cell r="AJ89">
            <v>5</v>
          </cell>
        </row>
        <row r="90">
          <cell r="D90" t="str">
            <v>HLS Con +250µm Mags 15000G</v>
          </cell>
          <cell r="E90" t="str">
            <v>15000G</v>
          </cell>
          <cell r="F90">
            <v>6.7799999999999999E-2</v>
          </cell>
          <cell r="G90">
            <v>4.9281210690522084</v>
          </cell>
          <cell r="H90">
            <v>5.0299999999999997E-2</v>
          </cell>
          <cell r="I90">
            <v>3.2899999999999999E-2</v>
          </cell>
          <cell r="J90">
            <v>3.4200000000000001E-2</v>
          </cell>
          <cell r="K90">
            <v>3.98</v>
          </cell>
          <cell r="L90">
            <v>0.44</v>
          </cell>
          <cell r="M90">
            <v>2.82</v>
          </cell>
          <cell r="N90">
            <v>7.2999999999999995E-2</v>
          </cell>
          <cell r="O90">
            <v>0.252</v>
          </cell>
          <cell r="P90">
            <v>26.48</v>
          </cell>
          <cell r="T90">
            <v>13.716030999999999</v>
          </cell>
          <cell r="U90">
            <v>0.67594261354873231</v>
          </cell>
          <cell r="V90">
            <v>6.8989999999999998E-3</v>
          </cell>
          <cell r="W90">
            <v>4.5129999999999997E-3</v>
          </cell>
          <cell r="X90">
            <v>4.6909999999999999E-3</v>
          </cell>
          <cell r="Y90">
            <v>0.10804800000000001</v>
          </cell>
          <cell r="Z90">
            <v>9.6114000000000005E-2</v>
          </cell>
          <cell r="AA90">
            <v>5.8659999999999997E-2</v>
          </cell>
          <cell r="AB90">
            <v>4.7749E-2</v>
          </cell>
          <cell r="AC90">
            <v>0.14076900000000001</v>
          </cell>
          <cell r="AD90">
            <v>1.3996E-2</v>
          </cell>
          <cell r="AE90">
            <v>7.4327000000000004E-2</v>
          </cell>
          <cell r="AF90">
            <v>3.6398E-2</v>
          </cell>
          <cell r="AG90">
            <v>3.5714999999999997E-2</v>
          </cell>
          <cell r="AH90">
            <v>4.9751999999999998E-2</v>
          </cell>
          <cell r="AI90">
            <v>86</v>
          </cell>
          <cell r="AJ90">
            <v>5</v>
          </cell>
        </row>
        <row r="91">
          <cell r="D91" t="str">
            <v>HLS Con +250µm Mags N/M</v>
          </cell>
          <cell r="E91" t="str">
            <v>N/M</v>
          </cell>
          <cell r="F91">
            <v>0.4955</v>
          </cell>
          <cell r="G91">
            <v>6.2708645961896803</v>
          </cell>
          <cell r="H91">
            <v>1.29E-2</v>
          </cell>
          <cell r="I91">
            <v>5.3E-3</v>
          </cell>
          <cell r="J91">
            <v>2.1899999999999999E-2</v>
          </cell>
          <cell r="K91">
            <v>2.25</v>
          </cell>
          <cell r="L91">
            <v>0.37</v>
          </cell>
          <cell r="M91">
            <v>1.21</v>
          </cell>
          <cell r="N91">
            <v>2.1000000000000001E-2</v>
          </cell>
          <cell r="O91">
            <v>0.17</v>
          </cell>
          <cell r="P91">
            <v>25.51</v>
          </cell>
          <cell r="S91">
            <v>0.7</v>
          </cell>
          <cell r="T91">
            <v>100.240314</v>
          </cell>
          <cell r="U91">
            <v>6.2859343617353671</v>
          </cell>
          <cell r="V91">
            <v>1.2931E-2</v>
          </cell>
          <cell r="W91">
            <v>5.313E-3</v>
          </cell>
          <cell r="X91">
            <v>2.1953E-2</v>
          </cell>
          <cell r="Y91">
            <v>0.78964100000000004</v>
          </cell>
          <cell r="Z91">
            <v>0.89381299999999997</v>
          </cell>
          <cell r="AA91">
            <v>0.10994900000000001</v>
          </cell>
          <cell r="AB91">
            <v>5.6212999999999999E-2</v>
          </cell>
          <cell r="AC91">
            <v>0.65877399999999997</v>
          </cell>
          <cell r="AD91">
            <v>0.102286</v>
          </cell>
          <cell r="AE91">
            <v>0.69120400000000004</v>
          </cell>
          <cell r="AF91">
            <v>6.8223000000000006E-2</v>
          </cell>
          <cell r="AG91">
            <v>4.2046E-2</v>
          </cell>
          <cell r="AH91">
            <v>0.23282900000000001</v>
          </cell>
          <cell r="AI91">
            <v>86</v>
          </cell>
          <cell r="AJ91">
            <v>5</v>
          </cell>
        </row>
        <row r="92">
          <cell r="AD92" t="str">
            <v>FEED (5): Feed#4</v>
          </cell>
        </row>
        <row r="94">
          <cell r="D94" t="str">
            <v>HLS Con -250µm Mags</v>
          </cell>
          <cell r="E94" t="str">
            <v>Feed</v>
          </cell>
          <cell r="F94">
            <v>0.10700000000000001</v>
          </cell>
          <cell r="G94">
            <v>5.2</v>
          </cell>
          <cell r="H94">
            <v>8.0399999999999999E-2</v>
          </cell>
          <cell r="I94">
            <v>4.7899999999999998E-2</v>
          </cell>
          <cell r="J94">
            <v>3.6600000000000001E-2</v>
          </cell>
          <cell r="K94">
            <v>6.5</v>
          </cell>
          <cell r="L94">
            <v>0.53</v>
          </cell>
          <cell r="M94">
            <v>1.44</v>
          </cell>
          <cell r="N94">
            <v>8.7999999999999995E-2</v>
          </cell>
          <cell r="O94">
            <v>0.39800000000000002</v>
          </cell>
          <cell r="P94">
            <v>23.1</v>
          </cell>
          <cell r="Q94">
            <v>0</v>
          </cell>
          <cell r="R94">
            <v>0</v>
          </cell>
          <cell r="S94">
            <v>0.88600000000000001</v>
          </cell>
          <cell r="T94">
            <v>25.639049</v>
          </cell>
          <cell r="U94">
            <v>1.3331414609450001</v>
          </cell>
          <cell r="V94">
            <v>2.0619999999999999E-2</v>
          </cell>
          <cell r="W94">
            <v>1.2274999999999999E-2</v>
          </cell>
          <cell r="X94">
            <v>9.391E-3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2.6162000000000001E-2</v>
          </cell>
          <cell r="AE94">
            <v>0.146593</v>
          </cell>
          <cell r="AF94">
            <v>0.108789</v>
          </cell>
          <cell r="AG94">
            <v>9.7142000000000006E-2</v>
          </cell>
          <cell r="AH94">
            <v>9.9598999999999993E-2</v>
          </cell>
          <cell r="AI94">
            <v>94</v>
          </cell>
          <cell r="AJ94">
            <v>5</v>
          </cell>
        </row>
        <row r="95">
          <cell r="AI95">
            <v>94</v>
          </cell>
          <cell r="AJ95">
            <v>5</v>
          </cell>
        </row>
        <row r="96">
          <cell r="D96" t="str">
            <v>HLS Con -250µm Mags Mag</v>
          </cell>
          <cell r="E96" t="str">
            <v>Mag</v>
          </cell>
          <cell r="F96">
            <v>5.0000000000000001E-4</v>
          </cell>
          <cell r="G96">
            <v>0.55413570562362591</v>
          </cell>
          <cell r="K96">
            <v>75</v>
          </cell>
          <cell r="T96">
            <v>0.119809</v>
          </cell>
          <cell r="U96">
            <v>6.6390444755060995E-4</v>
          </cell>
          <cell r="V96">
            <v>0</v>
          </cell>
          <cell r="W96">
            <v>0</v>
          </cell>
          <cell r="X96">
            <v>0</v>
          </cell>
          <cell r="Y96">
            <v>4.6730000000000001E-3</v>
          </cell>
          <cell r="Z96">
            <v>4.9799999999999996E-4</v>
          </cell>
          <cell r="AA96">
            <v>0</v>
          </cell>
          <cell r="AB96">
            <v>0</v>
          </cell>
          <cell r="AC96">
            <v>0</v>
          </cell>
          <cell r="AD96">
            <v>1.22E-4</v>
          </cell>
          <cell r="AE96">
            <v>7.2999999999999999E-5</v>
          </cell>
          <cell r="AF96">
            <v>0</v>
          </cell>
          <cell r="AG96">
            <v>0</v>
          </cell>
          <cell r="AH96">
            <v>0</v>
          </cell>
          <cell r="AI96">
            <v>94</v>
          </cell>
          <cell r="AJ96">
            <v>5</v>
          </cell>
        </row>
        <row r="97">
          <cell r="D97" t="str">
            <v>HLS Con -250µm Mags N/M</v>
          </cell>
          <cell r="E97" t="str">
            <v>N/M</v>
          </cell>
          <cell r="F97">
            <v>0.10650000000000001</v>
          </cell>
          <cell r="G97">
            <v>5.2214625376674588</v>
          </cell>
          <cell r="H97">
            <v>8.0799999999999997E-2</v>
          </cell>
          <cell r="I97">
            <v>4.8099999999999997E-2</v>
          </cell>
          <cell r="J97">
            <v>3.6799999999999999E-2</v>
          </cell>
          <cell r="K97">
            <v>6.18</v>
          </cell>
          <cell r="L97">
            <v>0.53</v>
          </cell>
          <cell r="M97">
            <v>1.45</v>
          </cell>
          <cell r="N97">
            <v>8.7999999999999995E-2</v>
          </cell>
          <cell r="O97">
            <v>0.4</v>
          </cell>
          <cell r="P97">
            <v>23.21</v>
          </cell>
          <cell r="S97">
            <v>0.89</v>
          </cell>
          <cell r="T97">
            <v>25.51924</v>
          </cell>
          <cell r="U97">
            <v>1.3324775564974494</v>
          </cell>
          <cell r="V97">
            <v>2.0619999999999999E-2</v>
          </cell>
          <cell r="W97">
            <v>1.2274999999999999E-2</v>
          </cell>
          <cell r="X97">
            <v>9.391E-3</v>
          </cell>
          <cell r="Y97">
            <v>0.99532699999999996</v>
          </cell>
          <cell r="Z97">
            <v>0.999502</v>
          </cell>
          <cell r="AA97">
            <v>1</v>
          </cell>
          <cell r="AB97">
            <v>1</v>
          </cell>
          <cell r="AC97">
            <v>1</v>
          </cell>
          <cell r="AD97">
            <v>2.6040000000000001E-2</v>
          </cell>
          <cell r="AE97">
            <v>0.14652000000000001</v>
          </cell>
          <cell r="AF97">
            <v>0.108789</v>
          </cell>
          <cell r="AG97">
            <v>9.7142000000000006E-2</v>
          </cell>
          <cell r="AH97">
            <v>9.9598999999999993E-2</v>
          </cell>
          <cell r="AI97">
            <v>94</v>
          </cell>
          <cell r="AJ97">
            <v>5</v>
          </cell>
        </row>
        <row r="98">
          <cell r="AD98" t="str">
            <v>FEED (5): Feed#4</v>
          </cell>
        </row>
        <row r="100">
          <cell r="D100" t="str">
            <v>ccc</v>
          </cell>
          <cell r="E100" t="str">
            <v>Feed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17.99738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100</v>
          </cell>
          <cell r="AJ100">
            <v>5</v>
          </cell>
        </row>
        <row r="101">
          <cell r="AI101">
            <v>100</v>
          </cell>
          <cell r="AJ101">
            <v>5</v>
          </cell>
        </row>
        <row r="102">
          <cell r="D102" t="str">
            <v>a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100</v>
          </cell>
          <cell r="AJ102">
            <v>5</v>
          </cell>
        </row>
        <row r="103">
          <cell r="D103" t="str">
            <v>a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100</v>
          </cell>
          <cell r="AJ103">
            <v>5</v>
          </cell>
        </row>
        <row r="104">
          <cell r="D104" t="str">
            <v>a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100</v>
          </cell>
          <cell r="AJ104">
            <v>5</v>
          </cell>
        </row>
        <row r="105">
          <cell r="D105" t="str">
            <v>a</v>
          </cell>
        </row>
        <row r="106">
          <cell r="AD106" t="str">
            <v>FEED (5): Feed#4</v>
          </cell>
        </row>
        <row r="108">
          <cell r="D108" t="str">
            <v>Mill Feed</v>
          </cell>
          <cell r="E108" t="str">
            <v>Feed</v>
          </cell>
          <cell r="F108">
            <v>132</v>
          </cell>
          <cell r="G108">
            <v>0.92800000000000005</v>
          </cell>
          <cell r="H108">
            <v>1.9300000000000001E-2</v>
          </cell>
          <cell r="I108">
            <v>1.29E-2</v>
          </cell>
          <cell r="T108">
            <v>132</v>
          </cell>
          <cell r="U108">
            <v>1.22496</v>
          </cell>
          <cell r="V108">
            <v>2.5476000000000002E-2</v>
          </cell>
          <cell r="W108">
            <v>1.7028000000000001E-2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D108">
            <v>1</v>
          </cell>
          <cell r="AE108">
            <v>1</v>
          </cell>
          <cell r="AF108">
            <v>1</v>
          </cell>
          <cell r="AG108">
            <v>1</v>
          </cell>
          <cell r="AI108">
            <v>108</v>
          </cell>
          <cell r="AJ108">
            <v>108</v>
          </cell>
        </row>
        <row r="109">
          <cell r="AI109">
            <v>108</v>
          </cell>
          <cell r="AJ109">
            <v>108</v>
          </cell>
        </row>
        <row r="110">
          <cell r="D110" t="str">
            <v>HMS Feed</v>
          </cell>
          <cell r="F110">
            <v>125.05455599999999</v>
          </cell>
          <cell r="G110">
            <v>0.96092725328615802</v>
          </cell>
          <cell r="H110">
            <v>1.8074568574694711E-2</v>
          </cell>
          <cell r="I110">
            <v>1.2739911313587008E-2</v>
          </cell>
          <cell r="T110">
            <v>125.05455599999999</v>
          </cell>
          <cell r="U110">
            <v>1.2016833100800002</v>
          </cell>
          <cell r="V110">
            <v>2.260307148E-2</v>
          </cell>
          <cell r="W110">
            <v>1.5931839528000001E-2</v>
          </cell>
          <cell r="Y110">
            <v>0.94738299999999998</v>
          </cell>
          <cell r="Z110">
            <v>0.98099800000000004</v>
          </cell>
          <cell r="AA110">
            <v>0.88722999999999996</v>
          </cell>
          <cell r="AB110">
            <v>0.93562599999999996</v>
          </cell>
          <cell r="AD110">
            <v>0.94738299999999998</v>
          </cell>
          <cell r="AE110">
            <v>0.98099800000000004</v>
          </cell>
          <cell r="AF110">
            <v>0.88722999999999996</v>
          </cell>
          <cell r="AG110">
            <v>0.93562599999999996</v>
          </cell>
          <cell r="AI110">
            <v>108</v>
          </cell>
          <cell r="AJ110">
            <v>108</v>
          </cell>
        </row>
        <row r="111">
          <cell r="D111" t="str">
            <v>Mill Fines</v>
          </cell>
          <cell r="F111">
            <v>6.9454439999999993</v>
          </cell>
          <cell r="G111">
            <v>0.33513609669878563</v>
          </cell>
          <cell r="H111">
            <v>4.1364216888078009E-2</v>
          </cell>
          <cell r="I111">
            <v>1.5782439135640574E-2</v>
          </cell>
          <cell r="T111">
            <v>6.9454439999999993</v>
          </cell>
          <cell r="U111">
            <v>2.3276689920000003E-2</v>
          </cell>
          <cell r="V111">
            <v>2.8729285200000004E-3</v>
          </cell>
          <cell r="W111">
            <v>1.0961604720000002E-3</v>
          </cell>
          <cell r="Y111">
            <v>5.2616999999999997E-2</v>
          </cell>
          <cell r="Z111">
            <v>1.9002000000000002E-2</v>
          </cell>
          <cell r="AA111">
            <v>0.11277000000000001</v>
          </cell>
          <cell r="AB111">
            <v>6.4374000000000001E-2</v>
          </cell>
          <cell r="AD111">
            <v>5.2616999999999997E-2</v>
          </cell>
          <cell r="AE111">
            <v>1.9002000000000002E-2</v>
          </cell>
          <cell r="AF111">
            <v>0.11277</v>
          </cell>
          <cell r="AG111">
            <v>6.4374000000000001E-2</v>
          </cell>
          <cell r="AI111">
            <v>108</v>
          </cell>
          <cell r="AJ111">
            <v>108</v>
          </cell>
        </row>
        <row r="112"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108</v>
          </cell>
          <cell r="AJ112">
            <v>108</v>
          </cell>
        </row>
        <row r="113">
          <cell r="AD113" t="str">
            <v>FEED (108): Mill Feed</v>
          </cell>
        </row>
        <row r="115">
          <cell r="D115" t="str">
            <v>HMS Feed</v>
          </cell>
          <cell r="E115" t="str">
            <v>Feed</v>
          </cell>
          <cell r="F115">
            <v>125.05455599999999</v>
          </cell>
          <cell r="G115">
            <v>0.96092725328615802</v>
          </cell>
          <cell r="H115">
            <v>1.8074568574694711E-2</v>
          </cell>
          <cell r="I115">
            <v>1.2739911313587008E-2</v>
          </cell>
          <cell r="T115">
            <v>125.05455599999999</v>
          </cell>
          <cell r="U115">
            <v>1.2016833100800002</v>
          </cell>
          <cell r="V115">
            <v>2.260307148E-2</v>
          </cell>
          <cell r="W115">
            <v>1.5931839528000001E-2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D115">
            <v>0.94738299999999998</v>
          </cell>
          <cell r="AE115">
            <v>0.98099800000000004</v>
          </cell>
          <cell r="AF115">
            <v>0.88722999999999996</v>
          </cell>
          <cell r="AG115">
            <v>0.93562600000000007</v>
          </cell>
          <cell r="AI115">
            <v>115</v>
          </cell>
          <cell r="AJ115">
            <v>108</v>
          </cell>
        </row>
        <row r="116">
          <cell r="AI116">
            <v>115</v>
          </cell>
          <cell r="AJ116">
            <v>108</v>
          </cell>
        </row>
        <row r="117">
          <cell r="D117" t="str">
            <v>HMS Cons</v>
          </cell>
          <cell r="F117">
            <v>20.657450195249229</v>
          </cell>
          <cell r="G117">
            <v>5.4456074247668207</v>
          </cell>
          <cell r="H117">
            <v>9.3120477087844752E-2</v>
          </cell>
          <cell r="I117">
            <v>7.4678397760570656E-2</v>
          </cell>
          <cell r="T117">
            <v>20.657450195249229</v>
          </cell>
          <cell r="U117">
            <v>1.1249236416000001</v>
          </cell>
          <cell r="V117">
            <v>1.9236316175999999E-2</v>
          </cell>
          <cell r="W117">
            <v>1.5426652824000001E-2</v>
          </cell>
          <cell r="Y117">
            <v>0.16518750580546007</v>
          </cell>
          <cell r="Z117">
            <v>0.93612321329910964</v>
          </cell>
          <cell r="AA117">
            <v>0.85104876976657684</v>
          </cell>
          <cell r="AB117">
            <v>0.96829074865384246</v>
          </cell>
          <cell r="AD117">
            <v>0.156496</v>
          </cell>
          <cell r="AE117">
            <v>0.91833500000000001</v>
          </cell>
          <cell r="AF117">
            <v>0.75507599999999997</v>
          </cell>
          <cell r="AG117">
            <v>0.90595800000000004</v>
          </cell>
          <cell r="AI117">
            <v>115</v>
          </cell>
          <cell r="AJ117">
            <v>108</v>
          </cell>
        </row>
        <row r="118">
          <cell r="D118" t="str">
            <v>HMS Tail</v>
          </cell>
          <cell r="F118">
            <v>104.39710580475077</v>
          </cell>
          <cell r="G118">
            <v>7.3526624984757885E-2</v>
          </cell>
          <cell r="H118">
            <v>3.2249508049549684E-3</v>
          </cell>
          <cell r="I118">
            <v>4.839087253480264E-4</v>
          </cell>
          <cell r="T118">
            <v>104.39710580475077</v>
          </cell>
          <cell r="U118">
            <v>7.6759668480000001E-2</v>
          </cell>
          <cell r="V118">
            <v>3.366755304E-3</v>
          </cell>
          <cell r="W118">
            <v>5.0518670399999992E-4</v>
          </cell>
          <cell r="Y118">
            <v>0.83481249419453996</v>
          </cell>
          <cell r="Z118">
            <v>6.3876786700890309E-2</v>
          </cell>
          <cell r="AA118">
            <v>0.14895123023342313</v>
          </cell>
          <cell r="AB118">
            <v>3.1709251346157541E-2</v>
          </cell>
          <cell r="AD118">
            <v>0.79088700000000001</v>
          </cell>
          <cell r="AE118">
            <v>6.2662999999999996E-2</v>
          </cell>
          <cell r="AF118">
            <v>0.13215399999999999</v>
          </cell>
          <cell r="AG118">
            <v>2.9668E-2</v>
          </cell>
          <cell r="AI118">
            <v>115</v>
          </cell>
          <cell r="AJ118">
            <v>108</v>
          </cell>
        </row>
        <row r="119">
          <cell r="T119">
            <v>0</v>
          </cell>
          <cell r="U119">
            <v>0</v>
          </cell>
          <cell r="V119">
            <v>0</v>
          </cell>
          <cell r="Y119">
            <v>0</v>
          </cell>
          <cell r="Z119">
            <v>0</v>
          </cell>
          <cell r="AA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>
            <v>115</v>
          </cell>
          <cell r="AJ119">
            <v>108</v>
          </cell>
        </row>
        <row r="120">
          <cell r="AD120" t="str">
            <v>FEED (108): Mill Feed</v>
          </cell>
        </row>
        <row r="122">
          <cell r="D122" t="str">
            <v>HMS Cons</v>
          </cell>
          <cell r="E122" t="str">
            <v>Feed</v>
          </cell>
          <cell r="F122">
            <v>20.657450195249229</v>
          </cell>
          <cell r="G122">
            <v>5.4456074247668207</v>
          </cell>
          <cell r="H122">
            <v>9.3120477087844752E-2</v>
          </cell>
          <cell r="I122">
            <v>7.4678397760570656E-2</v>
          </cell>
          <cell r="T122">
            <v>20.657450195249229</v>
          </cell>
          <cell r="U122">
            <v>1.1249236416000001</v>
          </cell>
          <cell r="V122">
            <v>1.9236316175999999E-2</v>
          </cell>
          <cell r="W122">
            <v>1.5426652823999997E-2</v>
          </cell>
          <cell r="Y122">
            <v>0.99999900000000008</v>
          </cell>
          <cell r="Z122">
            <v>1</v>
          </cell>
          <cell r="AA122">
            <v>1</v>
          </cell>
          <cell r="AB122">
            <v>1</v>
          </cell>
          <cell r="AD122">
            <v>0.156495</v>
          </cell>
          <cell r="AE122">
            <v>0.91833500000000001</v>
          </cell>
          <cell r="AF122">
            <v>0.75507699999999989</v>
          </cell>
          <cell r="AG122">
            <v>0.90595800000000004</v>
          </cell>
          <cell r="AI122">
            <v>122</v>
          </cell>
          <cell r="AJ122">
            <v>108</v>
          </cell>
        </row>
        <row r="123">
          <cell r="AI123">
            <v>122</v>
          </cell>
          <cell r="AJ123">
            <v>108</v>
          </cell>
        </row>
        <row r="124">
          <cell r="D124" t="str">
            <v>Coarse Mica</v>
          </cell>
          <cell r="F124">
            <v>0.10977369033755441</v>
          </cell>
          <cell r="G124">
            <v>2.5885593441778298</v>
          </cell>
          <cell r="H124">
            <v>4.2231906244205086E-2</v>
          </cell>
          <cell r="I124">
            <v>4.121786613318662E-2</v>
          </cell>
          <cell r="T124">
            <v>0.10977369033755441</v>
          </cell>
          <cell r="U124">
            <v>2.8415571186816003E-3</v>
          </cell>
          <cell r="V124">
            <v>4.6359521984159992E-5</v>
          </cell>
          <cell r="W124">
            <v>4.5246372732791992E-5</v>
          </cell>
          <cell r="Y124">
            <v>5.3140000000000001E-3</v>
          </cell>
          <cell r="Z124">
            <v>2.526E-3</v>
          </cell>
          <cell r="AA124">
            <v>2.4099999999999998E-3</v>
          </cell>
          <cell r="AB124">
            <v>2.9329999999999998E-3</v>
          </cell>
          <cell r="AD124">
            <v>8.3199999999999995E-4</v>
          </cell>
          <cell r="AE124">
            <v>2.32E-3</v>
          </cell>
          <cell r="AF124">
            <v>1.82E-3</v>
          </cell>
          <cell r="AG124">
            <v>2.6570000000000001E-3</v>
          </cell>
          <cell r="AI124">
            <v>122</v>
          </cell>
          <cell r="AJ124">
            <v>108</v>
          </cell>
        </row>
        <row r="125">
          <cell r="D125" t="str">
            <v>HMS Fines</v>
          </cell>
          <cell r="F125">
            <v>3.5274661953407582</v>
          </cell>
          <cell r="G125">
            <v>4.9980254371432427</v>
          </cell>
          <cell r="H125">
            <v>0.11235097898539546</v>
          </cell>
          <cell r="I125">
            <v>8.4003138900479807E-2</v>
          </cell>
          <cell r="T125">
            <v>3.5274661953407582</v>
          </cell>
          <cell r="U125">
            <v>0.17630365772976003</v>
          </cell>
          <cell r="V125">
            <v>3.9631428038442241E-3</v>
          </cell>
          <cell r="W125">
            <v>2.9631823277395677E-3</v>
          </cell>
          <cell r="Y125">
            <v>0.17076</v>
          </cell>
          <cell r="Z125">
            <v>0.156725</v>
          </cell>
          <cell r="AA125">
            <v>0.20602400000000001</v>
          </cell>
          <cell r="AB125">
            <v>0.192082</v>
          </cell>
          <cell r="AD125">
            <v>2.6723E-2</v>
          </cell>
          <cell r="AE125">
            <v>0.143926</v>
          </cell>
          <cell r="AF125">
            <v>0.15556400000000001</v>
          </cell>
          <cell r="AG125">
            <v>0.17401800000000001</v>
          </cell>
          <cell r="AI125">
            <v>122</v>
          </cell>
          <cell r="AJ125">
            <v>108</v>
          </cell>
        </row>
        <row r="126">
          <cell r="D126" t="str">
            <v>Mag Product</v>
          </cell>
          <cell r="F126">
            <v>2.4418965301302165</v>
          </cell>
          <cell r="G126">
            <v>2.0306146712711945</v>
          </cell>
          <cell r="H126">
            <v>0.58939750030696325</v>
          </cell>
          <cell r="I126">
            <v>0.50021177646748105</v>
          </cell>
          <cell r="T126">
            <v>2.4418965301302165</v>
          </cell>
          <cell r="U126">
            <v>4.9585509198086408E-2</v>
          </cell>
          <cell r="V126">
            <v>1.4392477108669968E-2</v>
          </cell>
          <cell r="W126">
            <v>1.2214654012862133E-2</v>
          </cell>
          <cell r="Y126">
            <v>0.11820900000000001</v>
          </cell>
          <cell r="Z126">
            <v>4.4079E-2</v>
          </cell>
          <cell r="AA126">
            <v>0.748193</v>
          </cell>
          <cell r="AB126">
            <v>0.79178899999999997</v>
          </cell>
          <cell r="AD126">
            <v>1.8499000000000002E-2</v>
          </cell>
          <cell r="AE126">
            <v>4.0479000000000001E-2</v>
          </cell>
          <cell r="AF126">
            <v>0.56494299999999997</v>
          </cell>
          <cell r="AG126">
            <v>0.71732799999999997</v>
          </cell>
          <cell r="AI126">
            <v>122</v>
          </cell>
          <cell r="AJ126">
            <v>108</v>
          </cell>
        </row>
        <row r="127">
          <cell r="D127" t="str">
            <v>Secondary Spodumene</v>
          </cell>
          <cell r="F127">
            <v>4.3792761541418601</v>
          </cell>
          <cell r="G127">
            <v>5.9349787167748058</v>
          </cell>
          <cell r="H127">
            <v>5.8214848597618173E-3</v>
          </cell>
          <cell r="I127">
            <v>2.5824539917580292E-3</v>
          </cell>
          <cell r="T127">
            <v>4.3792761541418601</v>
          </cell>
          <cell r="U127">
            <v>0.25990910769711362</v>
          </cell>
          <cell r="V127">
            <v>2.54938898280528E-4</v>
          </cell>
          <cell r="W127">
            <v>1.1309279185274397E-4</v>
          </cell>
          <cell r="Y127">
            <v>0.21199499999999999</v>
          </cell>
          <cell r="Z127">
            <v>0.231046</v>
          </cell>
          <cell r="AA127">
            <v>1.3252999999999999E-2</v>
          </cell>
          <cell r="AB127">
            <v>7.3309999999999998E-3</v>
          </cell>
          <cell r="AD127">
            <v>3.3175999999999997E-2</v>
          </cell>
          <cell r="AE127">
            <v>0.21217800000000001</v>
          </cell>
          <cell r="AF127">
            <v>1.0007E-2</v>
          </cell>
          <cell r="AG127">
            <v>6.6420000000000003E-3</v>
          </cell>
          <cell r="AI127">
            <v>122</v>
          </cell>
          <cell r="AJ127">
            <v>108</v>
          </cell>
        </row>
        <row r="128">
          <cell r="D128" t="str">
            <v>Primary Spodumene</v>
          </cell>
          <cell r="F128">
            <v>10.199016967848644</v>
          </cell>
          <cell r="G128">
            <v>6.2386778241685246</v>
          </cell>
          <cell r="H128">
            <v>5.6809185144765656E-3</v>
          </cell>
          <cell r="I128">
            <v>8.8711803400249711E-4</v>
          </cell>
          <cell r="T128">
            <v>10.199016967848644</v>
          </cell>
          <cell r="U128">
            <v>0.63628380985635846</v>
          </cell>
          <cell r="V128">
            <v>5.7939784322112004E-4</v>
          </cell>
          <cell r="W128">
            <v>9.0477318812759986E-5</v>
          </cell>
          <cell r="Y128">
            <v>0.49372100000000002</v>
          </cell>
          <cell r="Z128">
            <v>0.56562400000000002</v>
          </cell>
          <cell r="AA128">
            <v>3.0120000000000001E-2</v>
          </cell>
          <cell r="AB128">
            <v>5.8650000000000004E-3</v>
          </cell>
          <cell r="AD128">
            <v>7.7265E-2</v>
          </cell>
          <cell r="AE128">
            <v>0.519432</v>
          </cell>
          <cell r="AF128">
            <v>2.2742999999999999E-2</v>
          </cell>
          <cell r="AG128">
            <v>5.313E-3</v>
          </cell>
          <cell r="AI128">
            <v>122</v>
          </cell>
          <cell r="AJ128">
            <v>108</v>
          </cell>
        </row>
        <row r="129"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I129">
            <v>122</v>
          </cell>
          <cell r="AJ129">
            <v>108</v>
          </cell>
        </row>
        <row r="130">
          <cell r="AD130" t="str">
            <v>FEED (108): Mill Feed</v>
          </cell>
        </row>
        <row r="132">
          <cell r="D132" t="str">
            <v>Spodumene Recovered</v>
          </cell>
          <cell r="F132">
            <v>14.578293121990505</v>
          </cell>
          <cell r="G132">
            <v>6.1474475101726229</v>
          </cell>
          <cell r="H132">
            <v>5.7231442290256859E-3</v>
          </cell>
          <cell r="I132">
            <v>1.3963919435700624E-3</v>
          </cell>
          <cell r="T132">
            <v>14.578293121990505</v>
          </cell>
          <cell r="U132">
            <v>0.89619291755347208</v>
          </cell>
          <cell r="V132">
            <v>8.3433674150164804E-4</v>
          </cell>
          <cell r="W132">
            <v>2.0357011066550395E-4</v>
          </cell>
          <cell r="Y132">
            <v>0.70571600000000001</v>
          </cell>
          <cell r="Z132">
            <v>0.79666999999999999</v>
          </cell>
          <cell r="AA132">
            <v>4.3373000000000002E-2</v>
          </cell>
          <cell r="AB132">
            <v>1.3195999999999999E-2</v>
          </cell>
          <cell r="AD132">
            <v>0.110441</v>
          </cell>
          <cell r="AE132">
            <v>0.73160999999999998</v>
          </cell>
          <cell r="AF132">
            <v>3.2750000000000001E-2</v>
          </cell>
          <cell r="AG132">
            <v>1.1955E-2</v>
          </cell>
        </row>
        <row r="134">
          <cell r="D134" t="str">
            <v>Primary Ta Cons</v>
          </cell>
          <cell r="F134">
            <v>5.9693627254709742</v>
          </cell>
          <cell r="G134">
            <v>3.7841420821018059</v>
          </cell>
          <cell r="H134">
            <v>0.30749714427960073</v>
          </cell>
          <cell r="I134">
            <v>0.25426225610044817</v>
          </cell>
          <cell r="T134">
            <v>5.9693627254709751</v>
          </cell>
          <cell r="U134">
            <v>0.22588916692784644</v>
          </cell>
          <cell r="V134">
            <v>1.8355619912514189E-2</v>
          </cell>
          <cell r="W134">
            <v>1.51778363406017E-2</v>
          </cell>
          <cell r="Y134">
            <v>0.28896900000000003</v>
          </cell>
          <cell r="Z134">
            <v>0.20080400000000001</v>
          </cell>
          <cell r="AA134">
            <v>0.95421699999999998</v>
          </cell>
          <cell r="AB134">
            <v>0.98387099999999994</v>
          </cell>
          <cell r="AD134">
            <v>4.5221999999999998E-2</v>
          </cell>
          <cell r="AE134">
            <v>0.18440499999999999</v>
          </cell>
          <cell r="AF134">
            <v>0.72050700000000001</v>
          </cell>
          <cell r="AG134">
            <v>0.89134599999999997</v>
          </cell>
        </row>
        <row r="137">
          <cell r="D137" t="str">
            <v>Feed#4</v>
          </cell>
          <cell r="E137" t="str">
            <v>Feed</v>
          </cell>
          <cell r="F137">
            <v>263.99997934254981</v>
          </cell>
          <cell r="G137">
            <v>0.92800000000000005</v>
          </cell>
          <cell r="H137">
            <v>1.9300000000000001E-2</v>
          </cell>
          <cell r="I137">
            <v>1.29E-2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980</v>
          </cell>
          <cell r="U137">
            <v>2.4499199999999992</v>
          </cell>
          <cell r="V137">
            <v>5.0951999999999997E-2</v>
          </cell>
          <cell r="W137">
            <v>3.4056000000000003E-2</v>
          </cell>
          <cell r="X137">
            <v>0</v>
          </cell>
          <cell r="Y137">
            <v>2.8874284941945398</v>
          </cell>
          <cell r="Z137">
            <v>2.0828787867008907</v>
          </cell>
          <cell r="AA137">
            <v>2.2617212302334226</v>
          </cell>
          <cell r="AB137">
            <v>2.0960832513461574</v>
          </cell>
          <cell r="AC137">
            <v>0</v>
          </cell>
          <cell r="AD137">
            <v>1.9999989999999999</v>
          </cell>
          <cell r="AE137">
            <v>2</v>
          </cell>
          <cell r="AF137">
            <v>2.0000010000000001</v>
          </cell>
          <cell r="AG137">
            <v>1.9999999999999998</v>
          </cell>
          <cell r="AH137">
            <v>0</v>
          </cell>
          <cell r="AI137">
            <v>137</v>
          </cell>
          <cell r="AJ137">
            <v>5</v>
          </cell>
        </row>
        <row r="138">
          <cell r="AI138">
            <v>137</v>
          </cell>
          <cell r="AJ138">
            <v>5</v>
          </cell>
        </row>
        <row r="139">
          <cell r="D139" t="str">
            <v>Mill Feed</v>
          </cell>
          <cell r="E139" t="str">
            <v>Feed</v>
          </cell>
          <cell r="F139">
            <v>132</v>
          </cell>
          <cell r="G139">
            <v>0.92800000000000005</v>
          </cell>
          <cell r="H139">
            <v>1.9300000000000001E-2</v>
          </cell>
          <cell r="I139">
            <v>1.29E-2</v>
          </cell>
          <cell r="T139">
            <v>132</v>
          </cell>
          <cell r="U139">
            <v>1.22496</v>
          </cell>
          <cell r="V139">
            <v>2.5476000000000002E-2</v>
          </cell>
          <cell r="W139">
            <v>1.7028000000000001E-2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0</v>
          </cell>
          <cell r="AI139">
            <v>137</v>
          </cell>
          <cell r="AJ139">
            <v>5</v>
          </cell>
        </row>
        <row r="140">
          <cell r="J140">
            <v>8.9999999999999993E-3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137</v>
          </cell>
          <cell r="AJ140">
            <v>5</v>
          </cell>
        </row>
        <row r="141">
          <cell r="D141" t="str">
            <v>Primary Spodumene</v>
          </cell>
          <cell r="F141">
            <v>10.199016967848644</v>
          </cell>
          <cell r="G141">
            <v>6.2386778241685246</v>
          </cell>
          <cell r="H141">
            <v>5.6809185144765656E-3</v>
          </cell>
          <cell r="I141">
            <v>8.8711803400249711E-4</v>
          </cell>
          <cell r="T141">
            <v>10.199016967848644</v>
          </cell>
          <cell r="U141">
            <v>0.63628380985635846</v>
          </cell>
          <cell r="V141">
            <v>5.7939784322112004E-4</v>
          </cell>
          <cell r="W141">
            <v>9.0477318812759986E-5</v>
          </cell>
          <cell r="Y141">
            <v>0.49372100000000002</v>
          </cell>
          <cell r="Z141">
            <v>0.56562400000000002</v>
          </cell>
          <cell r="AA141">
            <v>3.0120000000000001E-2</v>
          </cell>
          <cell r="AB141">
            <v>5.8650000000000004E-3</v>
          </cell>
          <cell r="AD141">
            <v>7.7265E-2</v>
          </cell>
          <cell r="AE141">
            <v>0.519432</v>
          </cell>
          <cell r="AF141">
            <v>2.2742999999999999E-2</v>
          </cell>
          <cell r="AG141">
            <v>5.313E-3</v>
          </cell>
          <cell r="AH141">
            <v>0</v>
          </cell>
          <cell r="AI141">
            <v>137</v>
          </cell>
          <cell r="AJ141">
            <v>5</v>
          </cell>
        </row>
        <row r="142">
          <cell r="D142" t="str">
            <v>Secondary Spodumene</v>
          </cell>
          <cell r="F142">
            <v>4.3792761541418601</v>
          </cell>
          <cell r="G142">
            <v>5.9349787167748058</v>
          </cell>
          <cell r="H142">
            <v>5.8214848597618173E-3</v>
          </cell>
          <cell r="I142">
            <v>2.5824539917580292E-3</v>
          </cell>
          <cell r="T142">
            <v>4.3792761541418601</v>
          </cell>
          <cell r="U142">
            <v>0.25990910769711362</v>
          </cell>
          <cell r="V142">
            <v>2.54938898280528E-4</v>
          </cell>
          <cell r="W142">
            <v>1.1309279185274397E-4</v>
          </cell>
          <cell r="Y142">
            <v>0.21199499999999999</v>
          </cell>
          <cell r="Z142">
            <v>0.231046</v>
          </cell>
          <cell r="AA142">
            <v>1.3252999999999999E-2</v>
          </cell>
          <cell r="AB142">
            <v>7.3309999999999998E-3</v>
          </cell>
          <cell r="AD142">
            <v>3.3175999999999997E-2</v>
          </cell>
          <cell r="AE142">
            <v>0.21217800000000001</v>
          </cell>
          <cell r="AF142">
            <v>1.0007E-2</v>
          </cell>
          <cell r="AG142">
            <v>6.6420000000000003E-3</v>
          </cell>
          <cell r="AH142">
            <v>0</v>
          </cell>
          <cell r="AI142">
            <v>137</v>
          </cell>
          <cell r="AJ142">
            <v>5</v>
          </cell>
        </row>
        <row r="143">
          <cell r="D143" t="str">
            <v>Primary Ta Cons</v>
          </cell>
          <cell r="F143">
            <v>5.9693627254709742</v>
          </cell>
          <cell r="G143">
            <v>3.7841420821018059</v>
          </cell>
          <cell r="H143">
            <v>0.30749714427960073</v>
          </cell>
          <cell r="I143">
            <v>0.25426225610044817</v>
          </cell>
          <cell r="T143">
            <v>5.9693627254709751</v>
          </cell>
          <cell r="U143">
            <v>0.22588916692784644</v>
          </cell>
          <cell r="V143">
            <v>1.8355619912514189E-2</v>
          </cell>
          <cell r="W143">
            <v>1.51778363406017E-2</v>
          </cell>
          <cell r="Y143">
            <v>0.28896900000000003</v>
          </cell>
          <cell r="Z143">
            <v>0.20080400000000001</v>
          </cell>
          <cell r="AA143">
            <v>0.95421699999999998</v>
          </cell>
          <cell r="AB143">
            <v>0.98387099999999994</v>
          </cell>
          <cell r="AD143">
            <v>4.5221999999999998E-2</v>
          </cell>
          <cell r="AE143">
            <v>0.18440499999999999</v>
          </cell>
          <cell r="AF143">
            <v>0.72050700000000001</v>
          </cell>
          <cell r="AG143">
            <v>0.89134599999999997</v>
          </cell>
          <cell r="AH143">
            <v>0</v>
          </cell>
          <cell r="AI143">
            <v>137</v>
          </cell>
          <cell r="AJ143">
            <v>5</v>
          </cell>
        </row>
        <row r="144">
          <cell r="D144" t="str">
            <v>Mill Fines</v>
          </cell>
          <cell r="F144">
            <v>6.9454439999999993</v>
          </cell>
          <cell r="G144">
            <v>0.33513609669878563</v>
          </cell>
          <cell r="H144">
            <v>4.1364216888078009E-2</v>
          </cell>
          <cell r="I144">
            <v>1.5782439135640574E-2</v>
          </cell>
          <cell r="T144">
            <v>6.9454439999999993</v>
          </cell>
          <cell r="U144">
            <v>2.3276689920000003E-2</v>
          </cell>
          <cell r="V144">
            <v>2.8729285200000004E-3</v>
          </cell>
          <cell r="W144">
            <v>1.0961604720000002E-3</v>
          </cell>
          <cell r="Y144">
            <v>5.2616999999999997E-2</v>
          </cell>
          <cell r="Z144">
            <v>1.9002000000000002E-2</v>
          </cell>
          <cell r="AA144">
            <v>0.11277000000000001</v>
          </cell>
          <cell r="AB144">
            <v>6.4374000000000001E-2</v>
          </cell>
          <cell r="AD144">
            <v>5.2616999999999997E-2</v>
          </cell>
          <cell r="AE144">
            <v>1.9002000000000002E-2</v>
          </cell>
          <cell r="AF144">
            <v>0.11277</v>
          </cell>
          <cell r="AG144">
            <v>6.4374000000000001E-2</v>
          </cell>
          <cell r="AH144">
            <v>0</v>
          </cell>
          <cell r="AI144">
            <v>137</v>
          </cell>
          <cell r="AJ144">
            <v>5</v>
          </cell>
        </row>
        <row r="145">
          <cell r="D145" t="str">
            <v>Coarse Mica</v>
          </cell>
          <cell r="F145">
            <v>0.10977369033755441</v>
          </cell>
          <cell r="G145">
            <v>2.5885593441778298</v>
          </cell>
          <cell r="H145">
            <v>4.2231906244205086E-2</v>
          </cell>
          <cell r="I145">
            <v>4.121786613318662E-2</v>
          </cell>
          <cell r="T145">
            <v>0.10977369033755441</v>
          </cell>
          <cell r="U145">
            <v>2.8415571186816003E-3</v>
          </cell>
          <cell r="V145">
            <v>4.6359521984159992E-5</v>
          </cell>
          <cell r="W145">
            <v>4.5246372732791992E-5</v>
          </cell>
          <cell r="Y145">
            <v>5.3140000000000001E-3</v>
          </cell>
          <cell r="Z145">
            <v>2.526E-3</v>
          </cell>
          <cell r="AA145">
            <v>2.4099999999999998E-3</v>
          </cell>
          <cell r="AB145">
            <v>2.9329999999999998E-3</v>
          </cell>
          <cell r="AD145">
            <v>8.3199999999999995E-4</v>
          </cell>
          <cell r="AE145">
            <v>2.32E-3</v>
          </cell>
          <cell r="AF145">
            <v>1.82E-3</v>
          </cell>
          <cell r="AG145">
            <v>2.6570000000000001E-3</v>
          </cell>
          <cell r="AH145">
            <v>0</v>
          </cell>
          <cell r="AI145">
            <v>137</v>
          </cell>
          <cell r="AJ145">
            <v>5</v>
          </cell>
        </row>
        <row r="146">
          <cell r="D146" t="str">
            <v>HMS Tail</v>
          </cell>
          <cell r="F146">
            <v>104.39710580475077</v>
          </cell>
          <cell r="G146">
            <v>7.3526624984757885E-2</v>
          </cell>
          <cell r="H146">
            <v>3.2249508049549684E-3</v>
          </cell>
          <cell r="I146">
            <v>4.839087253480264E-4</v>
          </cell>
          <cell r="T146">
            <v>104.39710580475077</v>
          </cell>
          <cell r="U146">
            <v>7.6759668480000001E-2</v>
          </cell>
          <cell r="V146">
            <v>3.366755304E-3</v>
          </cell>
          <cell r="W146">
            <v>5.0518670399999992E-4</v>
          </cell>
          <cell r="Y146">
            <v>0.83481249419453996</v>
          </cell>
          <cell r="Z146">
            <v>6.3876786700890309E-2</v>
          </cell>
          <cell r="AA146">
            <v>0.14895123023342313</v>
          </cell>
          <cell r="AB146">
            <v>3.1709251346157541E-2</v>
          </cell>
          <cell r="AD146">
            <v>0.79088700000000001</v>
          </cell>
          <cell r="AE146">
            <v>6.2662999999999996E-2</v>
          </cell>
          <cell r="AF146">
            <v>0.13215399999999999</v>
          </cell>
          <cell r="AG146">
            <v>2.9668E-2</v>
          </cell>
          <cell r="AH146">
            <v>0</v>
          </cell>
          <cell r="AI146">
            <v>137</v>
          </cell>
          <cell r="AJ146">
            <v>5</v>
          </cell>
        </row>
        <row r="147">
          <cell r="AD147" t="str">
            <v>FEED (5): Feed#4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">
          <cell r="D2">
            <v>43654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B18">
            <v>24.1</v>
          </cell>
        </row>
        <row r="19">
          <cell r="B19">
            <v>759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ions"/>
      <sheetName val="Dose"/>
      <sheetName val="triangles"/>
      <sheetName val="Denver"/>
      <sheetName val="SCRUBA"/>
      <sheetName val="Cyclone"/>
      <sheetName val="Flow"/>
      <sheetName val="Flow (2)"/>
      <sheetName val="Core"/>
      <sheetName val="Screen Equiv."/>
      <sheetName val="TANKS"/>
      <sheetName val="Std Screen Sizes"/>
      <sheetName val="ESSA std screens"/>
      <sheetName val="DMSTrace"/>
      <sheetName val="Ball Mill"/>
      <sheetName val="Rod Mill"/>
      <sheetName val="Flotation"/>
      <sheetName val="Oxides"/>
      <sheetName val="Sheet3"/>
      <sheetName val="Sizing"/>
      <sheetName val="Mineral Descriptions"/>
      <sheetName val="Bulk SG"/>
      <sheetName val="Hards"/>
      <sheetName val="REE"/>
      <sheetName val="SampSiz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D3">
            <v>5000</v>
          </cell>
        </row>
        <row r="4">
          <cell r="D4">
            <v>10</v>
          </cell>
        </row>
        <row r="5">
          <cell r="D5">
            <v>3.6</v>
          </cell>
        </row>
      </sheetData>
      <sheetData sheetId="7" refreshError="1">
        <row r="3">
          <cell r="D3">
            <v>41.3</v>
          </cell>
          <cell r="K3">
            <v>10950</v>
          </cell>
          <cell r="M3">
            <v>460</v>
          </cell>
        </row>
        <row r="4">
          <cell r="K4">
            <v>1.28</v>
          </cell>
          <cell r="M4">
            <v>85</v>
          </cell>
        </row>
        <row r="5">
          <cell r="K5">
            <v>2.5</v>
          </cell>
          <cell r="M5">
            <v>2.8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2">
          <cell r="B22">
            <v>15.9994</v>
          </cell>
        </row>
        <row r="23">
          <cell r="B23">
            <v>32.064999999999998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e"/>
      <sheetName val="Reagent Model"/>
      <sheetName val="Leach assays"/>
      <sheetName val="Isa XRF Assays"/>
      <sheetName val="Grind Curve - B1"/>
      <sheetName val="B1 - Head (1)"/>
      <sheetName val="B1 - Pass3 (2)"/>
      <sheetName val="B1 - Pass4 (3)"/>
      <sheetName val="B1 - Pass6 (4)"/>
      <sheetName val="B1 - Pass9 (5)"/>
      <sheetName val="Solubility curves"/>
      <sheetName val="Grind Curve - B2"/>
      <sheetName val="B2 - Feed (6)"/>
      <sheetName val="B2 - Pass1 (7)"/>
      <sheetName val="B2 - Pass3 (8)"/>
      <sheetName val="B2 - Pass6 (9)"/>
      <sheetName val="B2 - Pass8 (10)"/>
      <sheetName val="Grind Curve - B4"/>
      <sheetName val="B4 - Feed (11)"/>
      <sheetName val="B4 - Pass2 (12)"/>
      <sheetName val="B4 - Pass3 (13)"/>
      <sheetName val="B4 - Pass5 (14)"/>
      <sheetName val="B4 - Pass7 (15)"/>
      <sheetName val="Grind Curve - B6"/>
      <sheetName val="B6 - Feed (16)"/>
      <sheetName val="B6- Pass2 (17)"/>
      <sheetName val="B6- Pass3 (18)"/>
      <sheetName val="Grind Curve - M Bank"/>
      <sheetName val="Grind Curve - Zn column feed"/>
      <sheetName val="SOLIDS ASSAYS"/>
    </sheetNames>
    <sheetDataSet>
      <sheetData sheetId="0"/>
      <sheetData sheetId="1"/>
      <sheetData sheetId="2"/>
      <sheetData sheetId="3"/>
      <sheetData sheetId="4"/>
      <sheetData sheetId="5">
        <row r="4">
          <cell r="J4">
            <v>28.050000000000068</v>
          </cell>
        </row>
        <row r="6">
          <cell r="D6">
            <v>69.364526027397261</v>
          </cell>
        </row>
        <row r="14">
          <cell r="L14">
            <v>38.28921836712329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2">
          <cell r="B32">
            <v>0</v>
          </cell>
        </row>
      </sheetData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ta by Area &amp; Strand"/>
      <sheetName val="Charts by Strand"/>
      <sheetName val="Data by Stratigraphy"/>
      <sheetName val="Regressions-Summary"/>
      <sheetName val="Fines Yield"/>
      <sheetName val="Regressions - Dales Gorge"/>
      <sheetName val="Regressions - Joffre"/>
      <sheetName val="Regressions - Hyd &amp; WS"/>
      <sheetName val="CL DG1"/>
      <sheetName val="CL DG2"/>
      <sheetName val="CL DG3"/>
      <sheetName val="DG1 v DG2 v DG3"/>
      <sheetName val="DG2 v DG3 v DG1"/>
      <sheetName val="CL Joffre"/>
      <sheetName val="CL WS"/>
      <sheetName val="Lump Histograms"/>
    </sheetNames>
    <sheetDataSet>
      <sheetData sheetId="0"/>
      <sheetData sheetId="1"/>
      <sheetData sheetId="2"/>
      <sheetData sheetId="3"/>
      <sheetData sheetId="4"/>
      <sheetData sheetId="5">
        <row r="35">
          <cell r="P35" t="str">
            <v>RTIO-PDE-0036239</v>
          </cell>
          <cell r="Q35">
            <v>18219</v>
          </cell>
          <cell r="R35" t="str">
            <v>Lump (+6.3)</v>
          </cell>
          <cell r="S35">
            <v>47.485361862974869</v>
          </cell>
          <cell r="T35">
            <v>61.765187265917618</v>
          </cell>
          <cell r="U35">
            <v>2.4668121578795739</v>
          </cell>
          <cell r="V35">
            <v>1.1232704311917792</v>
          </cell>
          <cell r="W35">
            <v>0.25096461154326327</v>
          </cell>
          <cell r="X35">
            <v>6.9354172668779409E-3</v>
          </cell>
          <cell r="Y35">
            <v>0.02</v>
          </cell>
          <cell r="Z35">
            <v>2.0645827331220584E-2</v>
          </cell>
        </row>
        <row r="37">
          <cell r="O37" t="str">
            <v>SUMMARY OUTPUT</v>
          </cell>
          <cell r="P37" t="str">
            <v>Fines Yield v Head Fe in DG HG (DG1 &amp; DG3)</v>
          </cell>
          <cell r="S37" t="str">
            <v>Fines Yield</v>
          </cell>
        </row>
        <row r="38">
          <cell r="S38" t="str">
            <v>Min</v>
          </cell>
          <cell r="T38" t="str">
            <v>Average</v>
          </cell>
          <cell r="U38" t="str">
            <v>Max</v>
          </cell>
        </row>
        <row r="39">
          <cell r="O39" t="str">
            <v>Regression Statistics</v>
          </cell>
          <cell r="S39">
            <v>36.96498174755866</v>
          </cell>
          <cell r="T39">
            <v>58.513362923609172</v>
          </cell>
          <cell r="U39">
            <v>76.328085092414156</v>
          </cell>
        </row>
        <row r="40">
          <cell r="O40" t="str">
            <v>Multiple R</v>
          </cell>
          <cell r="P40">
            <v>0.48306697692721229</v>
          </cell>
          <cell r="S40">
            <v>21.548381176050512</v>
          </cell>
          <cell r="U40">
            <v>17.814722168804984</v>
          </cell>
        </row>
        <row r="41">
          <cell r="O41" t="str">
            <v>R Square</v>
          </cell>
          <cell r="P41">
            <v>0.23335370419759585</v>
          </cell>
        </row>
        <row r="42">
          <cell r="O42" t="str">
            <v>Adjusted R Square</v>
          </cell>
          <cell r="P42">
            <v>0.20779882767084906</v>
          </cell>
        </row>
        <row r="43">
          <cell r="O43" t="str">
            <v>Standard Error</v>
          </cell>
          <cell r="P43">
            <v>10.043804753454108</v>
          </cell>
          <cell r="Q43">
            <v>19.685857316770051</v>
          </cell>
          <cell r="R43" t="str">
            <v>Confidence limit at 95%</v>
          </cell>
        </row>
        <row r="44">
          <cell r="O44" t="str">
            <v>Observations</v>
          </cell>
          <cell r="P44">
            <v>32</v>
          </cell>
        </row>
        <row r="45">
          <cell r="Q45" t="str">
            <v>Statistically signficant model, however the prediction error is too high for practical use - use average fines yield for regressions</v>
          </cell>
        </row>
        <row r="46">
          <cell r="O46" t="str">
            <v>ANOVA</v>
          </cell>
        </row>
        <row r="47">
          <cell r="P47" t="str">
            <v>df</v>
          </cell>
          <cell r="Q47" t="str">
            <v>SS</v>
          </cell>
          <cell r="R47" t="str">
            <v>MS</v>
          </cell>
          <cell r="S47" t="str">
            <v>F</v>
          </cell>
          <cell r="T47" t="str">
            <v>Significance F</v>
          </cell>
        </row>
        <row r="48">
          <cell r="O48" t="str">
            <v>Regression</v>
          </cell>
          <cell r="P48">
            <v>1</v>
          </cell>
          <cell r="Q48">
            <v>921.1650150989999</v>
          </cell>
          <cell r="R48">
            <v>921.1650150989999</v>
          </cell>
          <cell r="S48">
            <v>9.131474532986223</v>
          </cell>
          <cell r="T48">
            <v>5.1015331655007799E-3</v>
          </cell>
        </row>
        <row r="49">
          <cell r="O49" t="str">
            <v>Residual</v>
          </cell>
          <cell r="P49">
            <v>30</v>
          </cell>
          <cell r="Q49">
            <v>3026.3404177652205</v>
          </cell>
          <cell r="R49">
            <v>100.87801392550735</v>
          </cell>
        </row>
        <row r="50">
          <cell r="O50" t="str">
            <v>Total</v>
          </cell>
          <cell r="P50">
            <v>31</v>
          </cell>
          <cell r="Q50">
            <v>3947.5054328642204</v>
          </cell>
        </row>
        <row r="52">
          <cell r="P52" t="str">
            <v>Coefficients</v>
          </cell>
          <cell r="Q52" t="str">
            <v>Standard Error</v>
          </cell>
          <cell r="R52" t="str">
            <v>t Stat</v>
          </cell>
          <cell r="S52" t="str">
            <v>P-value</v>
          </cell>
          <cell r="T52" t="str">
            <v>Lower 95%</v>
          </cell>
          <cell r="U52" t="str">
            <v>Upper 95%</v>
          </cell>
          <cell r="V52" t="str">
            <v>Lower 95.0%</v>
          </cell>
          <cell r="W52" t="str">
            <v>Upper 95.0%</v>
          </cell>
        </row>
        <row r="53">
          <cell r="O53" t="str">
            <v>Intercept</v>
          </cell>
          <cell r="P53">
            <v>50.994550738079226</v>
          </cell>
          <cell r="Q53">
            <v>3.1921504357659938</v>
          </cell>
          <cell r="R53">
            <v>15.974983561776433</v>
          </cell>
          <cell r="S53">
            <v>3.2500280554762896E-16</v>
          </cell>
          <cell r="T53">
            <v>44.475309848880137</v>
          </cell>
          <cell r="U53">
            <v>57.513791627278316</v>
          </cell>
          <cell r="V53">
            <v>44.475309848880137</v>
          </cell>
          <cell r="W53">
            <v>57.513791627278316</v>
          </cell>
        </row>
        <row r="54">
          <cell r="O54" t="str">
            <v>Average Depth</v>
          </cell>
          <cell r="P54">
            <v>0.12728769742612045</v>
          </cell>
          <cell r="Q54">
            <v>4.212267800702163E-2</v>
          </cell>
          <cell r="R54">
            <v>3.0218329756930995</v>
          </cell>
          <cell r="S54">
            <v>5.1015331655008302E-3</v>
          </cell>
          <cell r="T54">
            <v>4.1261712638831674E-2</v>
          </cell>
          <cell r="U54">
            <v>0.21331368221340924</v>
          </cell>
          <cell r="V54">
            <v>4.1261712638831674E-2</v>
          </cell>
          <cell r="W54">
            <v>0.21331368221340924</v>
          </cell>
        </row>
        <row r="58">
          <cell r="O58" t="str">
            <v>RESIDUAL OUTPUT</v>
          </cell>
        </row>
        <row r="60">
          <cell r="O60" t="str">
            <v>Observation</v>
          </cell>
          <cell r="P60" t="str">
            <v>Predicted Wt %_F</v>
          </cell>
          <cell r="Q60" t="str">
            <v>Residuals</v>
          </cell>
          <cell r="R60" t="str">
            <v>Standard Residuals</v>
          </cell>
          <cell r="S60" t="str">
            <v>Wt %_F</v>
          </cell>
        </row>
        <row r="61">
          <cell r="O61">
            <v>1</v>
          </cell>
          <cell r="P61">
            <v>63.876065717602614</v>
          </cell>
          <cell r="Q61">
            <v>12.452019374811542</v>
          </cell>
          <cell r="R61">
            <v>1.2602646240068267</v>
          </cell>
          <cell r="S61">
            <v>76.328085092414156</v>
          </cell>
        </row>
        <row r="62">
          <cell r="O62">
            <v>2</v>
          </cell>
          <cell r="P62">
            <v>65.823567488222267</v>
          </cell>
          <cell r="Q62">
            <v>5.6920891822536959</v>
          </cell>
          <cell r="R62">
            <v>0.57609440020605884</v>
          </cell>
          <cell r="S62">
            <v>71.515656670475963</v>
          </cell>
        </row>
        <row r="63">
          <cell r="O63">
            <v>3</v>
          </cell>
          <cell r="P63">
            <v>56.773412201225092</v>
          </cell>
          <cell r="Q63">
            <v>-6.982617222145592</v>
          </cell>
          <cell r="R63">
            <v>-0.70670830193629475</v>
          </cell>
          <cell r="S63">
            <v>49.7907949790795</v>
          </cell>
        </row>
        <row r="64">
          <cell r="O64">
            <v>4</v>
          </cell>
          <cell r="P64">
            <v>54.90864743393243</v>
          </cell>
          <cell r="Q64">
            <v>5.6974131721281793</v>
          </cell>
          <cell r="R64">
            <v>0.57663323940116606</v>
          </cell>
          <cell r="S64">
            <v>60.606060606060609</v>
          </cell>
        </row>
        <row r="65">
          <cell r="O65">
            <v>5</v>
          </cell>
          <cell r="P65">
            <v>61.661259782388122</v>
          </cell>
          <cell r="Q65">
            <v>-15.459569661451958</v>
          </cell>
          <cell r="R65">
            <v>-1.5646577603395329</v>
          </cell>
          <cell r="S65">
            <v>46.201690120936163</v>
          </cell>
        </row>
        <row r="66">
          <cell r="O66">
            <v>6</v>
          </cell>
          <cell r="P66">
            <v>63.786964329404334</v>
          </cell>
          <cell r="Q66">
            <v>-4.5883669278603065</v>
          </cell>
          <cell r="R66">
            <v>-0.46438704816364335</v>
          </cell>
          <cell r="S66">
            <v>59.198597401544028</v>
          </cell>
        </row>
        <row r="67">
          <cell r="O67">
            <v>7</v>
          </cell>
          <cell r="P67">
            <v>71.659708415209877</v>
          </cell>
          <cell r="Q67">
            <v>4.5546901468483725E-2</v>
          </cell>
          <cell r="R67">
            <v>4.6097863267036054E-3</v>
          </cell>
          <cell r="S67">
            <v>71.705255316678361</v>
          </cell>
        </row>
        <row r="68">
          <cell r="O68">
            <v>8</v>
          </cell>
          <cell r="P68">
            <v>74.033623972207025</v>
          </cell>
          <cell r="Q68">
            <v>-6.2658130368481437</v>
          </cell>
          <cell r="R68">
            <v>-0.63416079539307746</v>
          </cell>
          <cell r="S68">
            <v>67.767810935358881</v>
          </cell>
        </row>
        <row r="69">
          <cell r="O69">
            <v>9</v>
          </cell>
          <cell r="P69">
            <v>57.422579458098312</v>
          </cell>
          <cell r="Q69">
            <v>18.585011240117979</v>
          </cell>
          <cell r="R69">
            <v>1.8809826340351656</v>
          </cell>
          <cell r="S69">
            <v>76.007590698216291</v>
          </cell>
        </row>
        <row r="70">
          <cell r="O70">
            <v>10</v>
          </cell>
          <cell r="P70">
            <v>59.586470314342357</v>
          </cell>
          <cell r="Q70">
            <v>13.195850902310717</v>
          </cell>
          <cell r="R70">
            <v>1.3355475586145604</v>
          </cell>
          <cell r="S70">
            <v>72.782321216653074</v>
          </cell>
        </row>
        <row r="71">
          <cell r="O71">
            <v>11</v>
          </cell>
          <cell r="P71">
            <v>54.08127740066265</v>
          </cell>
          <cell r="Q71">
            <v>-9.4351793970328828</v>
          </cell>
          <cell r="R71">
            <v>-0.95493128120984538</v>
          </cell>
          <cell r="S71">
            <v>44.646098003629767</v>
          </cell>
        </row>
        <row r="72">
          <cell r="O72">
            <v>12</v>
          </cell>
          <cell r="P72">
            <v>55.958770937697921</v>
          </cell>
          <cell r="Q72">
            <v>4.4627747297493841</v>
          </cell>
          <cell r="R72">
            <v>0.45167590472849684</v>
          </cell>
          <cell r="S72">
            <v>60.421545667447305</v>
          </cell>
        </row>
        <row r="73">
          <cell r="O73">
            <v>13</v>
          </cell>
          <cell r="P73">
            <v>58.199034412397644</v>
          </cell>
          <cell r="Q73">
            <v>-9.5091912119224133</v>
          </cell>
          <cell r="R73">
            <v>-0.96242199169271669</v>
          </cell>
          <cell r="S73">
            <v>48.689843200475231</v>
          </cell>
        </row>
        <row r="74">
          <cell r="O74">
            <v>14</v>
          </cell>
          <cell r="P74">
            <v>54.577699420624519</v>
          </cell>
          <cell r="Q74">
            <v>-8.3937463873564226</v>
          </cell>
          <cell r="R74">
            <v>-0.84952820233067639</v>
          </cell>
          <cell r="S74">
            <v>46.183953033268097</v>
          </cell>
        </row>
        <row r="75">
          <cell r="O75">
            <v>15</v>
          </cell>
          <cell r="P75">
            <v>63.214169690986793</v>
          </cell>
          <cell r="Q75">
            <v>10.795056860542644</v>
          </cell>
          <cell r="R75">
            <v>1.0925640143962587</v>
          </cell>
          <cell r="S75">
            <v>74.009226551529437</v>
          </cell>
        </row>
        <row r="76">
          <cell r="O76">
            <v>16</v>
          </cell>
          <cell r="P76">
            <v>66.358175817411961</v>
          </cell>
          <cell r="Q76">
            <v>8.207222159354373</v>
          </cell>
          <cell r="R76">
            <v>0.83065014898081768</v>
          </cell>
          <cell r="S76">
            <v>74.565397976766334</v>
          </cell>
        </row>
        <row r="77">
          <cell r="O77">
            <v>17</v>
          </cell>
          <cell r="P77">
            <v>54.940469358288958</v>
          </cell>
          <cell r="Q77">
            <v>-17.975487610730298</v>
          </cell>
          <cell r="R77">
            <v>-1.8192929558800377</v>
          </cell>
          <cell r="S77">
            <v>36.96498174755866</v>
          </cell>
        </row>
        <row r="78">
          <cell r="O78">
            <v>18</v>
          </cell>
          <cell r="P78">
            <v>57.339842454771329</v>
          </cell>
          <cell r="Q78">
            <v>13.464787698733986</v>
          </cell>
          <cell r="R78">
            <v>1.3627665598403034</v>
          </cell>
          <cell r="S78">
            <v>70.804630153505315</v>
          </cell>
        </row>
        <row r="79">
          <cell r="O79">
            <v>19</v>
          </cell>
          <cell r="P79">
            <v>56.276990181263223</v>
          </cell>
          <cell r="Q79">
            <v>9.4269809378703471</v>
          </cell>
          <cell r="R79">
            <v>0.9541015179607768</v>
          </cell>
          <cell r="S79">
            <v>65.70397111913357</v>
          </cell>
        </row>
        <row r="80">
          <cell r="O80">
            <v>20</v>
          </cell>
          <cell r="P80">
            <v>53.43211014378943</v>
          </cell>
          <cell r="Q80">
            <v>-8.812687571610951</v>
          </cell>
          <cell r="R80">
            <v>-0.89192909636747175</v>
          </cell>
          <cell r="S80">
            <v>44.619422572178479</v>
          </cell>
        </row>
        <row r="81">
          <cell r="O81">
            <v>21</v>
          </cell>
          <cell r="P81">
            <v>54.991384437259406</v>
          </cell>
          <cell r="Q81">
            <v>14.326797380922422</v>
          </cell>
          <cell r="R81">
            <v>1.4500102650830842</v>
          </cell>
          <cell r="S81">
            <v>69.318181818181827</v>
          </cell>
        </row>
        <row r="82">
          <cell r="O82">
            <v>22</v>
          </cell>
          <cell r="P82">
            <v>54.393132259356641</v>
          </cell>
          <cell r="Q82">
            <v>11.041650349339015</v>
          </cell>
          <cell r="R82">
            <v>1.1175216570954931</v>
          </cell>
          <cell r="S82">
            <v>65.434782608695656</v>
          </cell>
        </row>
        <row r="83">
          <cell r="O83">
            <v>23</v>
          </cell>
          <cell r="P83">
            <v>56.353362799718894</v>
          </cell>
          <cell r="Q83">
            <v>-3.8109899183629565</v>
          </cell>
          <cell r="R83">
            <v>-0.38570898679092269</v>
          </cell>
          <cell r="S83">
            <v>52.542372881355938</v>
          </cell>
        </row>
        <row r="84">
          <cell r="O84">
            <v>24</v>
          </cell>
          <cell r="P84">
            <v>53.794880081453876</v>
          </cell>
          <cell r="Q84">
            <v>-7.896958949031422</v>
          </cell>
          <cell r="R84">
            <v>-0.79924851553236964</v>
          </cell>
          <cell r="S84">
            <v>45.897921132422454</v>
          </cell>
        </row>
        <row r="85">
          <cell r="O85">
            <v>25</v>
          </cell>
          <cell r="P85">
            <v>56.34699841484759</v>
          </cell>
          <cell r="Q85">
            <v>-10.599838305962422</v>
          </cell>
          <cell r="R85">
            <v>-1.072806011225715</v>
          </cell>
          <cell r="S85">
            <v>45.747160108885168</v>
          </cell>
        </row>
        <row r="86">
          <cell r="O86">
            <v>26</v>
          </cell>
          <cell r="P86">
            <v>60.592043124008711</v>
          </cell>
          <cell r="Q86">
            <v>-1.5496204267467775</v>
          </cell>
          <cell r="R86">
            <v>-0.15683655362902799</v>
          </cell>
          <cell r="S86">
            <v>59.042422697261934</v>
          </cell>
        </row>
        <row r="87">
          <cell r="O87">
            <v>27</v>
          </cell>
          <cell r="P87">
            <v>63.277813539699849</v>
          </cell>
          <cell r="Q87">
            <v>-7.5241086929070207</v>
          </cell>
          <cell r="R87">
            <v>-0.76151246857471866</v>
          </cell>
          <cell r="S87">
            <v>55.753704846792829</v>
          </cell>
        </row>
        <row r="88">
          <cell r="O88">
            <v>28</v>
          </cell>
          <cell r="P88">
            <v>65.950855185648379</v>
          </cell>
          <cell r="Q88">
            <v>-10.80953089393708</v>
          </cell>
          <cell r="R88">
            <v>-1.0940289263679346</v>
          </cell>
          <cell r="S88">
            <v>55.1413242917113</v>
          </cell>
        </row>
        <row r="89">
          <cell r="O89">
            <v>29</v>
          </cell>
          <cell r="P89">
            <v>52.967510048184096</v>
          </cell>
          <cell r="Q89">
            <v>8.2410669498665854</v>
          </cell>
          <cell r="R89">
            <v>0.83407556865818688</v>
          </cell>
          <cell r="S89">
            <v>61.208576998050681</v>
          </cell>
        </row>
        <row r="90">
          <cell r="O90">
            <v>30</v>
          </cell>
          <cell r="P90">
            <v>55.195044753141204</v>
          </cell>
          <cell r="Q90">
            <v>-4.3829797879439951</v>
          </cell>
          <cell r="R90">
            <v>-0.44359988594752409</v>
          </cell>
          <cell r="S90">
            <v>50.812064965197209</v>
          </cell>
        </row>
        <row r="91">
          <cell r="O91">
            <v>31</v>
          </cell>
          <cell r="P91">
            <v>54.647707654208887</v>
          </cell>
          <cell r="Q91">
            <v>3.2689590124577848</v>
          </cell>
          <cell r="R91">
            <v>0.33085022410601483</v>
          </cell>
          <cell r="S91">
            <v>57.916666666666671</v>
          </cell>
        </row>
        <row r="92">
          <cell r="O92">
            <v>32</v>
          </cell>
          <cell r="P92">
            <v>55.926949013341392</v>
          </cell>
          <cell r="Q92">
            <v>-4.9065408500760839</v>
          </cell>
          <cell r="R92">
            <v>-0.49658932205836354</v>
          </cell>
          <cell r="S92">
            <v>51.020408163265309</v>
          </cell>
        </row>
        <row r="285">
          <cell r="O285" t="str">
            <v>SUMMARY OUTPUT</v>
          </cell>
          <cell r="P285" t="str">
            <v>Fines Yield v Depth in Joffre HG</v>
          </cell>
        </row>
        <row r="286">
          <cell r="V286" t="str">
            <v>Average Fines Yield (for Stage 3 calculations):</v>
          </cell>
        </row>
        <row r="287">
          <cell r="O287" t="str">
            <v>Regression Statistics</v>
          </cell>
          <cell r="V287">
            <v>58.735331372492013</v>
          </cell>
        </row>
        <row r="288">
          <cell r="O288" t="str">
            <v>Multiple R</v>
          </cell>
          <cell r="P288">
            <v>0.89093768185022593</v>
          </cell>
        </row>
        <row r="289">
          <cell r="O289" t="str">
            <v>R Square</v>
          </cell>
          <cell r="P289">
            <v>0.79376995294065444</v>
          </cell>
        </row>
        <row r="290">
          <cell r="O290" t="str">
            <v>Adjusted R Square</v>
          </cell>
          <cell r="P290">
            <v>0.77658411568570906</v>
          </cell>
        </row>
        <row r="291">
          <cell r="O291" t="str">
            <v>Standard Error</v>
          </cell>
          <cell r="P291">
            <v>5.7348714799050642</v>
          </cell>
          <cell r="Q291">
            <v>11.240348100613925</v>
          </cell>
          <cell r="R291" t="str">
            <v>Prediction error</v>
          </cell>
        </row>
        <row r="292">
          <cell r="O292" t="str">
            <v>Observations</v>
          </cell>
          <cell r="P292">
            <v>14</v>
          </cell>
        </row>
        <row r="293">
          <cell r="T293" t="str">
            <v>Model significance:</v>
          </cell>
        </row>
        <row r="294">
          <cell r="O294" t="str">
            <v>ANOVA</v>
          </cell>
        </row>
        <row r="295">
          <cell r="P295" t="str">
            <v>df</v>
          </cell>
          <cell r="Q295" t="str">
            <v>SS</v>
          </cell>
          <cell r="R295" t="str">
            <v>MS</v>
          </cell>
          <cell r="S295" t="str">
            <v>F</v>
          </cell>
          <cell r="T295" t="str">
            <v>Significance F</v>
          </cell>
        </row>
        <row r="296">
          <cell r="O296" t="str">
            <v>Regression</v>
          </cell>
          <cell r="P296">
            <v>1</v>
          </cell>
          <cell r="Q296">
            <v>1519.0474493488068</v>
          </cell>
          <cell r="R296">
            <v>1519.0474493488068</v>
          </cell>
          <cell r="S296">
            <v>46.187447324525102</v>
          </cell>
          <cell r="T296">
            <v>1.9134380429451823E-5</v>
          </cell>
        </row>
        <row r="297">
          <cell r="O297" t="str">
            <v>Residual</v>
          </cell>
          <cell r="P297">
            <v>12</v>
          </cell>
          <cell r="Q297">
            <v>394.66501069234198</v>
          </cell>
          <cell r="R297">
            <v>32.888750891028501</v>
          </cell>
        </row>
        <row r="298">
          <cell r="O298" t="str">
            <v>Total</v>
          </cell>
          <cell r="P298">
            <v>13</v>
          </cell>
          <cell r="Q298">
            <v>1913.7124600411489</v>
          </cell>
        </row>
        <row r="300">
          <cell r="P300" t="str">
            <v>Coefficients</v>
          </cell>
          <cell r="Q300" t="str">
            <v>Standard Error</v>
          </cell>
          <cell r="R300" t="str">
            <v>t Stat</v>
          </cell>
          <cell r="S300" t="str">
            <v>P-value</v>
          </cell>
          <cell r="T300" t="str">
            <v>Lower 95%</v>
          </cell>
          <cell r="U300" t="str">
            <v>Upper 95%</v>
          </cell>
          <cell r="V300" t="str">
            <v>Lower 95.0%</v>
          </cell>
          <cell r="W300" t="str">
            <v>Upper 95.0%</v>
          </cell>
        </row>
        <row r="301">
          <cell r="O301" t="str">
            <v>Intercept</v>
          </cell>
          <cell r="P301">
            <v>34.437982776548658</v>
          </cell>
          <cell r="Q301">
            <v>3.8898649337835129</v>
          </cell>
          <cell r="R301">
            <v>8.8532592680672426</v>
          </cell>
          <cell r="S301">
            <v>1.3129553758921546E-6</v>
          </cell>
          <cell r="T301">
            <v>25.962695162881538</v>
          </cell>
          <cell r="U301">
            <v>42.913270390215779</v>
          </cell>
          <cell r="V301">
            <v>25.962695162881538</v>
          </cell>
          <cell r="W301">
            <v>42.913270390215779</v>
          </cell>
        </row>
        <row r="302">
          <cell r="O302" t="str">
            <v>Average Depth</v>
          </cell>
          <cell r="P302">
            <v>0.34197534969659893</v>
          </cell>
          <cell r="Q302">
            <v>5.031909505544728E-2</v>
          </cell>
          <cell r="R302">
            <v>6.7961347341356548</v>
          </cell>
          <cell r="S302">
            <v>1.9134380429451823E-5</v>
          </cell>
          <cell r="T302">
            <v>0.23233945993845195</v>
          </cell>
          <cell r="U302">
            <v>0.45161123945474591</v>
          </cell>
          <cell r="V302">
            <v>0.23233945993845195</v>
          </cell>
          <cell r="W302">
            <v>0.45161123945474591</v>
          </cell>
        </row>
        <row r="306">
          <cell r="O306" t="str">
            <v>RESIDUAL OUTPUT</v>
          </cell>
        </row>
        <row r="308">
          <cell r="O308" t="str">
            <v>Observation</v>
          </cell>
          <cell r="P308" t="str">
            <v>Predicted Wt %_F</v>
          </cell>
          <cell r="Q308" t="str">
            <v>Residuals</v>
          </cell>
          <cell r="R308" t="str">
            <v>Standard Residuals</v>
          </cell>
          <cell r="S308" t="str">
            <v>Acutal Wt%</v>
          </cell>
        </row>
        <row r="309">
          <cell r="O309">
            <v>1</v>
          </cell>
          <cell r="P309">
            <v>77.783358350592579</v>
          </cell>
          <cell r="Q309">
            <v>-0.51063107786531248</v>
          </cell>
          <cell r="R309">
            <v>-9.2675429326322126E-2</v>
          </cell>
          <cell r="S309">
            <v>77.272727272727266</v>
          </cell>
        </row>
        <row r="310">
          <cell r="O310">
            <v>2</v>
          </cell>
          <cell r="P310">
            <v>52.083910820893166</v>
          </cell>
          <cell r="Q310">
            <v>-7.3258463047641342</v>
          </cell>
          <cell r="R310">
            <v>-1.3295821208354748</v>
          </cell>
          <cell r="S310">
            <v>44.758064516129032</v>
          </cell>
        </row>
        <row r="311">
          <cell r="O311">
            <v>3</v>
          </cell>
          <cell r="P311">
            <v>57.350331206220787</v>
          </cell>
          <cell r="Q311">
            <v>-14.999998611985752</v>
          </cell>
          <cell r="R311">
            <v>-2.7223789767584141</v>
          </cell>
          <cell r="S311">
            <v>42.350332594235034</v>
          </cell>
        </row>
        <row r="312">
          <cell r="O312">
            <v>4</v>
          </cell>
          <cell r="P312">
            <v>62.137986101973169</v>
          </cell>
          <cell r="Q312">
            <v>-3.8253310151245401</v>
          </cell>
          <cell r="R312">
            <v>-0.69426677989127694</v>
          </cell>
          <cell r="S312">
            <v>58.312655086848629</v>
          </cell>
        </row>
        <row r="313">
          <cell r="O313">
            <v>5</v>
          </cell>
          <cell r="P313">
            <v>66.994036067664879</v>
          </cell>
          <cell r="Q313">
            <v>1.1558468363163854</v>
          </cell>
          <cell r="R313">
            <v>0.209776894580918</v>
          </cell>
          <cell r="S313">
            <v>68.149882903981265</v>
          </cell>
        </row>
        <row r="314">
          <cell r="O314">
            <v>6</v>
          </cell>
          <cell r="P314">
            <v>72.380147825386302</v>
          </cell>
          <cell r="Q314">
            <v>3.2179382990156</v>
          </cell>
          <cell r="R314">
            <v>0.58402989229250757</v>
          </cell>
          <cell r="S314">
            <v>75.598086124401902</v>
          </cell>
        </row>
        <row r="315">
          <cell r="O315">
            <v>7</v>
          </cell>
          <cell r="P315">
            <v>44.680144499961798</v>
          </cell>
          <cell r="Q315">
            <v>-0.39002104317167152</v>
          </cell>
          <cell r="R315">
            <v>-7.0785679111698377E-2</v>
          </cell>
          <cell r="S315">
            <v>44.290123456790127</v>
          </cell>
        </row>
        <row r="316">
          <cell r="O316">
            <v>8</v>
          </cell>
          <cell r="P316">
            <v>51.177676144197179</v>
          </cell>
          <cell r="Q316">
            <v>4.8360695602701753</v>
          </cell>
          <cell r="R316">
            <v>0.87770768795277398</v>
          </cell>
          <cell r="S316">
            <v>56.013745704467354</v>
          </cell>
        </row>
        <row r="317">
          <cell r="O317">
            <v>9</v>
          </cell>
          <cell r="P317">
            <v>57.401627508675276</v>
          </cell>
          <cell r="Q317">
            <v>0.54229772496957906</v>
          </cell>
          <cell r="R317">
            <v>9.8422670814211202E-2</v>
          </cell>
          <cell r="S317">
            <v>57.943925233644855</v>
          </cell>
        </row>
        <row r="318">
          <cell r="O318">
            <v>10</v>
          </cell>
          <cell r="P318">
            <v>38.541686972907847</v>
          </cell>
          <cell r="Q318">
            <v>3.882555451334575</v>
          </cell>
          <cell r="R318">
            <v>0.70465255432532059</v>
          </cell>
          <cell r="S318">
            <v>42.424242424242422</v>
          </cell>
        </row>
        <row r="319">
          <cell r="O319">
            <v>11</v>
          </cell>
          <cell r="P319">
            <v>51.930021913529693</v>
          </cell>
          <cell r="Q319">
            <v>4.2900737802502107</v>
          </cell>
          <cell r="R319">
            <v>0.77861384992151916</v>
          </cell>
          <cell r="S319">
            <v>56.220095693779903</v>
          </cell>
        </row>
        <row r="320">
          <cell r="O320">
            <v>12</v>
          </cell>
          <cell r="P320">
            <v>57.350331206220787</v>
          </cell>
          <cell r="Q320">
            <v>4.0978096939749022</v>
          </cell>
          <cell r="R320">
            <v>0.74371946626182139</v>
          </cell>
          <cell r="S320">
            <v>61.448140900195689</v>
          </cell>
        </row>
        <row r="321">
          <cell r="O321">
            <v>13</v>
          </cell>
          <cell r="P321">
            <v>69.319468445601757</v>
          </cell>
          <cell r="Q321">
            <v>3.6680091930386709</v>
          </cell>
          <cell r="R321">
            <v>0.66571413584705197</v>
          </cell>
          <cell r="S321">
            <v>72.987477638640428</v>
          </cell>
        </row>
        <row r="322">
          <cell r="O322">
            <v>14</v>
          </cell>
          <cell r="P322">
            <v>63.163912151062966</v>
          </cell>
          <cell r="Q322">
            <v>1.361227513741504</v>
          </cell>
          <cell r="R322">
            <v>0.24705183392709743</v>
          </cell>
          <cell r="S322">
            <v>64.52513966480447</v>
          </cell>
        </row>
        <row r="327">
          <cell r="Q327" t="str">
            <v>'hard' sample is 'different' however is not a statistical outlier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 SOIL"/>
      <sheetName val="RE CLAY"/>
      <sheetName val="NIB SOIL"/>
      <sheetName val="NIB CLAY"/>
      <sheetName val="Grade"/>
      <sheetName val="Sheet2"/>
      <sheetName val="Weights"/>
      <sheetName val="Prep"/>
      <sheetName val="Mag Char"/>
      <sheetName val="wet table"/>
      <sheetName val="Grind Prep"/>
      <sheetName val="Grind Prep (2)"/>
      <sheetName val=" Prep"/>
      <sheetName val=" Leach Prep"/>
      <sheetName val="Leach RE"/>
      <sheetName val="Leach NIB"/>
      <sheetName val="NIB Chlorination 250"/>
      <sheetName val="NIB Chlorination 350"/>
      <sheetName val="NIB Chlorination 800 20 min"/>
      <sheetName val="NIB Chlorination 800"/>
      <sheetName val="Leach RE2"/>
      <sheetName val="Leach NIB2"/>
      <sheetName val="Leach RE3"/>
      <sheetName val="Leach NIB3"/>
      <sheetName val="Leach RE 4"/>
      <sheetName val="Leach NIB 4"/>
      <sheetName val="Leach NIB 5"/>
      <sheetName val="Leach NIB 6"/>
      <sheetName val="Leach NIB 7"/>
      <sheetName val="Leach RE 5"/>
      <sheetName val="Leach RE6"/>
      <sheetName val="Leach RE7"/>
      <sheetName val="Chloro Res Test"/>
      <sheetName val="PPT 1"/>
      <sheetName val="PPT 2"/>
      <sheetName val="Acid Consumption"/>
      <sheetName val="Leach NIBb"/>
      <sheetName val="Leach NIBc"/>
      <sheetName val="Leach NIBd"/>
      <sheetName val="Leach NIBe"/>
      <sheetName val="Leach NIBf"/>
      <sheetName val="Leach NIBg"/>
      <sheetName val="BULK NIB Leach"/>
      <sheetName val=" Prep (2)"/>
      <sheetName val="Microspin"/>
      <sheetName val="Acid Bake"/>
      <sheetName val="Water Leach"/>
      <sheetName val=" Prep (3)"/>
      <sheetName val=" Prep (4)"/>
      <sheetName val="WHGMS"/>
      <sheetName val="Regen (0)"/>
      <sheetName val="Acid Bake RESIDUE"/>
      <sheetName val="Charlot Leach"/>
      <sheetName val=" Prep (5)"/>
      <sheetName val="Smelt1"/>
      <sheetName val="200kg Leach"/>
      <sheetName val="Smelt2"/>
      <sheetName val="Comp"/>
      <sheetName val="Comp (2)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  <cell r="B2" t="str">
            <v>PAW001</v>
          </cell>
          <cell r="C2" t="str">
            <v>soil</v>
          </cell>
          <cell r="D2">
            <v>3.8729537170999997</v>
          </cell>
          <cell r="E2">
            <v>3.7209913310999996</v>
          </cell>
          <cell r="F2">
            <v>0.15196238599999998</v>
          </cell>
          <cell r="G2">
            <v>9146.9</v>
          </cell>
          <cell r="H2">
            <v>21416.986239999998</v>
          </cell>
          <cell r="I2">
            <v>1405.0270709999998</v>
          </cell>
          <cell r="J2">
            <v>4606.3</v>
          </cell>
          <cell r="K2">
            <v>634.70000000000005</v>
          </cell>
          <cell r="L2">
            <v>161.4</v>
          </cell>
          <cell r="M2">
            <v>366</v>
          </cell>
          <cell r="N2">
            <v>40.123860000000001</v>
          </cell>
          <cell r="O2">
            <v>175.8</v>
          </cell>
          <cell r="P2">
            <v>25.3</v>
          </cell>
          <cell r="Q2">
            <v>57.9</v>
          </cell>
          <cell r="R2">
            <v>6.9</v>
          </cell>
          <cell r="S2">
            <v>39.4</v>
          </cell>
          <cell r="T2">
            <v>5.8</v>
          </cell>
          <cell r="U2">
            <v>641</v>
          </cell>
          <cell r="W2">
            <v>1438</v>
          </cell>
          <cell r="X2">
            <v>2200</v>
          </cell>
        </row>
        <row r="3">
          <cell r="A3">
            <v>2</v>
          </cell>
          <cell r="B3" t="str">
            <v>PAW002</v>
          </cell>
          <cell r="C3">
            <v>0</v>
          </cell>
          <cell r="D3">
            <v>4.4184532702999997</v>
          </cell>
          <cell r="E3">
            <v>4.2441837372999993</v>
          </cell>
          <cell r="F3">
            <v>0.174269533</v>
          </cell>
          <cell r="G3">
            <v>11462.1</v>
          </cell>
          <cell r="H3">
            <v>23007.143120000001</v>
          </cell>
          <cell r="I3">
            <v>1706.8942529999999</v>
          </cell>
          <cell r="J3">
            <v>5524.1</v>
          </cell>
          <cell r="K3">
            <v>741.6</v>
          </cell>
          <cell r="L3">
            <v>189.9</v>
          </cell>
          <cell r="M3">
            <v>424.3</v>
          </cell>
          <cell r="N3">
            <v>46.995329999999996</v>
          </cell>
          <cell r="O3">
            <v>207.9</v>
          </cell>
          <cell r="P3">
            <v>29.8</v>
          </cell>
          <cell r="Q3">
            <v>68.400000000000006</v>
          </cell>
          <cell r="R3">
            <v>8.3000000000000007</v>
          </cell>
          <cell r="S3">
            <v>47.6</v>
          </cell>
          <cell r="T3">
            <v>6.5</v>
          </cell>
          <cell r="U3">
            <v>713</v>
          </cell>
          <cell r="W3">
            <v>2332</v>
          </cell>
          <cell r="X3">
            <v>5500</v>
          </cell>
        </row>
        <row r="4">
          <cell r="A4">
            <v>3</v>
          </cell>
          <cell r="B4" t="str">
            <v>PAW003</v>
          </cell>
          <cell r="C4">
            <v>0</v>
          </cell>
          <cell r="D4">
            <v>3.9793128289999999</v>
          </cell>
          <cell r="E4">
            <v>3.828131446</v>
          </cell>
          <cell r="F4">
            <v>0.151181383</v>
          </cell>
          <cell r="G4">
            <v>8950.2000000000007</v>
          </cell>
          <cell r="H4">
            <v>22995.54725</v>
          </cell>
          <cell r="I4">
            <v>1358.3672099999999</v>
          </cell>
          <cell r="J4">
            <v>4393.3999999999996</v>
          </cell>
          <cell r="K4">
            <v>583.79999999999995</v>
          </cell>
          <cell r="L4">
            <v>148.30000000000001</v>
          </cell>
          <cell r="M4">
            <v>336.2</v>
          </cell>
          <cell r="N4">
            <v>39.513829999999999</v>
          </cell>
          <cell r="O4">
            <v>184</v>
          </cell>
          <cell r="P4">
            <v>27.7</v>
          </cell>
          <cell r="Q4">
            <v>66.599999999999994</v>
          </cell>
          <cell r="R4">
            <v>8.8000000000000007</v>
          </cell>
          <cell r="S4">
            <v>53.3</v>
          </cell>
          <cell r="T4">
            <v>7.4</v>
          </cell>
          <cell r="U4">
            <v>640</v>
          </cell>
          <cell r="W4">
            <v>1567</v>
          </cell>
          <cell r="X4">
            <v>4400</v>
          </cell>
        </row>
        <row r="5">
          <cell r="A5">
            <v>4</v>
          </cell>
          <cell r="B5" t="str">
            <v>PAW004</v>
          </cell>
          <cell r="C5" t="str">
            <v>clay</v>
          </cell>
          <cell r="D5">
            <v>3.0157409262000003</v>
          </cell>
          <cell r="E5">
            <v>2.8418675812000003</v>
          </cell>
          <cell r="F5">
            <v>0.17387334500000001</v>
          </cell>
          <cell r="G5">
            <v>6892.1</v>
          </cell>
          <cell r="H5">
            <v>15777.76239</v>
          </cell>
          <cell r="I5">
            <v>1122.013422</v>
          </cell>
          <cell r="J5">
            <v>4029.6</v>
          </cell>
          <cell r="K5">
            <v>597.20000000000005</v>
          </cell>
          <cell r="L5">
            <v>163.80000000000001</v>
          </cell>
          <cell r="M5">
            <v>404.6</v>
          </cell>
          <cell r="N5">
            <v>47.133450000000003</v>
          </cell>
          <cell r="O5">
            <v>216.2</v>
          </cell>
          <cell r="P5">
            <v>31.5</v>
          </cell>
          <cell r="Q5">
            <v>74.3</v>
          </cell>
          <cell r="R5">
            <v>9.1999999999999993</v>
          </cell>
          <cell r="S5">
            <v>55.6</v>
          </cell>
          <cell r="T5">
            <v>7.4</v>
          </cell>
          <cell r="U5">
            <v>729</v>
          </cell>
          <cell r="W5">
            <v>3247</v>
          </cell>
          <cell r="X5">
            <v>4100</v>
          </cell>
        </row>
        <row r="6">
          <cell r="A6">
            <v>5</v>
          </cell>
          <cell r="B6" t="str">
            <v>PAW005</v>
          </cell>
          <cell r="C6">
            <v>0</v>
          </cell>
          <cell r="D6">
            <v>3.1442906226000003</v>
          </cell>
          <cell r="E6">
            <v>2.6559977855000003</v>
          </cell>
          <cell r="F6">
            <v>0.48829283709999999</v>
          </cell>
          <cell r="G6">
            <v>8138.7</v>
          </cell>
          <cell r="H6">
            <v>10474.9359</v>
          </cell>
          <cell r="I6">
            <v>1433.4419549999998</v>
          </cell>
          <cell r="J6">
            <v>5599.5</v>
          </cell>
          <cell r="K6">
            <v>913.4</v>
          </cell>
          <cell r="L6">
            <v>273.2</v>
          </cell>
          <cell r="M6">
            <v>723.3</v>
          </cell>
          <cell r="N6">
            <v>90.549170000000004</v>
          </cell>
          <cell r="O6">
            <v>436.6</v>
          </cell>
          <cell r="P6">
            <v>83.7</v>
          </cell>
          <cell r="Q6">
            <v>202.4</v>
          </cell>
          <cell r="R6">
            <v>25.8</v>
          </cell>
          <cell r="S6">
            <v>138.30000000000001</v>
          </cell>
          <cell r="T6">
            <v>18.659811000000001</v>
          </cell>
          <cell r="U6">
            <v>2890.41939</v>
          </cell>
          <cell r="W6">
            <v>1177.3015</v>
          </cell>
          <cell r="X6">
            <v>4800</v>
          </cell>
        </row>
        <row r="7">
          <cell r="A7">
            <v>6</v>
          </cell>
          <cell r="B7" t="str">
            <v>PAW006</v>
          </cell>
          <cell r="C7">
            <v>0</v>
          </cell>
          <cell r="D7">
            <v>6.8092411513000002</v>
          </cell>
          <cell r="E7">
            <v>6.2876672163</v>
          </cell>
          <cell r="F7">
            <v>0.52157393499999993</v>
          </cell>
          <cell r="G7">
            <v>21968.7</v>
          </cell>
          <cell r="H7">
            <v>26632.43375</v>
          </cell>
          <cell r="I7">
            <v>2955.8384129999999</v>
          </cell>
          <cell r="J7">
            <v>9946.4</v>
          </cell>
          <cell r="K7">
            <v>1373.3</v>
          </cell>
          <cell r="L7">
            <v>399.4</v>
          </cell>
          <cell r="M7">
            <v>1102.0999999999999</v>
          </cell>
          <cell r="N7">
            <v>128.73935</v>
          </cell>
          <cell r="O7">
            <v>597.6</v>
          </cell>
          <cell r="P7">
            <v>89.7</v>
          </cell>
          <cell r="Q7">
            <v>201.9</v>
          </cell>
          <cell r="R7">
            <v>23.2</v>
          </cell>
          <cell r="S7">
            <v>124.1</v>
          </cell>
          <cell r="T7">
            <v>16</v>
          </cell>
          <cell r="U7">
            <v>2533</v>
          </cell>
          <cell r="W7">
            <v>5597</v>
          </cell>
          <cell r="X7">
            <v>10200</v>
          </cell>
        </row>
        <row r="8">
          <cell r="A8">
            <v>7</v>
          </cell>
          <cell r="B8" t="str">
            <v>PAW007</v>
          </cell>
          <cell r="C8">
            <v>0</v>
          </cell>
          <cell r="D8">
            <v>7.2889699427999997</v>
          </cell>
          <cell r="E8">
            <v>6.7324441278</v>
          </cell>
          <cell r="F8">
            <v>0.55652581499999998</v>
          </cell>
          <cell r="G8">
            <v>23608.799999999999</v>
          </cell>
          <cell r="H8">
            <v>29930.931679999998</v>
          </cell>
          <cell r="I8">
            <v>2954.6095979999996</v>
          </cell>
          <cell r="J8">
            <v>9558.6</v>
          </cell>
          <cell r="K8">
            <v>1271.5</v>
          </cell>
          <cell r="L8">
            <v>377.8</v>
          </cell>
          <cell r="M8">
            <v>1021.8</v>
          </cell>
          <cell r="N8">
            <v>127.35815000000001</v>
          </cell>
          <cell r="O8">
            <v>628.29999999999995</v>
          </cell>
          <cell r="P8">
            <v>96.8</v>
          </cell>
          <cell r="Q8">
            <v>228.2</v>
          </cell>
          <cell r="R8">
            <v>26.7</v>
          </cell>
          <cell r="S8">
            <v>146.9</v>
          </cell>
          <cell r="T8">
            <v>19.399999999999999</v>
          </cell>
          <cell r="U8">
            <v>2892</v>
          </cell>
          <cell r="W8">
            <v>2074</v>
          </cell>
          <cell r="X8">
            <v>9600</v>
          </cell>
        </row>
        <row r="9">
          <cell r="A9">
            <v>8</v>
          </cell>
          <cell r="B9" t="str">
            <v>PAW008</v>
          </cell>
          <cell r="C9">
            <v>0</v>
          </cell>
          <cell r="D9">
            <v>6.5364920569000002</v>
          </cell>
          <cell r="E9">
            <v>6.1155441689000005</v>
          </cell>
          <cell r="F9">
            <v>0.42094788799999999</v>
          </cell>
          <cell r="G9">
            <v>22293.7</v>
          </cell>
          <cell r="H9">
            <v>28543.878220000002</v>
          </cell>
          <cell r="I9">
            <v>2435.6634689999996</v>
          </cell>
          <cell r="J9">
            <v>7089.3</v>
          </cell>
          <cell r="K9">
            <v>792.9</v>
          </cell>
          <cell r="L9">
            <v>219.6</v>
          </cell>
          <cell r="M9">
            <v>609.79999999999995</v>
          </cell>
          <cell r="N9">
            <v>76.97887999999999</v>
          </cell>
          <cell r="O9">
            <v>402.8</v>
          </cell>
          <cell r="P9">
            <v>71.599999999999994</v>
          </cell>
          <cell r="Q9">
            <v>181.1</v>
          </cell>
          <cell r="R9">
            <v>21.9</v>
          </cell>
          <cell r="S9">
            <v>120.2</v>
          </cell>
          <cell r="T9">
            <v>17.5</v>
          </cell>
          <cell r="U9">
            <v>2488</v>
          </cell>
          <cell r="W9">
            <v>3180</v>
          </cell>
          <cell r="X9">
            <v>7000</v>
          </cell>
        </row>
        <row r="10">
          <cell r="A10">
            <v>9</v>
          </cell>
          <cell r="B10" t="str">
            <v>PAW009</v>
          </cell>
          <cell r="C10">
            <v>0</v>
          </cell>
          <cell r="D10">
            <v>1.8450301805</v>
          </cell>
          <cell r="E10">
            <v>1.7007248755</v>
          </cell>
          <cell r="F10">
            <v>0.14430530499999999</v>
          </cell>
          <cell r="G10">
            <v>6209</v>
          </cell>
          <cell r="H10">
            <v>7902.8782300000003</v>
          </cell>
          <cell r="I10">
            <v>674.97052499999995</v>
          </cell>
          <cell r="J10">
            <v>1985</v>
          </cell>
          <cell r="K10">
            <v>235.4</v>
          </cell>
          <cell r="L10">
            <v>65.900000000000006</v>
          </cell>
          <cell r="M10">
            <v>186</v>
          </cell>
          <cell r="N10">
            <v>23.65305</v>
          </cell>
          <cell r="O10">
            <v>126.2</v>
          </cell>
          <cell r="P10">
            <v>23.6</v>
          </cell>
          <cell r="Q10">
            <v>61.9</v>
          </cell>
          <cell r="R10">
            <v>7.6</v>
          </cell>
          <cell r="S10">
            <v>42.6</v>
          </cell>
          <cell r="T10">
            <v>6.6</v>
          </cell>
          <cell r="U10">
            <v>899</v>
          </cell>
          <cell r="W10">
            <v>1089</v>
          </cell>
          <cell r="X10">
            <v>2200</v>
          </cell>
        </row>
        <row r="11">
          <cell r="A11">
            <v>10</v>
          </cell>
          <cell r="B11" t="str">
            <v>PAW010</v>
          </cell>
          <cell r="C11">
            <v>0</v>
          </cell>
          <cell r="D11">
            <v>3.6668628474</v>
          </cell>
          <cell r="E11">
            <v>3.3029078063999999</v>
          </cell>
          <cell r="F11">
            <v>0.36395504099999998</v>
          </cell>
          <cell r="G11">
            <v>17205.7</v>
          </cell>
          <cell r="H11">
            <v>7314.0657199999996</v>
          </cell>
          <cell r="I11">
            <v>1992.4123439999998</v>
          </cell>
          <cell r="J11">
            <v>5868.4</v>
          </cell>
          <cell r="K11">
            <v>648.5</v>
          </cell>
          <cell r="L11">
            <v>183.7</v>
          </cell>
          <cell r="M11">
            <v>529.1</v>
          </cell>
          <cell r="N11">
            <v>62.050409999999999</v>
          </cell>
          <cell r="O11">
            <v>316.89999999999998</v>
          </cell>
          <cell r="P11">
            <v>55.6</v>
          </cell>
          <cell r="Q11">
            <v>130.80000000000001</v>
          </cell>
          <cell r="R11">
            <v>13.6</v>
          </cell>
          <cell r="S11">
            <v>65.400000000000006</v>
          </cell>
          <cell r="T11">
            <v>9.4</v>
          </cell>
          <cell r="U11">
            <v>2273</v>
          </cell>
          <cell r="W11">
            <v>747</v>
          </cell>
          <cell r="X11">
            <v>6200</v>
          </cell>
        </row>
        <row r="12">
          <cell r="A12">
            <v>11</v>
          </cell>
          <cell r="B12" t="str">
            <v>PAW011</v>
          </cell>
          <cell r="C12">
            <v>0</v>
          </cell>
          <cell r="D12">
            <v>3.6630822642999994</v>
          </cell>
          <cell r="E12">
            <v>3.3004543402999995</v>
          </cell>
          <cell r="F12">
            <v>0.36262792399999999</v>
          </cell>
          <cell r="G12">
            <v>17078.099999999999</v>
          </cell>
          <cell r="H12">
            <v>7424.2850500000004</v>
          </cell>
          <cell r="I12">
            <v>1995.9583529999998</v>
          </cell>
          <cell r="J12">
            <v>5864.4</v>
          </cell>
          <cell r="K12">
            <v>641.79999999999995</v>
          </cell>
          <cell r="L12">
            <v>180.8</v>
          </cell>
          <cell r="M12">
            <v>525.29999999999995</v>
          </cell>
          <cell r="N12">
            <v>61.279240000000001</v>
          </cell>
          <cell r="O12">
            <v>311</v>
          </cell>
          <cell r="P12">
            <v>54.7</v>
          </cell>
          <cell r="Q12">
            <v>129.19999999999999</v>
          </cell>
          <cell r="R12">
            <v>13.4</v>
          </cell>
          <cell r="S12">
            <v>65.3</v>
          </cell>
          <cell r="T12">
            <v>9.3000000000000007</v>
          </cell>
          <cell r="U12">
            <v>2276</v>
          </cell>
          <cell r="W12">
            <v>709</v>
          </cell>
          <cell r="X12">
            <v>6100</v>
          </cell>
        </row>
        <row r="13">
          <cell r="A13">
            <v>38</v>
          </cell>
          <cell r="B13" t="str">
            <v>PAW038</v>
          </cell>
          <cell r="C13">
            <v>0</v>
          </cell>
          <cell r="D13">
            <v>4.5924462193999993</v>
          </cell>
          <cell r="E13">
            <v>4.4299273193999991</v>
          </cell>
          <cell r="F13">
            <v>0.16251889999999999</v>
          </cell>
          <cell r="G13">
            <v>11909.1</v>
          </cell>
          <cell r="H13">
            <v>24355.77794</v>
          </cell>
          <cell r="I13">
            <v>1734.5952539999998</v>
          </cell>
          <cell r="J13">
            <v>5538.2</v>
          </cell>
          <cell r="K13">
            <v>761.6</v>
          </cell>
          <cell r="L13">
            <v>195.9</v>
          </cell>
          <cell r="M13">
            <v>417.3</v>
          </cell>
          <cell r="N13">
            <v>44.889000000000003</v>
          </cell>
          <cell r="O13">
            <v>197.7</v>
          </cell>
          <cell r="P13">
            <v>26.5</v>
          </cell>
          <cell r="Q13">
            <v>54.4</v>
          </cell>
          <cell r="R13">
            <v>6.5</v>
          </cell>
          <cell r="S13">
            <v>34.5</v>
          </cell>
          <cell r="T13">
            <v>4.5</v>
          </cell>
          <cell r="U13">
            <v>643</v>
          </cell>
          <cell r="W13">
            <v>2028</v>
          </cell>
          <cell r="X13">
            <v>186000</v>
          </cell>
        </row>
        <row r="14">
          <cell r="A14">
            <v>39</v>
          </cell>
          <cell r="B14" t="str">
            <v>PAW039</v>
          </cell>
          <cell r="C14">
            <v>0</v>
          </cell>
          <cell r="D14">
            <v>3.5047447852999993</v>
          </cell>
          <cell r="E14">
            <v>3.4113137582999995</v>
          </cell>
          <cell r="F14">
            <v>9.3431027E-2</v>
          </cell>
          <cell r="G14">
            <v>7401</v>
          </cell>
          <cell r="H14">
            <v>21585.302049999998</v>
          </cell>
          <cell r="I14">
            <v>1118.9355329999999</v>
          </cell>
          <cell r="J14">
            <v>3499</v>
          </cell>
          <cell r="K14">
            <v>508.9</v>
          </cell>
          <cell r="L14">
            <v>131.80000000000001</v>
          </cell>
          <cell r="M14">
            <v>283.89999999999998</v>
          </cell>
          <cell r="N14">
            <v>28.510269999999998</v>
          </cell>
          <cell r="O14">
            <v>115.3</v>
          </cell>
          <cell r="P14">
            <v>14.4</v>
          </cell>
          <cell r="Q14">
            <v>28.9</v>
          </cell>
          <cell r="R14">
            <v>3.4</v>
          </cell>
          <cell r="S14">
            <v>18.399999999999999</v>
          </cell>
          <cell r="T14">
            <v>2.7</v>
          </cell>
          <cell r="U14">
            <v>307</v>
          </cell>
          <cell r="W14">
            <v>865</v>
          </cell>
          <cell r="X14">
            <v>162000</v>
          </cell>
        </row>
        <row r="15">
          <cell r="A15">
            <v>40</v>
          </cell>
          <cell r="B15" t="str">
            <v>PAW040</v>
          </cell>
          <cell r="C15">
            <v>0</v>
          </cell>
          <cell r="D15">
            <v>2.9573832208999997</v>
          </cell>
          <cell r="E15">
            <v>2.8912372498999996</v>
          </cell>
          <cell r="F15">
            <v>6.6145970999999984E-2</v>
          </cell>
          <cell r="G15">
            <v>5190.8</v>
          </cell>
          <cell r="H15">
            <v>19860.094279999998</v>
          </cell>
          <cell r="I15">
            <v>835.27821899999992</v>
          </cell>
          <cell r="J15">
            <v>2633.7</v>
          </cell>
          <cell r="K15">
            <v>392.5</v>
          </cell>
          <cell r="L15">
            <v>100.1</v>
          </cell>
          <cell r="M15">
            <v>210.9</v>
          </cell>
          <cell r="N15">
            <v>20.959710000000001</v>
          </cell>
          <cell r="O15">
            <v>81.400000000000006</v>
          </cell>
          <cell r="P15">
            <v>9.8000000000000007</v>
          </cell>
          <cell r="Q15">
            <v>19</v>
          </cell>
          <cell r="R15">
            <v>2.2000000000000002</v>
          </cell>
          <cell r="S15">
            <v>12.2</v>
          </cell>
          <cell r="T15">
            <v>1.9</v>
          </cell>
          <cell r="U15">
            <v>203</v>
          </cell>
          <cell r="W15">
            <v>656</v>
          </cell>
          <cell r="X15">
            <v>118000</v>
          </cell>
        </row>
        <row r="16">
          <cell r="A16">
            <v>41</v>
          </cell>
          <cell r="B16" t="str">
            <v>PAW041</v>
          </cell>
          <cell r="C16">
            <v>0</v>
          </cell>
          <cell r="D16">
            <v>4.6203135803999995</v>
          </cell>
          <cell r="E16">
            <v>4.4823225043999999</v>
          </cell>
          <cell r="F16">
            <v>0.13799107599999996</v>
          </cell>
          <cell r="G16">
            <v>11650.8</v>
          </cell>
          <cell r="H16">
            <v>23003.394960000001</v>
          </cell>
          <cell r="I16">
            <v>2116.2300839999998</v>
          </cell>
          <cell r="J16">
            <v>7036.7</v>
          </cell>
          <cell r="K16">
            <v>1016.1</v>
          </cell>
          <cell r="L16">
            <v>249.7</v>
          </cell>
          <cell r="M16">
            <v>509.6</v>
          </cell>
          <cell r="N16">
            <v>42.310760000000002</v>
          </cell>
          <cell r="O16">
            <v>147.9</v>
          </cell>
          <cell r="P16">
            <v>17.100000000000001</v>
          </cell>
          <cell r="Q16">
            <v>28.5</v>
          </cell>
          <cell r="R16">
            <v>3.3</v>
          </cell>
          <cell r="S16">
            <v>15.1</v>
          </cell>
          <cell r="T16">
            <v>2.4</v>
          </cell>
          <cell r="U16">
            <v>364</v>
          </cell>
          <cell r="W16">
            <v>457</v>
          </cell>
          <cell r="X16">
            <v>141000</v>
          </cell>
        </row>
        <row r="17">
          <cell r="A17">
            <v>42</v>
          </cell>
          <cell r="B17" t="str">
            <v>PAW042</v>
          </cell>
          <cell r="C17">
            <v>0</v>
          </cell>
          <cell r="D17">
            <v>5.0529952801000002</v>
          </cell>
          <cell r="E17">
            <v>4.9023201921000004</v>
          </cell>
          <cell r="F17">
            <v>0.15067508800000001</v>
          </cell>
          <cell r="G17">
            <v>13384.1</v>
          </cell>
          <cell r="H17">
            <v>24955.132150000001</v>
          </cell>
          <cell r="I17">
            <v>2234.7697709999998</v>
          </cell>
          <cell r="J17">
            <v>7393.7</v>
          </cell>
          <cell r="K17">
            <v>1055.5</v>
          </cell>
          <cell r="L17">
            <v>265</v>
          </cell>
          <cell r="M17">
            <v>536</v>
          </cell>
          <cell r="N17">
            <v>44.750880000000002</v>
          </cell>
          <cell r="O17">
            <v>157.30000000000001</v>
          </cell>
          <cell r="P17">
            <v>18.8</v>
          </cell>
          <cell r="Q17">
            <v>32</v>
          </cell>
          <cell r="R17">
            <v>3.5</v>
          </cell>
          <cell r="S17">
            <v>16.899999999999999</v>
          </cell>
          <cell r="T17">
            <v>2.5</v>
          </cell>
          <cell r="U17">
            <v>430</v>
          </cell>
          <cell r="W17">
            <v>725</v>
          </cell>
          <cell r="X17">
            <v>136000</v>
          </cell>
        </row>
        <row r="18">
          <cell r="A18">
            <v>44</v>
          </cell>
          <cell r="B18" t="str">
            <v>PAW044</v>
          </cell>
          <cell r="C18">
            <v>0</v>
          </cell>
          <cell r="D18">
            <v>5.2906155026000006</v>
          </cell>
          <cell r="E18">
            <v>5.1183262876000004</v>
          </cell>
          <cell r="F18">
            <v>0.17228921500000002</v>
          </cell>
          <cell r="G18">
            <v>13908</v>
          </cell>
          <cell r="H18">
            <v>25564.793799999999</v>
          </cell>
          <cell r="I18">
            <v>2468.0690759999998</v>
          </cell>
          <cell r="J18">
            <v>8107.3</v>
          </cell>
          <cell r="K18">
            <v>1135.0999999999999</v>
          </cell>
          <cell r="L18">
            <v>284.89999999999998</v>
          </cell>
          <cell r="M18">
            <v>599.9</v>
          </cell>
          <cell r="N18">
            <v>51.392150000000001</v>
          </cell>
          <cell r="O18">
            <v>178.3</v>
          </cell>
          <cell r="P18">
            <v>21.7</v>
          </cell>
          <cell r="Q18">
            <v>39.700000000000003</v>
          </cell>
          <cell r="R18">
            <v>4.2</v>
          </cell>
          <cell r="S18">
            <v>19</v>
          </cell>
          <cell r="T18">
            <v>2.8</v>
          </cell>
          <cell r="U18">
            <v>521</v>
          </cell>
          <cell r="W18">
            <v>754</v>
          </cell>
          <cell r="X18">
            <v>178000</v>
          </cell>
        </row>
        <row r="19">
          <cell r="A19">
            <v>45</v>
          </cell>
          <cell r="B19" t="str">
            <v>PAW045</v>
          </cell>
          <cell r="C19">
            <v>0</v>
          </cell>
          <cell r="D19">
            <v>5.3724189524000003</v>
          </cell>
          <cell r="E19">
            <v>5.1998912474000001</v>
          </cell>
          <cell r="F19">
            <v>0.172527705</v>
          </cell>
          <cell r="G19">
            <v>14020.2</v>
          </cell>
          <cell r="H19">
            <v>26097.7353</v>
          </cell>
          <cell r="I19">
            <v>2491.0771739999996</v>
          </cell>
          <cell r="J19">
            <v>8246</v>
          </cell>
          <cell r="K19">
            <v>1143.9000000000001</v>
          </cell>
          <cell r="L19">
            <v>289</v>
          </cell>
          <cell r="M19">
            <v>598.5</v>
          </cell>
          <cell r="N19">
            <v>51.277049999999996</v>
          </cell>
          <cell r="O19">
            <v>175.6</v>
          </cell>
          <cell r="P19">
            <v>21.5</v>
          </cell>
          <cell r="Q19">
            <v>39.1</v>
          </cell>
          <cell r="R19">
            <v>4.0999999999999996</v>
          </cell>
          <cell r="S19">
            <v>18.5</v>
          </cell>
          <cell r="T19">
            <v>2.7</v>
          </cell>
          <cell r="U19">
            <v>525</v>
          </cell>
          <cell r="W19">
            <v>781</v>
          </cell>
          <cell r="X19">
            <v>164000</v>
          </cell>
        </row>
        <row r="20">
          <cell r="A20">
            <v>46</v>
          </cell>
          <cell r="B20" t="str">
            <v>PAW046</v>
          </cell>
          <cell r="C20">
            <v>0</v>
          </cell>
          <cell r="D20">
            <v>4.0992832601</v>
          </cell>
          <cell r="E20">
            <v>3.9311814657000004</v>
          </cell>
          <cell r="F20">
            <v>0.1681017944</v>
          </cell>
          <cell r="G20">
            <v>11280.3</v>
          </cell>
          <cell r="H20">
            <v>18737.637490000001</v>
          </cell>
          <cell r="I20">
            <v>1934.3771669999999</v>
          </cell>
          <cell r="J20">
            <v>6439.6</v>
          </cell>
          <cell r="K20">
            <v>919.9</v>
          </cell>
          <cell r="L20">
            <v>240.3</v>
          </cell>
          <cell r="M20">
            <v>524.79999999999995</v>
          </cell>
          <cell r="N20">
            <v>48.859950000000005</v>
          </cell>
          <cell r="O20">
            <v>165.4</v>
          </cell>
          <cell r="P20">
            <v>23</v>
          </cell>
          <cell r="Q20">
            <v>45.6</v>
          </cell>
          <cell r="R20">
            <v>4.3</v>
          </cell>
          <cell r="S20">
            <v>22.4</v>
          </cell>
          <cell r="T20">
            <v>2.774524</v>
          </cell>
          <cell r="U20">
            <v>603.58347000000003</v>
          </cell>
          <cell r="W20">
            <v>732.41600000000005</v>
          </cell>
          <cell r="X20">
            <v>172492.5</v>
          </cell>
        </row>
        <row r="21">
          <cell r="A21">
            <v>47</v>
          </cell>
          <cell r="B21" t="str">
            <v>PAW047</v>
          </cell>
          <cell r="C21">
            <v>0</v>
          </cell>
          <cell r="D21">
            <v>4.8897067044</v>
          </cell>
          <cell r="E21">
            <v>4.6962177634</v>
          </cell>
          <cell r="F21">
            <v>0.19348894100000003</v>
          </cell>
          <cell r="G21">
            <v>13240.7</v>
          </cell>
          <cell r="H21">
            <v>22513.088779999998</v>
          </cell>
          <cell r="I21">
            <v>2333.7888539999999</v>
          </cell>
          <cell r="J21">
            <v>7781.6</v>
          </cell>
          <cell r="K21">
            <v>1093</v>
          </cell>
          <cell r="L21">
            <v>270.7</v>
          </cell>
          <cell r="M21">
            <v>576.29999999999995</v>
          </cell>
          <cell r="N21">
            <v>49.389409999999998</v>
          </cell>
          <cell r="O21">
            <v>193.9</v>
          </cell>
          <cell r="P21">
            <v>26.9</v>
          </cell>
          <cell r="Q21">
            <v>53</v>
          </cell>
          <cell r="R21">
            <v>5.7</v>
          </cell>
          <cell r="S21">
            <v>26.2</v>
          </cell>
          <cell r="T21">
            <v>3.8</v>
          </cell>
          <cell r="U21">
            <v>729</v>
          </cell>
          <cell r="W21">
            <v>1187</v>
          </cell>
          <cell r="X21">
            <v>181000</v>
          </cell>
        </row>
        <row r="22">
          <cell r="A22">
            <v>48</v>
          </cell>
          <cell r="B22" t="str">
            <v>PAW048</v>
          </cell>
          <cell r="C22">
            <v>0</v>
          </cell>
          <cell r="D22">
            <v>6.0555332225000003</v>
          </cell>
          <cell r="E22">
            <v>5.8003851615000004</v>
          </cell>
          <cell r="F22">
            <v>0.25514806100000004</v>
          </cell>
          <cell r="G22">
            <v>15870.5</v>
          </cell>
          <cell r="H22">
            <v>27796.940210000001</v>
          </cell>
          <cell r="I22">
            <v>3050.2114049999996</v>
          </cell>
          <cell r="J22">
            <v>9982.5</v>
          </cell>
          <cell r="K22">
            <v>1303.7</v>
          </cell>
          <cell r="L22">
            <v>318</v>
          </cell>
          <cell r="M22">
            <v>672.7</v>
          </cell>
          <cell r="N22">
            <v>62.280610000000003</v>
          </cell>
          <cell r="O22">
            <v>248.9</v>
          </cell>
          <cell r="P22">
            <v>37.799999999999997</v>
          </cell>
          <cell r="Q22">
            <v>79.2</v>
          </cell>
          <cell r="R22">
            <v>7.8</v>
          </cell>
          <cell r="S22">
            <v>34.4</v>
          </cell>
          <cell r="T22">
            <v>4.4000000000000004</v>
          </cell>
          <cell r="U22">
            <v>1086</v>
          </cell>
          <cell r="W22">
            <v>1844</v>
          </cell>
          <cell r="X22">
            <v>177000</v>
          </cell>
        </row>
        <row r="23">
          <cell r="A23">
            <v>50</v>
          </cell>
          <cell r="B23" t="str">
            <v>PAW050</v>
          </cell>
          <cell r="C23">
            <v>0</v>
          </cell>
          <cell r="D23">
            <v>9.1928347979999998</v>
          </cell>
          <cell r="E23">
            <v>8.7608697170000003</v>
          </cell>
          <cell r="F23">
            <v>0.43196508100000003</v>
          </cell>
          <cell r="G23">
            <v>25434.1</v>
          </cell>
          <cell r="H23">
            <v>40747.301529999997</v>
          </cell>
          <cell r="I23">
            <v>4679.7956399999994</v>
          </cell>
          <cell r="J23">
            <v>14954.7</v>
          </cell>
          <cell r="K23">
            <v>1792.8</v>
          </cell>
          <cell r="L23">
            <v>455.9</v>
          </cell>
          <cell r="M23">
            <v>1073</v>
          </cell>
          <cell r="N23">
            <v>108.55081</v>
          </cell>
          <cell r="O23">
            <v>467.5</v>
          </cell>
          <cell r="P23">
            <v>71.2</v>
          </cell>
          <cell r="Q23">
            <v>143.4</v>
          </cell>
          <cell r="R23">
            <v>14.5</v>
          </cell>
          <cell r="S23">
            <v>64.400000000000006</v>
          </cell>
          <cell r="T23">
            <v>8.1999999999999993</v>
          </cell>
          <cell r="U23">
            <v>1913</v>
          </cell>
          <cell r="W23">
            <v>4808</v>
          </cell>
          <cell r="X23">
            <v>184000</v>
          </cell>
        </row>
        <row r="24">
          <cell r="A24">
            <v>51</v>
          </cell>
          <cell r="B24" t="str">
            <v>PAW051</v>
          </cell>
          <cell r="C24">
            <v>0</v>
          </cell>
          <cell r="D24">
            <v>9.4172343445000006</v>
          </cell>
          <cell r="E24">
            <v>8.8931511195000006</v>
          </cell>
          <cell r="F24">
            <v>0.52408322500000004</v>
          </cell>
          <cell r="G24">
            <v>25743.5</v>
          </cell>
          <cell r="H24">
            <v>42304.779140000006</v>
          </cell>
          <cell r="I24">
            <v>4554.6320549999991</v>
          </cell>
          <cell r="J24">
            <v>14444</v>
          </cell>
          <cell r="K24">
            <v>1884.6</v>
          </cell>
          <cell r="L24">
            <v>498.4</v>
          </cell>
          <cell r="M24">
            <v>1192</v>
          </cell>
          <cell r="N24">
            <v>137.83225000000002</v>
          </cell>
          <cell r="O24">
            <v>624.1</v>
          </cell>
          <cell r="P24">
            <v>93.3</v>
          </cell>
          <cell r="Q24">
            <v>194.4</v>
          </cell>
          <cell r="R24">
            <v>19.7</v>
          </cell>
          <cell r="S24">
            <v>88.3</v>
          </cell>
          <cell r="T24">
            <v>10.8</v>
          </cell>
          <cell r="U24">
            <v>2382</v>
          </cell>
          <cell r="W24">
            <v>2263</v>
          </cell>
          <cell r="X24">
            <v>290000</v>
          </cell>
        </row>
        <row r="25">
          <cell r="A25">
            <v>52</v>
          </cell>
          <cell r="B25" t="str">
            <v>PAW052</v>
          </cell>
          <cell r="C25">
            <v>0</v>
          </cell>
          <cell r="D25">
            <v>11.347667233399999</v>
          </cell>
          <cell r="E25">
            <v>10.759275170399999</v>
          </cell>
          <cell r="F25">
            <v>0.58839206299999991</v>
          </cell>
          <cell r="G25">
            <v>31019.200000000001</v>
          </cell>
          <cell r="H25">
            <v>51374.62356</v>
          </cell>
          <cell r="I25">
            <v>5486.9281439999986</v>
          </cell>
          <cell r="J25">
            <v>17643.099999999999</v>
          </cell>
          <cell r="K25">
            <v>2068.9</v>
          </cell>
          <cell r="L25">
            <v>536.5</v>
          </cell>
          <cell r="M25">
            <v>1263.5</v>
          </cell>
          <cell r="N25">
            <v>139.42062999999999</v>
          </cell>
          <cell r="O25">
            <v>645.79999999999995</v>
          </cell>
          <cell r="P25">
            <v>97.5</v>
          </cell>
          <cell r="Q25">
            <v>206.4</v>
          </cell>
          <cell r="R25">
            <v>21.1</v>
          </cell>
          <cell r="S25">
            <v>96.7</v>
          </cell>
          <cell r="T25">
            <v>12</v>
          </cell>
          <cell r="U25">
            <v>2865</v>
          </cell>
          <cell r="W25">
            <v>1787</v>
          </cell>
          <cell r="X25">
            <v>229000</v>
          </cell>
        </row>
        <row r="26">
          <cell r="A26">
            <v>53</v>
          </cell>
          <cell r="B26" t="str">
            <v>PAW053</v>
          </cell>
          <cell r="C26">
            <v>0</v>
          </cell>
          <cell r="D26">
            <v>10.8283305704</v>
          </cell>
          <cell r="E26">
            <v>10.1888522674</v>
          </cell>
          <cell r="F26">
            <v>0.63947830299999997</v>
          </cell>
          <cell r="G26">
            <v>29333.9</v>
          </cell>
          <cell r="H26">
            <v>48299.492540000007</v>
          </cell>
          <cell r="I26">
            <v>5256.7301339999995</v>
          </cell>
          <cell r="J26">
            <v>17033</v>
          </cell>
          <cell r="K26">
            <v>1965.4</v>
          </cell>
          <cell r="L26">
            <v>515.70000000000005</v>
          </cell>
          <cell r="M26">
            <v>1204.9000000000001</v>
          </cell>
          <cell r="N26">
            <v>142.18303</v>
          </cell>
          <cell r="O26">
            <v>702.3</v>
          </cell>
          <cell r="P26">
            <v>108.2</v>
          </cell>
          <cell r="Q26">
            <v>241.2</v>
          </cell>
          <cell r="R26">
            <v>25.5</v>
          </cell>
          <cell r="S26">
            <v>118.4</v>
          </cell>
          <cell r="T26">
            <v>14.4</v>
          </cell>
          <cell r="U26">
            <v>3322</v>
          </cell>
          <cell r="W26">
            <v>1056</v>
          </cell>
          <cell r="X26">
            <v>205000</v>
          </cell>
        </row>
        <row r="27">
          <cell r="A27">
            <v>54</v>
          </cell>
          <cell r="B27" t="str">
            <v>PAW054</v>
          </cell>
          <cell r="C27">
            <v>0</v>
          </cell>
          <cell r="D27">
            <v>13.339988762500001</v>
          </cell>
          <cell r="E27">
            <v>12.719295030500001</v>
          </cell>
          <cell r="F27">
            <v>0.62069373199999989</v>
          </cell>
          <cell r="G27">
            <v>43835</v>
          </cell>
          <cell r="H27">
            <v>58514.751230000002</v>
          </cell>
          <cell r="I27">
            <v>5682.0990749999992</v>
          </cell>
          <cell r="J27">
            <v>17285</v>
          </cell>
          <cell r="K27">
            <v>1876.1</v>
          </cell>
          <cell r="L27">
            <v>486.1</v>
          </cell>
          <cell r="M27">
            <v>1154.5</v>
          </cell>
          <cell r="N27">
            <v>137.33732000000001</v>
          </cell>
          <cell r="O27">
            <v>678.2</v>
          </cell>
          <cell r="P27">
            <v>106</v>
          </cell>
          <cell r="Q27">
            <v>236.5</v>
          </cell>
          <cell r="R27">
            <v>25.9</v>
          </cell>
          <cell r="S27">
            <v>125.7</v>
          </cell>
          <cell r="T27">
            <v>15.7</v>
          </cell>
          <cell r="U27">
            <v>3241</v>
          </cell>
          <cell r="W27">
            <v>2828</v>
          </cell>
          <cell r="X27">
            <v>165000</v>
          </cell>
        </row>
        <row r="28">
          <cell r="A28">
            <v>55</v>
          </cell>
          <cell r="B28" t="str">
            <v>PAW055</v>
          </cell>
          <cell r="C28">
            <v>0</v>
          </cell>
          <cell r="D28">
            <v>15.319692734700002</v>
          </cell>
          <cell r="E28">
            <v>14.716222759700003</v>
          </cell>
          <cell r="F28">
            <v>0.60346997499999999</v>
          </cell>
          <cell r="G28">
            <v>54254.5</v>
          </cell>
          <cell r="H28">
            <v>67298.564190000005</v>
          </cell>
          <cell r="I28">
            <v>6031.3634069999989</v>
          </cell>
          <cell r="J28">
            <v>17757.099999999999</v>
          </cell>
          <cell r="K28">
            <v>1820.7</v>
          </cell>
          <cell r="L28">
            <v>471.8</v>
          </cell>
          <cell r="M28">
            <v>1115.9000000000001</v>
          </cell>
          <cell r="N28">
            <v>129.19974999999999</v>
          </cell>
          <cell r="O28">
            <v>648.6</v>
          </cell>
          <cell r="P28">
            <v>102</v>
          </cell>
          <cell r="Q28">
            <v>230.5</v>
          </cell>
          <cell r="R28">
            <v>25.9</v>
          </cell>
          <cell r="S28">
            <v>126.5</v>
          </cell>
          <cell r="T28">
            <v>16.3</v>
          </cell>
          <cell r="U28">
            <v>3168</v>
          </cell>
          <cell r="W28">
            <v>2352</v>
          </cell>
          <cell r="X28">
            <v>174000</v>
          </cell>
        </row>
        <row r="29">
          <cell r="A29">
            <v>56</v>
          </cell>
          <cell r="B29" t="str">
            <v>PAW056</v>
          </cell>
          <cell r="C29">
            <v>0</v>
          </cell>
          <cell r="D29">
            <v>9.1934609059000003</v>
          </cell>
          <cell r="E29">
            <v>8.5731774419000004</v>
          </cell>
          <cell r="F29">
            <v>0.62028346400000001</v>
          </cell>
          <cell r="G29">
            <v>28624.9</v>
          </cell>
          <cell r="H29">
            <v>38993.162649999998</v>
          </cell>
          <cell r="I29">
            <v>3911.4117689999998</v>
          </cell>
          <cell r="J29">
            <v>12690</v>
          </cell>
          <cell r="K29">
            <v>1512.3</v>
          </cell>
          <cell r="L29">
            <v>417.4</v>
          </cell>
          <cell r="M29">
            <v>1005.2</v>
          </cell>
          <cell r="N29">
            <v>113.53464</v>
          </cell>
          <cell r="O29">
            <v>536.5</v>
          </cell>
          <cell r="P29">
            <v>88</v>
          </cell>
          <cell r="Q29">
            <v>244</v>
          </cell>
          <cell r="R29">
            <v>31.4</v>
          </cell>
          <cell r="S29">
            <v>177.7</v>
          </cell>
          <cell r="T29">
            <v>26.1</v>
          </cell>
          <cell r="U29">
            <v>3563</v>
          </cell>
          <cell r="W29">
            <v>1734</v>
          </cell>
          <cell r="X29">
            <v>146000</v>
          </cell>
        </row>
        <row r="30">
          <cell r="A30">
            <v>58</v>
          </cell>
          <cell r="B30" t="str">
            <v>PAW058</v>
          </cell>
          <cell r="C30">
            <v>0</v>
          </cell>
          <cell r="D30">
            <v>10.732095257000003</v>
          </cell>
          <cell r="E30">
            <v>10.059759338000003</v>
          </cell>
          <cell r="F30">
            <v>0.67233591900000012</v>
          </cell>
          <cell r="G30">
            <v>33158.300000000003</v>
          </cell>
          <cell r="H30">
            <v>46152.851029999998</v>
          </cell>
          <cell r="I30">
            <v>4592.8423499999999</v>
          </cell>
          <cell r="J30">
            <v>14948.6</v>
          </cell>
          <cell r="K30">
            <v>1745</v>
          </cell>
          <cell r="L30">
            <v>489.9</v>
          </cell>
          <cell r="M30">
            <v>1171</v>
          </cell>
          <cell r="N30">
            <v>133.15919</v>
          </cell>
          <cell r="O30">
            <v>614.70000000000005</v>
          </cell>
          <cell r="P30">
            <v>97.9</v>
          </cell>
          <cell r="Q30">
            <v>257.8</v>
          </cell>
          <cell r="R30">
            <v>32.4</v>
          </cell>
          <cell r="S30">
            <v>178.8</v>
          </cell>
          <cell r="T30">
            <v>25.7</v>
          </cell>
          <cell r="U30">
            <v>3722</v>
          </cell>
          <cell r="W30">
            <v>1670</v>
          </cell>
          <cell r="X30">
            <v>174000</v>
          </cell>
        </row>
        <row r="31">
          <cell r="A31">
            <v>59</v>
          </cell>
          <cell r="B31" t="str">
            <v>PAW059</v>
          </cell>
          <cell r="C31">
            <v>0</v>
          </cell>
          <cell r="D31">
            <v>11.243040187700002</v>
          </cell>
          <cell r="E31">
            <v>10.572745222700002</v>
          </cell>
          <cell r="F31">
            <v>0.67029496500000008</v>
          </cell>
          <cell r="G31">
            <v>32801.300000000003</v>
          </cell>
          <cell r="H31">
            <v>49837.175179999998</v>
          </cell>
          <cell r="I31">
            <v>4929.877046999999</v>
          </cell>
          <cell r="J31">
            <v>16211.8</v>
          </cell>
          <cell r="K31">
            <v>1947.3</v>
          </cell>
          <cell r="L31">
            <v>531.20000000000005</v>
          </cell>
          <cell r="M31">
            <v>1286.5</v>
          </cell>
          <cell r="N31">
            <v>146.34965</v>
          </cell>
          <cell r="O31">
            <v>703.4</v>
          </cell>
          <cell r="P31">
            <v>108.6</v>
          </cell>
          <cell r="Q31">
            <v>259.7</v>
          </cell>
          <cell r="R31">
            <v>30.8</v>
          </cell>
          <cell r="S31">
            <v>163.9</v>
          </cell>
          <cell r="T31">
            <v>21.5</v>
          </cell>
          <cell r="U31">
            <v>3451</v>
          </cell>
          <cell r="W31">
            <v>3086</v>
          </cell>
          <cell r="X31">
            <v>169000</v>
          </cell>
        </row>
        <row r="32">
          <cell r="A32">
            <v>60</v>
          </cell>
          <cell r="B32" t="str">
            <v>PAW060</v>
          </cell>
          <cell r="C32">
            <v>0</v>
          </cell>
          <cell r="D32">
            <v>11.289469373100001</v>
          </cell>
          <cell r="E32">
            <v>10.643948494100002</v>
          </cell>
          <cell r="F32">
            <v>0.6455208790000001</v>
          </cell>
          <cell r="G32">
            <v>31900.1</v>
          </cell>
          <cell r="H32">
            <v>50797.875440000003</v>
          </cell>
          <cell r="I32">
            <v>4937.1095009999999</v>
          </cell>
          <cell r="J32">
            <v>16742.099999999999</v>
          </cell>
          <cell r="K32">
            <v>2062.3000000000002</v>
          </cell>
          <cell r="L32">
            <v>544.79999999999995</v>
          </cell>
          <cell r="M32">
            <v>1248.3</v>
          </cell>
          <cell r="N32">
            <v>144.20879000000002</v>
          </cell>
          <cell r="O32">
            <v>700.5</v>
          </cell>
          <cell r="P32">
            <v>110.7</v>
          </cell>
          <cell r="Q32">
            <v>263.39999999999998</v>
          </cell>
          <cell r="R32">
            <v>30.8</v>
          </cell>
          <cell r="S32">
            <v>163</v>
          </cell>
          <cell r="T32">
            <v>21.5</v>
          </cell>
          <cell r="U32">
            <v>3228</v>
          </cell>
          <cell r="W32">
            <v>1441</v>
          </cell>
          <cell r="X32">
            <v>185000</v>
          </cell>
        </row>
        <row r="33">
          <cell r="A33">
            <v>61</v>
          </cell>
          <cell r="B33" t="str">
            <v>PAW061</v>
          </cell>
          <cell r="C33">
            <v>0</v>
          </cell>
          <cell r="D33">
            <v>12.247216413700002</v>
          </cell>
          <cell r="E33">
            <v>11.488030383700002</v>
          </cell>
          <cell r="F33">
            <v>0.75918603000000007</v>
          </cell>
          <cell r="G33">
            <v>35455.800000000003</v>
          </cell>
          <cell r="H33">
            <v>55072.651920000004</v>
          </cell>
          <cell r="I33">
            <v>5249.2519169999996</v>
          </cell>
          <cell r="J33">
            <v>17029.099999999999</v>
          </cell>
          <cell r="K33">
            <v>2073.5</v>
          </cell>
          <cell r="L33">
            <v>603.29999999999995</v>
          </cell>
          <cell r="M33">
            <v>1589.2</v>
          </cell>
          <cell r="N33">
            <v>190.26030000000003</v>
          </cell>
          <cell r="O33">
            <v>848.3</v>
          </cell>
          <cell r="P33">
            <v>118.7</v>
          </cell>
          <cell r="Q33">
            <v>272.8</v>
          </cell>
          <cell r="R33">
            <v>31.7</v>
          </cell>
          <cell r="S33">
            <v>168.7</v>
          </cell>
          <cell r="T33">
            <v>22.9</v>
          </cell>
          <cell r="U33">
            <v>3746</v>
          </cell>
          <cell r="W33">
            <v>2318</v>
          </cell>
          <cell r="X33">
            <v>169000</v>
          </cell>
        </row>
        <row r="34">
          <cell r="A34">
            <v>63</v>
          </cell>
          <cell r="B34" t="str">
            <v>PAW063</v>
          </cell>
          <cell r="C34">
            <v>0</v>
          </cell>
          <cell r="D34">
            <v>10.770953453899997</v>
          </cell>
          <cell r="E34">
            <v>10.177719801499997</v>
          </cell>
          <cell r="F34">
            <v>0.59323365240000003</v>
          </cell>
          <cell r="G34">
            <v>34539.9</v>
          </cell>
          <cell r="H34">
            <v>48086.550199999998</v>
          </cell>
          <cell r="I34">
            <v>4366.4478149999995</v>
          </cell>
          <cell r="J34">
            <v>13114.9</v>
          </cell>
          <cell r="K34">
            <v>1669.4</v>
          </cell>
          <cell r="L34">
            <v>465.1</v>
          </cell>
          <cell r="M34">
            <v>1202.0999999999999</v>
          </cell>
          <cell r="N34">
            <v>159.22934000000001</v>
          </cell>
          <cell r="O34">
            <v>844.6</v>
          </cell>
          <cell r="P34">
            <v>106.9</v>
          </cell>
          <cell r="Q34">
            <v>221.9</v>
          </cell>
          <cell r="R34">
            <v>25.4</v>
          </cell>
          <cell r="S34">
            <v>135.69999999999999</v>
          </cell>
          <cell r="T34">
            <v>15.851173999999999</v>
          </cell>
          <cell r="U34">
            <v>2755.5560100000002</v>
          </cell>
          <cell r="W34">
            <v>826.82900000000006</v>
          </cell>
          <cell r="X34">
            <v>150337.5</v>
          </cell>
        </row>
        <row r="35">
          <cell r="A35">
            <v>65</v>
          </cell>
          <cell r="B35" t="str">
            <v>PAW065</v>
          </cell>
          <cell r="C35">
            <v>0</v>
          </cell>
          <cell r="D35">
            <v>9.0434650389000009</v>
          </cell>
          <cell r="E35">
            <v>8.5389624159000004</v>
          </cell>
          <cell r="F35">
            <v>0.50450262299999993</v>
          </cell>
          <cell r="G35">
            <v>25743.599999999999</v>
          </cell>
          <cell r="H35">
            <v>41341.033499999998</v>
          </cell>
          <cell r="I35">
            <v>3942.1906589999999</v>
          </cell>
          <cell r="J35">
            <v>12740.5</v>
          </cell>
          <cell r="K35">
            <v>1622.3</v>
          </cell>
          <cell r="L35">
            <v>427.5</v>
          </cell>
          <cell r="M35">
            <v>982.1</v>
          </cell>
          <cell r="N35">
            <v>99.82623000000001</v>
          </cell>
          <cell r="O35">
            <v>621.6</v>
          </cell>
          <cell r="P35">
            <v>125.4</v>
          </cell>
          <cell r="Q35">
            <v>230.3</v>
          </cell>
          <cell r="R35">
            <v>26.2</v>
          </cell>
          <cell r="S35">
            <v>147</v>
          </cell>
          <cell r="T35">
            <v>16.100000000000001</v>
          </cell>
          <cell r="U35">
            <v>2369</v>
          </cell>
          <cell r="W35">
            <v>1749</v>
          </cell>
          <cell r="X35">
            <v>169000</v>
          </cell>
        </row>
        <row r="36">
          <cell r="A36">
            <v>66</v>
          </cell>
          <cell r="B36" t="str">
            <v>PAW066</v>
          </cell>
          <cell r="C36">
            <v>0</v>
          </cell>
          <cell r="D36">
            <v>8.5902906534999985</v>
          </cell>
          <cell r="E36">
            <v>8.1424969614999991</v>
          </cell>
          <cell r="F36">
            <v>0.44779369200000002</v>
          </cell>
          <cell r="G36">
            <v>24695.7</v>
          </cell>
          <cell r="H36">
            <v>39110.292650000003</v>
          </cell>
          <cell r="I36">
            <v>3758.4769649999998</v>
          </cell>
          <cell r="J36">
            <v>12251.4</v>
          </cell>
          <cell r="K36">
            <v>1609.1</v>
          </cell>
          <cell r="L36">
            <v>420.2</v>
          </cell>
          <cell r="M36">
            <v>946.6</v>
          </cell>
          <cell r="N36">
            <v>90.836920000000006</v>
          </cell>
          <cell r="O36">
            <v>494.3</v>
          </cell>
          <cell r="P36">
            <v>108</v>
          </cell>
          <cell r="Q36">
            <v>203.7</v>
          </cell>
          <cell r="R36">
            <v>23.6</v>
          </cell>
          <cell r="S36">
            <v>133.30000000000001</v>
          </cell>
          <cell r="T36">
            <v>15.4</v>
          </cell>
          <cell r="U36">
            <v>2042</v>
          </cell>
          <cell r="W36">
            <v>1980</v>
          </cell>
          <cell r="X36">
            <v>195000</v>
          </cell>
        </row>
        <row r="37">
          <cell r="A37">
            <v>67</v>
          </cell>
          <cell r="B37" t="str">
            <v>PAW067</v>
          </cell>
          <cell r="C37">
            <v>0</v>
          </cell>
          <cell r="D37">
            <v>7.8052453613999999</v>
          </cell>
          <cell r="E37">
            <v>7.3800537604000001</v>
          </cell>
          <cell r="F37">
            <v>0.42519160099999997</v>
          </cell>
          <cell r="G37">
            <v>22139.599999999999</v>
          </cell>
          <cell r="H37">
            <v>35472.586239999997</v>
          </cell>
          <cell r="I37">
            <v>3400.7513639999997</v>
          </cell>
          <cell r="J37">
            <v>11225.8</v>
          </cell>
          <cell r="K37">
            <v>1561.8</v>
          </cell>
          <cell r="L37">
            <v>419.5</v>
          </cell>
          <cell r="M37">
            <v>947.5</v>
          </cell>
          <cell r="N37">
            <v>91.516010000000009</v>
          </cell>
          <cell r="O37">
            <v>469.3</v>
          </cell>
          <cell r="P37">
            <v>100.7</v>
          </cell>
          <cell r="Q37">
            <v>189.8</v>
          </cell>
          <cell r="R37">
            <v>21.2</v>
          </cell>
          <cell r="S37">
            <v>119</v>
          </cell>
          <cell r="T37">
            <v>13.4</v>
          </cell>
          <cell r="U37">
            <v>1880</v>
          </cell>
          <cell r="W37">
            <v>1469</v>
          </cell>
          <cell r="X37">
            <v>181000</v>
          </cell>
        </row>
        <row r="38">
          <cell r="A38">
            <v>68</v>
          </cell>
          <cell r="B38" t="str">
            <v>PAW068</v>
          </cell>
          <cell r="C38">
            <v>0</v>
          </cell>
          <cell r="D38">
            <v>5.9222647137999997</v>
          </cell>
          <cell r="E38">
            <v>5.5865222848</v>
          </cell>
          <cell r="F38">
            <v>0.33574242900000001</v>
          </cell>
          <cell r="G38">
            <v>16532.2</v>
          </cell>
          <cell r="H38">
            <v>26679.988529999999</v>
          </cell>
          <cell r="I38">
            <v>2629.7343179999998</v>
          </cell>
          <cell r="J38">
            <v>8712.1</v>
          </cell>
          <cell r="K38">
            <v>1311.2</v>
          </cell>
          <cell r="L38">
            <v>359.7</v>
          </cell>
          <cell r="M38">
            <v>820.1</v>
          </cell>
          <cell r="N38">
            <v>75.724290000000011</v>
          </cell>
          <cell r="O38">
            <v>328</v>
          </cell>
          <cell r="P38">
            <v>78.5</v>
          </cell>
          <cell r="Q38">
            <v>144.9</v>
          </cell>
          <cell r="R38">
            <v>16.2</v>
          </cell>
          <cell r="S38">
            <v>90.7</v>
          </cell>
          <cell r="T38">
            <v>10.6</v>
          </cell>
          <cell r="U38">
            <v>1433</v>
          </cell>
          <cell r="W38">
            <v>852</v>
          </cell>
          <cell r="X38">
            <v>195000</v>
          </cell>
        </row>
        <row r="39">
          <cell r="A39">
            <v>69</v>
          </cell>
          <cell r="B39" t="str">
            <v>PAW069</v>
          </cell>
          <cell r="C39">
            <v>0</v>
          </cell>
          <cell r="D39">
            <v>5.3886286857000005</v>
          </cell>
          <cell r="E39">
            <v>5.0482602467000008</v>
          </cell>
          <cell r="F39">
            <v>0.34036843900000002</v>
          </cell>
          <cell r="G39">
            <v>15111.4</v>
          </cell>
          <cell r="H39">
            <v>24113.435970000002</v>
          </cell>
          <cell r="I39">
            <v>2333.5664969999998</v>
          </cell>
          <cell r="J39">
            <v>7769.3</v>
          </cell>
          <cell r="K39">
            <v>1154.9000000000001</v>
          </cell>
          <cell r="L39">
            <v>320.2</v>
          </cell>
          <cell r="M39">
            <v>734.7</v>
          </cell>
          <cell r="N39">
            <v>70.084389999999999</v>
          </cell>
          <cell r="O39">
            <v>299.8</v>
          </cell>
          <cell r="P39">
            <v>78.8</v>
          </cell>
          <cell r="Q39">
            <v>147.69999999999999</v>
          </cell>
          <cell r="R39">
            <v>16.8</v>
          </cell>
          <cell r="S39">
            <v>95.4</v>
          </cell>
          <cell r="T39">
            <v>11.2</v>
          </cell>
          <cell r="U39">
            <v>1629</v>
          </cell>
          <cell r="W39">
            <v>920</v>
          </cell>
          <cell r="X39">
            <v>189000</v>
          </cell>
        </row>
        <row r="40">
          <cell r="A40">
            <v>70</v>
          </cell>
          <cell r="B40" t="str">
            <v>PAW070</v>
          </cell>
          <cell r="C40">
            <v>0</v>
          </cell>
          <cell r="D40">
            <v>4.7603713287999998</v>
          </cell>
          <cell r="E40">
            <v>4.4219209113</v>
          </cell>
          <cell r="F40">
            <v>0.33845041749999999</v>
          </cell>
          <cell r="G40">
            <v>13584.6</v>
          </cell>
          <cell r="H40">
            <v>21254.52693</v>
          </cell>
          <cell r="I40">
            <v>1944.5821829999998</v>
          </cell>
          <cell r="J40">
            <v>6453.5</v>
          </cell>
          <cell r="K40">
            <v>982</v>
          </cell>
          <cell r="L40">
            <v>282.10000000000002</v>
          </cell>
          <cell r="M40">
            <v>631.6</v>
          </cell>
          <cell r="N40">
            <v>60.945450000000001</v>
          </cell>
          <cell r="O40">
            <v>238.1</v>
          </cell>
          <cell r="P40">
            <v>75.8</v>
          </cell>
          <cell r="Q40">
            <v>152.5</v>
          </cell>
          <cell r="R40">
            <v>18.7</v>
          </cell>
          <cell r="S40">
            <v>105.6</v>
          </cell>
          <cell r="T40">
            <v>13.360925</v>
          </cell>
          <cell r="U40">
            <v>1805.7978000000001</v>
          </cell>
          <cell r="W40">
            <v>514.98</v>
          </cell>
          <cell r="X40">
            <v>199395</v>
          </cell>
        </row>
        <row r="41">
          <cell r="A41">
            <v>71</v>
          </cell>
          <cell r="B41" t="str">
            <v>PAW071</v>
          </cell>
          <cell r="C41">
            <v>0</v>
          </cell>
          <cell r="D41">
            <v>5.4344371506999991</v>
          </cell>
          <cell r="E41">
            <v>5.0200789716999994</v>
          </cell>
          <cell r="F41">
            <v>0.41435817899999999</v>
          </cell>
          <cell r="G41">
            <v>16785.900000000001</v>
          </cell>
          <cell r="H41">
            <v>24076.071500000002</v>
          </cell>
          <cell r="I41">
            <v>2114.0182169999998</v>
          </cell>
          <cell r="J41">
            <v>6391.6</v>
          </cell>
          <cell r="K41">
            <v>833.2</v>
          </cell>
          <cell r="L41">
            <v>223.4</v>
          </cell>
          <cell r="M41">
            <v>545.20000000000005</v>
          </cell>
          <cell r="N41">
            <v>55.581789999999998</v>
          </cell>
          <cell r="O41">
            <v>292.8</v>
          </cell>
          <cell r="P41">
            <v>85.6</v>
          </cell>
          <cell r="Q41">
            <v>202.7</v>
          </cell>
          <cell r="R41">
            <v>26.1</v>
          </cell>
          <cell r="S41">
            <v>163.80000000000001</v>
          </cell>
          <cell r="T41">
            <v>23.4</v>
          </cell>
          <cell r="U41">
            <v>2525</v>
          </cell>
          <cell r="W41">
            <v>508</v>
          </cell>
          <cell r="X41">
            <v>169000</v>
          </cell>
        </row>
        <row r="42">
          <cell r="A42">
            <v>1077</v>
          </cell>
          <cell r="B42" t="str">
            <v>PAW1077</v>
          </cell>
          <cell r="C42">
            <v>0</v>
          </cell>
          <cell r="D42">
            <v>5.6774062488999997</v>
          </cell>
          <cell r="E42">
            <v>5.1614878508999995</v>
          </cell>
          <cell r="F42">
            <v>0.51591839799999994</v>
          </cell>
          <cell r="G42">
            <v>16516.599999999999</v>
          </cell>
          <cell r="H42">
            <v>24519.877070000002</v>
          </cell>
          <cell r="I42">
            <v>2260.0014390000001</v>
          </cell>
          <cell r="J42">
            <v>7271.2</v>
          </cell>
          <cell r="K42">
            <v>1047.2</v>
          </cell>
          <cell r="L42">
            <v>280.2</v>
          </cell>
          <cell r="M42">
            <v>700.4</v>
          </cell>
          <cell r="N42">
            <v>65.583979999999997</v>
          </cell>
          <cell r="O42">
            <v>421</v>
          </cell>
          <cell r="P42">
            <v>100.7</v>
          </cell>
          <cell r="Q42">
            <v>252.2</v>
          </cell>
          <cell r="R42">
            <v>34.700000000000003</v>
          </cell>
          <cell r="S42">
            <v>228.9</v>
          </cell>
          <cell r="T42">
            <v>35.5</v>
          </cell>
          <cell r="U42">
            <v>3040</v>
          </cell>
          <cell r="W42">
            <v>3122</v>
          </cell>
          <cell r="X42">
            <v>145000</v>
          </cell>
        </row>
        <row r="43">
          <cell r="A43">
            <v>72</v>
          </cell>
          <cell r="B43" t="str">
            <v>PAW 072</v>
          </cell>
          <cell r="C43">
            <v>0</v>
          </cell>
          <cell r="D43">
            <v>5.8226353365000003</v>
          </cell>
          <cell r="E43">
            <v>5.5584267795000004</v>
          </cell>
          <cell r="F43">
            <v>0.26420855699999996</v>
          </cell>
          <cell r="G43">
            <v>16885.3</v>
          </cell>
          <cell r="H43">
            <v>28153.01541</v>
          </cell>
          <cell r="I43">
            <v>2344.052385</v>
          </cell>
          <cell r="J43">
            <v>7306.3</v>
          </cell>
          <cell r="K43">
            <v>895.6</v>
          </cell>
          <cell r="L43">
            <v>238.3</v>
          </cell>
          <cell r="M43">
            <v>563.9</v>
          </cell>
          <cell r="N43">
            <v>63.385570000000001</v>
          </cell>
          <cell r="O43">
            <v>301.39999999999998</v>
          </cell>
          <cell r="P43">
            <v>46.1</v>
          </cell>
          <cell r="Q43">
            <v>103.1</v>
          </cell>
          <cell r="R43">
            <v>11.8</v>
          </cell>
          <cell r="S43">
            <v>62</v>
          </cell>
          <cell r="T43">
            <v>8.1</v>
          </cell>
          <cell r="U43">
            <v>1244</v>
          </cell>
          <cell r="W43">
            <v>2413</v>
          </cell>
          <cell r="X43">
            <v>186000</v>
          </cell>
        </row>
        <row r="44">
          <cell r="A44">
            <v>73</v>
          </cell>
          <cell r="B44" t="str">
            <v>PAW 073</v>
          </cell>
          <cell r="C44">
            <v>0</v>
          </cell>
          <cell r="D44">
            <v>5.4114843204000005</v>
          </cell>
          <cell r="E44">
            <v>5.1443038204000002</v>
          </cell>
          <cell r="F44">
            <v>0.26718049999999999</v>
          </cell>
          <cell r="G44">
            <v>17773.2</v>
          </cell>
          <cell r="H44">
            <v>22849.603270000003</v>
          </cell>
          <cell r="I44">
            <v>2466.7349340000001</v>
          </cell>
          <cell r="J44">
            <v>7487.5</v>
          </cell>
          <cell r="K44">
            <v>866</v>
          </cell>
          <cell r="L44">
            <v>229.6</v>
          </cell>
          <cell r="M44">
            <v>549.1</v>
          </cell>
          <cell r="N44">
            <v>63.305</v>
          </cell>
          <cell r="O44">
            <v>299.7</v>
          </cell>
          <cell r="P44">
            <v>46</v>
          </cell>
          <cell r="Q44">
            <v>102.5</v>
          </cell>
          <cell r="R44">
            <v>11.3</v>
          </cell>
          <cell r="S44">
            <v>57.6</v>
          </cell>
          <cell r="T44">
            <v>7.7</v>
          </cell>
          <cell r="U44">
            <v>1305</v>
          </cell>
          <cell r="W44">
            <v>2887</v>
          </cell>
          <cell r="X44">
            <v>100000</v>
          </cell>
        </row>
        <row r="45">
          <cell r="A45">
            <v>74</v>
          </cell>
          <cell r="B45" t="str">
            <v>PAW 074</v>
          </cell>
          <cell r="C45">
            <v>0</v>
          </cell>
          <cell r="D45">
            <v>6.2290801427</v>
          </cell>
          <cell r="E45">
            <v>6.0702480717</v>
          </cell>
          <cell r="F45">
            <v>0.15883207100000002</v>
          </cell>
          <cell r="G45">
            <v>17414.3</v>
          </cell>
          <cell r="H45">
            <v>34779.528030000001</v>
          </cell>
          <cell r="I45">
            <v>2119.7526869999997</v>
          </cell>
          <cell r="J45">
            <v>5825.7</v>
          </cell>
          <cell r="K45">
            <v>563.20000000000005</v>
          </cell>
          <cell r="L45">
            <v>135.4</v>
          </cell>
          <cell r="M45">
            <v>289.5</v>
          </cell>
          <cell r="N45">
            <v>33.620710000000003</v>
          </cell>
          <cell r="O45">
            <v>159.69999999999999</v>
          </cell>
          <cell r="P45">
            <v>26.7</v>
          </cell>
          <cell r="Q45">
            <v>62.5</v>
          </cell>
          <cell r="R45">
            <v>7.2</v>
          </cell>
          <cell r="S45">
            <v>35.700000000000003</v>
          </cell>
          <cell r="T45">
            <v>5</v>
          </cell>
          <cell r="U45">
            <v>833</v>
          </cell>
          <cell r="W45">
            <v>2342</v>
          </cell>
          <cell r="X45">
            <v>147000</v>
          </cell>
        </row>
        <row r="46">
          <cell r="A46">
            <v>75</v>
          </cell>
          <cell r="B46" t="str">
            <v>PAW 075</v>
          </cell>
          <cell r="C46">
            <v>0</v>
          </cell>
          <cell r="D46">
            <v>6.2513106034000003</v>
          </cell>
          <cell r="E46">
            <v>6.0731168224000003</v>
          </cell>
          <cell r="F46">
            <v>0.178193781</v>
          </cell>
          <cell r="G46">
            <v>21341</v>
          </cell>
          <cell r="H46">
            <v>29055.502060000003</v>
          </cell>
          <cell r="I46">
            <v>2600.2661640000001</v>
          </cell>
          <cell r="J46">
            <v>7082.6</v>
          </cell>
          <cell r="K46">
            <v>651.79999999999995</v>
          </cell>
          <cell r="L46">
            <v>150.30000000000001</v>
          </cell>
          <cell r="M46">
            <v>321.89999999999998</v>
          </cell>
          <cell r="N46">
            <v>36.03781</v>
          </cell>
          <cell r="O46">
            <v>170.5</v>
          </cell>
          <cell r="P46">
            <v>28.9</v>
          </cell>
          <cell r="Q46">
            <v>69.599999999999994</v>
          </cell>
          <cell r="R46">
            <v>8</v>
          </cell>
          <cell r="S46">
            <v>39.200000000000003</v>
          </cell>
          <cell r="T46">
            <v>5.5</v>
          </cell>
          <cell r="U46">
            <v>952</v>
          </cell>
          <cell r="W46">
            <v>1637</v>
          </cell>
          <cell r="X46">
            <v>192000</v>
          </cell>
        </row>
        <row r="47">
          <cell r="A47">
            <v>76</v>
          </cell>
          <cell r="B47" t="str">
            <v>PAW 076</v>
          </cell>
          <cell r="C47">
            <v>0</v>
          </cell>
          <cell r="D47">
            <v>8.3641688582999993</v>
          </cell>
          <cell r="E47">
            <v>8.1288847542999996</v>
          </cell>
          <cell r="F47">
            <v>0.23528410399999997</v>
          </cell>
          <cell r="G47">
            <v>28550.3</v>
          </cell>
          <cell r="H47">
            <v>37762.829129999998</v>
          </cell>
          <cell r="I47">
            <v>3658.0184129999998</v>
          </cell>
          <cell r="J47">
            <v>10327.799999999999</v>
          </cell>
          <cell r="K47">
            <v>989.9</v>
          </cell>
          <cell r="L47">
            <v>235.8</v>
          </cell>
          <cell r="M47">
            <v>483.6</v>
          </cell>
          <cell r="N47">
            <v>51.84104</v>
          </cell>
          <cell r="O47">
            <v>240.4</v>
          </cell>
          <cell r="P47">
            <v>38.9</v>
          </cell>
          <cell r="Q47">
            <v>88.6</v>
          </cell>
          <cell r="R47">
            <v>10</v>
          </cell>
          <cell r="S47">
            <v>48.1</v>
          </cell>
          <cell r="T47">
            <v>6.6</v>
          </cell>
          <cell r="U47">
            <v>1149</v>
          </cell>
          <cell r="W47">
            <v>3084</v>
          </cell>
          <cell r="X47">
            <v>124000</v>
          </cell>
        </row>
        <row r="48">
          <cell r="A48">
            <v>77</v>
          </cell>
          <cell r="B48" t="str">
            <v>PAW 077</v>
          </cell>
          <cell r="D48">
            <v>8.6595797483000005</v>
          </cell>
          <cell r="E48">
            <v>8.4020104513000007</v>
          </cell>
          <cell r="F48">
            <v>0.25756929700000003</v>
          </cell>
          <cell r="G48">
            <v>29865.599999999999</v>
          </cell>
          <cell r="H48">
            <v>37679.666830000002</v>
          </cell>
          <cell r="I48">
            <v>3916.537683</v>
          </cell>
          <cell r="J48">
            <v>11390.8</v>
          </cell>
          <cell r="K48">
            <v>1167.5</v>
          </cell>
          <cell r="L48">
            <v>279.3</v>
          </cell>
          <cell r="M48">
            <v>556.20000000000005</v>
          </cell>
          <cell r="N48">
            <v>60.392969999999998</v>
          </cell>
          <cell r="O48">
            <v>274.2</v>
          </cell>
          <cell r="P48">
            <v>43.7</v>
          </cell>
          <cell r="Q48">
            <v>101.2</v>
          </cell>
          <cell r="R48">
            <v>11.6</v>
          </cell>
          <cell r="S48">
            <v>57.7</v>
          </cell>
          <cell r="T48">
            <v>7.4</v>
          </cell>
          <cell r="U48">
            <v>1184</v>
          </cell>
          <cell r="W48">
            <v>1875</v>
          </cell>
          <cell r="X48">
            <v>247000</v>
          </cell>
        </row>
        <row r="49">
          <cell r="A49">
            <v>78</v>
          </cell>
          <cell r="B49" t="str">
            <v>PAW 078</v>
          </cell>
          <cell r="D49">
            <v>9.1364120330000009</v>
          </cell>
          <cell r="E49">
            <v>8.8357596750000003</v>
          </cell>
          <cell r="F49">
            <v>0.30065235800000001</v>
          </cell>
          <cell r="G49">
            <v>31791.8</v>
          </cell>
          <cell r="H49">
            <v>39565.45983</v>
          </cell>
          <cell r="I49">
            <v>4091.8369199999997</v>
          </cell>
          <cell r="J49">
            <v>11744.4</v>
          </cell>
          <cell r="K49">
            <v>1164.0999999999999</v>
          </cell>
          <cell r="L49">
            <v>279.7</v>
          </cell>
          <cell r="M49">
            <v>606.79999999999995</v>
          </cell>
          <cell r="N49">
            <v>65.123580000000004</v>
          </cell>
          <cell r="O49">
            <v>296.2</v>
          </cell>
          <cell r="P49">
            <v>49.8</v>
          </cell>
          <cell r="Q49">
            <v>117.9</v>
          </cell>
          <cell r="R49">
            <v>13.4</v>
          </cell>
          <cell r="S49">
            <v>66.8</v>
          </cell>
          <cell r="T49">
            <v>8.8000000000000007</v>
          </cell>
          <cell r="U49">
            <v>1502</v>
          </cell>
          <cell r="W49">
            <v>3316</v>
          </cell>
          <cell r="X49">
            <v>237000</v>
          </cell>
        </row>
        <row r="50">
          <cell r="A50">
            <v>79</v>
          </cell>
          <cell r="B50" t="str">
            <v>PAW 079</v>
          </cell>
          <cell r="D50">
            <v>8.2567993182000006</v>
          </cell>
          <cell r="E50">
            <v>7.8814535432000001</v>
          </cell>
          <cell r="F50">
            <v>0.37534577499999994</v>
          </cell>
          <cell r="G50">
            <v>29957.3</v>
          </cell>
          <cell r="H50">
            <v>31920.85325</v>
          </cell>
          <cell r="I50">
            <v>3871.2821819999999</v>
          </cell>
          <cell r="J50">
            <v>11768.1</v>
          </cell>
          <cell r="K50">
            <v>1297</v>
          </cell>
          <cell r="L50">
            <v>335</v>
          </cell>
          <cell r="M50">
            <v>745.5</v>
          </cell>
          <cell r="N50">
            <v>80.857749999999996</v>
          </cell>
          <cell r="O50">
            <v>367.9</v>
          </cell>
          <cell r="P50">
            <v>58.7</v>
          </cell>
          <cell r="Q50">
            <v>132.9</v>
          </cell>
          <cell r="R50">
            <v>15.1</v>
          </cell>
          <cell r="S50">
            <v>75.599999999999994</v>
          </cell>
          <cell r="T50">
            <v>9.9</v>
          </cell>
          <cell r="U50">
            <v>1932</v>
          </cell>
          <cell r="W50">
            <v>4047</v>
          </cell>
          <cell r="X50">
            <v>189000</v>
          </cell>
        </row>
        <row r="51">
          <cell r="A51">
            <v>80</v>
          </cell>
          <cell r="B51" t="str">
            <v>PAW 080</v>
          </cell>
          <cell r="D51">
            <v>9.7882501052999977</v>
          </cell>
          <cell r="E51">
            <v>9.475757558299998</v>
          </cell>
          <cell r="F51">
            <v>0.31249254700000001</v>
          </cell>
          <cell r="G51">
            <v>34617.699999999997</v>
          </cell>
          <cell r="H51">
            <v>41548.002209999999</v>
          </cell>
          <cell r="I51">
            <v>4480.9733729999998</v>
          </cell>
          <cell r="J51">
            <v>12890.5</v>
          </cell>
          <cell r="K51">
            <v>1220.4000000000001</v>
          </cell>
          <cell r="L51">
            <v>304.2</v>
          </cell>
          <cell r="M51">
            <v>651.6</v>
          </cell>
          <cell r="N51">
            <v>69.025469999999999</v>
          </cell>
          <cell r="O51">
            <v>311.39999999999998</v>
          </cell>
          <cell r="P51">
            <v>51.9</v>
          </cell>
          <cell r="Q51">
            <v>119.6</v>
          </cell>
          <cell r="R51">
            <v>13.7</v>
          </cell>
          <cell r="S51">
            <v>68.599999999999994</v>
          </cell>
          <cell r="T51">
            <v>8.9</v>
          </cell>
          <cell r="U51">
            <v>1526</v>
          </cell>
          <cell r="W51">
            <v>3349</v>
          </cell>
          <cell r="X51">
            <v>192000</v>
          </cell>
        </row>
        <row r="52">
          <cell r="A52">
            <v>81</v>
          </cell>
          <cell r="B52" t="str">
            <v>PAW 081</v>
          </cell>
          <cell r="D52">
            <v>8.2090862186000013</v>
          </cell>
          <cell r="E52">
            <v>7.9339580905000009</v>
          </cell>
          <cell r="F52">
            <v>0.27512812809999998</v>
          </cell>
          <cell r="G52">
            <v>28354.2</v>
          </cell>
          <cell r="H52">
            <v>35376.539640000003</v>
          </cell>
          <cell r="I52">
            <v>3736.2412649999997</v>
          </cell>
          <cell r="J52">
            <v>10768.6</v>
          </cell>
          <cell r="K52">
            <v>1104</v>
          </cell>
          <cell r="L52">
            <v>285.89999999999998</v>
          </cell>
          <cell r="M52">
            <v>642.70000000000005</v>
          </cell>
          <cell r="N52">
            <v>71.465590000000006</v>
          </cell>
          <cell r="O52">
            <v>283.2</v>
          </cell>
          <cell r="P52">
            <v>44.8</v>
          </cell>
          <cell r="Q52">
            <v>107.8</v>
          </cell>
          <cell r="R52">
            <v>12.2</v>
          </cell>
          <cell r="S52">
            <v>62.6</v>
          </cell>
          <cell r="T52">
            <v>7.2888109999999999</v>
          </cell>
          <cell r="U52">
            <v>1233.3268800000001</v>
          </cell>
          <cell r="W52">
            <v>1041.404</v>
          </cell>
          <cell r="X52">
            <v>276937.5</v>
          </cell>
        </row>
        <row r="53">
          <cell r="A53">
            <v>82</v>
          </cell>
          <cell r="B53" t="str">
            <v>PAW 082</v>
          </cell>
          <cell r="D53">
            <v>7.1179502897999987</v>
          </cell>
          <cell r="E53">
            <v>6.8771439497999989</v>
          </cell>
          <cell r="F53">
            <v>0.24080634000000001</v>
          </cell>
          <cell r="G53">
            <v>25029.1</v>
          </cell>
          <cell r="H53">
            <v>29533.743849999999</v>
          </cell>
          <cell r="I53">
            <v>3309.7956479999993</v>
          </cell>
          <cell r="J53">
            <v>9869.2999999999993</v>
          </cell>
          <cell r="K53">
            <v>1029.5</v>
          </cell>
          <cell r="L53">
            <v>255.3</v>
          </cell>
          <cell r="M53">
            <v>572.9</v>
          </cell>
          <cell r="N53">
            <v>61.4634</v>
          </cell>
          <cell r="O53">
            <v>266.10000000000002</v>
          </cell>
          <cell r="P53">
            <v>39.5</v>
          </cell>
          <cell r="Q53">
            <v>87.9</v>
          </cell>
          <cell r="R53">
            <v>10</v>
          </cell>
          <cell r="S53">
            <v>49.6</v>
          </cell>
          <cell r="T53">
            <v>6.3</v>
          </cell>
          <cell r="U53">
            <v>1059</v>
          </cell>
          <cell r="W53">
            <v>888</v>
          </cell>
          <cell r="X53">
            <v>327000</v>
          </cell>
        </row>
        <row r="54">
          <cell r="A54">
            <v>83</v>
          </cell>
          <cell r="B54" t="str">
            <v>PAW 083</v>
          </cell>
          <cell r="D54">
            <v>5.1128811474000004</v>
          </cell>
          <cell r="E54">
            <v>4.9087393564000008</v>
          </cell>
          <cell r="F54">
            <v>0.20414179100000002</v>
          </cell>
          <cell r="G54">
            <v>17939.099999999999</v>
          </cell>
          <cell r="H54">
            <v>20703.313150000002</v>
          </cell>
          <cell r="I54">
            <v>2363.2804139999998</v>
          </cell>
          <cell r="J54">
            <v>7283.3</v>
          </cell>
          <cell r="K54">
            <v>798.4</v>
          </cell>
          <cell r="L54">
            <v>203.8</v>
          </cell>
          <cell r="M54">
            <v>478.3</v>
          </cell>
          <cell r="N54">
            <v>53.417909999999999</v>
          </cell>
          <cell r="O54">
            <v>230.1</v>
          </cell>
          <cell r="P54">
            <v>34</v>
          </cell>
          <cell r="Q54">
            <v>76.2</v>
          </cell>
          <cell r="R54">
            <v>8.4</v>
          </cell>
          <cell r="S54">
            <v>41.8</v>
          </cell>
          <cell r="T54">
            <v>5.4</v>
          </cell>
          <cell r="U54">
            <v>910</v>
          </cell>
          <cell r="W54">
            <v>1696</v>
          </cell>
          <cell r="X54">
            <v>372000</v>
          </cell>
        </row>
        <row r="55">
          <cell r="A55">
            <v>84</v>
          </cell>
          <cell r="B55" t="str">
            <v>PAW 084</v>
          </cell>
          <cell r="D55">
            <v>9.8771221035000014</v>
          </cell>
          <cell r="E55">
            <v>9.5391266355000006</v>
          </cell>
          <cell r="F55">
            <v>0.33799546800000002</v>
          </cell>
          <cell r="G55">
            <v>34199</v>
          </cell>
          <cell r="H55">
            <v>41980.446170000003</v>
          </cell>
          <cell r="I55">
            <v>4481.0201849999994</v>
          </cell>
          <cell r="J55">
            <v>13361.2</v>
          </cell>
          <cell r="K55">
            <v>1369.6</v>
          </cell>
          <cell r="L55">
            <v>337.8</v>
          </cell>
          <cell r="M55">
            <v>734.3</v>
          </cell>
          <cell r="N55">
            <v>83.654680000000013</v>
          </cell>
          <cell r="O55">
            <v>379.4</v>
          </cell>
          <cell r="P55">
            <v>55.9</v>
          </cell>
          <cell r="Q55">
            <v>120.5</v>
          </cell>
          <cell r="R55">
            <v>13.4</v>
          </cell>
          <cell r="S55">
            <v>65.099999999999994</v>
          </cell>
          <cell r="T55">
            <v>7.9</v>
          </cell>
          <cell r="U55">
            <v>1582</v>
          </cell>
          <cell r="W55">
            <v>1570</v>
          </cell>
          <cell r="X55">
            <v>315000</v>
          </cell>
        </row>
        <row r="56">
          <cell r="A56">
            <v>87</v>
          </cell>
          <cell r="B56" t="str">
            <v>PAW 087</v>
          </cell>
          <cell r="D56">
            <v>8.5881228029999992</v>
          </cell>
          <cell r="E56">
            <v>8.3094600449999998</v>
          </cell>
          <cell r="F56">
            <v>0.27866275800000001</v>
          </cell>
          <cell r="G56">
            <v>29259.4</v>
          </cell>
          <cell r="H56">
            <v>37632.814829999996</v>
          </cell>
          <cell r="I56">
            <v>3774.6856199999997</v>
          </cell>
          <cell r="J56">
            <v>11278</v>
          </cell>
          <cell r="K56">
            <v>1149.7</v>
          </cell>
          <cell r="L56">
            <v>285.5</v>
          </cell>
          <cell r="M56">
            <v>635.70000000000005</v>
          </cell>
          <cell r="N56">
            <v>69.727580000000003</v>
          </cell>
          <cell r="O56">
            <v>316.5</v>
          </cell>
          <cell r="P56">
            <v>47.3</v>
          </cell>
          <cell r="Q56">
            <v>103.8</v>
          </cell>
          <cell r="R56">
            <v>11.3</v>
          </cell>
          <cell r="S56">
            <v>54.2</v>
          </cell>
          <cell r="T56">
            <v>6.6</v>
          </cell>
          <cell r="U56">
            <v>1256</v>
          </cell>
          <cell r="W56">
            <v>985</v>
          </cell>
          <cell r="X56">
            <v>411000</v>
          </cell>
        </row>
        <row r="57">
          <cell r="A57">
            <v>88</v>
          </cell>
          <cell r="B57" t="str">
            <v>PAW 088</v>
          </cell>
          <cell r="D57">
            <v>11.126053983999999</v>
          </cell>
          <cell r="E57">
            <v>10.829669485999998</v>
          </cell>
          <cell r="F57">
            <v>0.296384498</v>
          </cell>
          <cell r="G57">
            <v>39154.5</v>
          </cell>
          <cell r="H57">
            <v>49182.184220000003</v>
          </cell>
          <cell r="I57">
            <v>4738.3106399999997</v>
          </cell>
          <cell r="J57">
            <v>13853.9</v>
          </cell>
          <cell r="K57">
            <v>1367.8</v>
          </cell>
          <cell r="L57">
            <v>337.4</v>
          </cell>
          <cell r="M57">
            <v>721.8</v>
          </cell>
          <cell r="N57">
            <v>78.244980000000012</v>
          </cell>
          <cell r="O57">
            <v>345.1</v>
          </cell>
          <cell r="P57">
            <v>51.2</v>
          </cell>
          <cell r="Q57">
            <v>111.1</v>
          </cell>
          <cell r="R57">
            <v>12.3</v>
          </cell>
          <cell r="S57">
            <v>61</v>
          </cell>
          <cell r="T57">
            <v>7.7</v>
          </cell>
          <cell r="U57">
            <v>1238</v>
          </cell>
          <cell r="W57">
            <v>1005</v>
          </cell>
          <cell r="X57">
            <v>279000</v>
          </cell>
        </row>
        <row r="58">
          <cell r="A58">
            <v>89</v>
          </cell>
          <cell r="B58" t="str">
            <v>PAW 089</v>
          </cell>
          <cell r="D58">
            <v>12.833173694400001</v>
          </cell>
          <cell r="E58">
            <v>12.534664139</v>
          </cell>
          <cell r="F58">
            <v>0.29850955540000002</v>
          </cell>
          <cell r="G58">
            <v>40890.400000000001</v>
          </cell>
          <cell r="H58">
            <v>64577.282899999998</v>
          </cell>
          <cell r="I58">
            <v>4866.45849</v>
          </cell>
          <cell r="J58">
            <v>13612.5</v>
          </cell>
          <cell r="K58">
            <v>1400</v>
          </cell>
          <cell r="L58">
            <v>337.3</v>
          </cell>
          <cell r="M58">
            <v>719.2</v>
          </cell>
          <cell r="N58">
            <v>84.080550000000002</v>
          </cell>
          <cell r="O58">
            <v>324.3</v>
          </cell>
          <cell r="P58">
            <v>51.2</v>
          </cell>
          <cell r="Q58">
            <v>116.8</v>
          </cell>
          <cell r="R58">
            <v>13.3</v>
          </cell>
          <cell r="S58">
            <v>64.7</v>
          </cell>
          <cell r="T58">
            <v>6.9817939999999998</v>
          </cell>
          <cell r="U58">
            <v>1267.2332100000001</v>
          </cell>
          <cell r="W58">
            <v>4189.9345000000003</v>
          </cell>
          <cell r="X58">
            <v>150337.5</v>
          </cell>
        </row>
        <row r="59">
          <cell r="A59">
            <v>90</v>
          </cell>
          <cell r="B59" t="str">
            <v>PAW 090</v>
          </cell>
          <cell r="D59">
            <v>13.302430922799999</v>
          </cell>
          <cell r="E59">
            <v>13.0095135088</v>
          </cell>
          <cell r="F59">
            <v>0.29291741399999999</v>
          </cell>
          <cell r="G59">
            <v>48225.7</v>
          </cell>
          <cell r="H59">
            <v>59727.983769999999</v>
          </cell>
          <cell r="I59">
            <v>5426.7513179999996</v>
          </cell>
          <cell r="J59">
            <v>15312.8</v>
          </cell>
          <cell r="K59">
            <v>1401.9</v>
          </cell>
          <cell r="L59">
            <v>339.9</v>
          </cell>
          <cell r="M59">
            <v>687.5</v>
          </cell>
          <cell r="N59">
            <v>72.674140000000008</v>
          </cell>
          <cell r="O59">
            <v>324.60000000000002</v>
          </cell>
          <cell r="P59">
            <v>53.1</v>
          </cell>
          <cell r="Q59">
            <v>113.7</v>
          </cell>
          <cell r="R59">
            <v>12.6</v>
          </cell>
          <cell r="S59">
            <v>62.5</v>
          </cell>
          <cell r="T59">
            <v>7.6</v>
          </cell>
          <cell r="U59">
            <v>1255</v>
          </cell>
          <cell r="W59">
            <v>1043</v>
          </cell>
          <cell r="X59">
            <v>241000</v>
          </cell>
        </row>
        <row r="60">
          <cell r="A60">
            <v>91</v>
          </cell>
          <cell r="B60" t="str">
            <v>PAW 091</v>
          </cell>
          <cell r="C60" t="str">
            <v>Sample mix in lab for PAW86</v>
          </cell>
          <cell r="D60">
            <v>8.9825122804000017</v>
          </cell>
          <cell r="E60">
            <v>8.7359062254000008</v>
          </cell>
          <cell r="F60">
            <v>0.24660605500000002</v>
          </cell>
          <cell r="G60">
            <v>31446.400000000001</v>
          </cell>
          <cell r="H60">
            <v>41257.871200000001</v>
          </cell>
          <cell r="I60">
            <v>3590.6910539999994</v>
          </cell>
          <cell r="J60">
            <v>10082.799999999999</v>
          </cell>
          <cell r="K60">
            <v>981.3</v>
          </cell>
          <cell r="L60">
            <v>250.7</v>
          </cell>
          <cell r="M60">
            <v>557.9</v>
          </cell>
          <cell r="N60">
            <v>61.060549999999999</v>
          </cell>
          <cell r="O60">
            <v>279.7</v>
          </cell>
          <cell r="P60">
            <v>47</v>
          </cell>
          <cell r="Q60">
            <v>100.3</v>
          </cell>
          <cell r="R60">
            <v>11</v>
          </cell>
          <cell r="S60">
            <v>52.4</v>
          </cell>
          <cell r="T60">
            <v>6</v>
          </cell>
          <cell r="U60">
            <v>1100</v>
          </cell>
          <cell r="W60">
            <v>547</v>
          </cell>
          <cell r="X60">
            <v>333000</v>
          </cell>
        </row>
        <row r="61">
          <cell r="A61">
            <v>92</v>
          </cell>
          <cell r="B61" t="str">
            <v>PAW 092</v>
          </cell>
          <cell r="D61">
            <v>10.410223744399998</v>
          </cell>
          <cell r="E61">
            <v>10.127050745399998</v>
          </cell>
          <cell r="F61">
            <v>0.28317299899999998</v>
          </cell>
          <cell r="G61">
            <v>36785.5</v>
          </cell>
          <cell r="H61">
            <v>46679.233249999997</v>
          </cell>
          <cell r="I61">
            <v>4363.674203999999</v>
          </cell>
          <cell r="J61">
            <v>12253.6</v>
          </cell>
          <cell r="K61">
            <v>1188.5</v>
          </cell>
          <cell r="L61">
            <v>310.7</v>
          </cell>
          <cell r="M61">
            <v>716.1</v>
          </cell>
          <cell r="N61">
            <v>76.529989999999998</v>
          </cell>
          <cell r="O61">
            <v>349.7</v>
          </cell>
          <cell r="P61">
            <v>55.1</v>
          </cell>
          <cell r="Q61">
            <v>112.1</v>
          </cell>
          <cell r="R61">
            <v>12.3</v>
          </cell>
          <cell r="S61">
            <v>58.5</v>
          </cell>
          <cell r="T61">
            <v>6.7</v>
          </cell>
          <cell r="U61">
            <v>1134</v>
          </cell>
          <cell r="W61">
            <v>908</v>
          </cell>
          <cell r="X61">
            <v>310000</v>
          </cell>
        </row>
        <row r="62">
          <cell r="A62">
            <v>93</v>
          </cell>
          <cell r="B62" t="str">
            <v>PAW 093</v>
          </cell>
          <cell r="D62">
            <v>9.5729196517000013</v>
          </cell>
          <cell r="E62">
            <v>9.3264367567000015</v>
          </cell>
          <cell r="F62">
            <v>0.24648289500000001</v>
          </cell>
          <cell r="G62">
            <v>31973</v>
          </cell>
          <cell r="H62">
            <v>45230.21802</v>
          </cell>
          <cell r="I62">
            <v>3847.3495469999993</v>
          </cell>
          <cell r="J62">
            <v>11074</v>
          </cell>
          <cell r="K62">
            <v>1139.8</v>
          </cell>
          <cell r="L62">
            <v>302.10000000000002</v>
          </cell>
          <cell r="M62">
            <v>684.3</v>
          </cell>
          <cell r="N62">
            <v>70.728950000000012</v>
          </cell>
          <cell r="O62">
            <v>306.60000000000002</v>
          </cell>
          <cell r="P62">
            <v>45.8</v>
          </cell>
          <cell r="Q62">
            <v>91.5</v>
          </cell>
          <cell r="R62">
            <v>10.1</v>
          </cell>
          <cell r="S62">
            <v>51.8</v>
          </cell>
          <cell r="T62">
            <v>5.9</v>
          </cell>
          <cell r="U62">
            <v>896</v>
          </cell>
          <cell r="W62">
            <v>1132</v>
          </cell>
          <cell r="X62">
            <v>235000</v>
          </cell>
        </row>
        <row r="63">
          <cell r="A63">
            <v>94</v>
          </cell>
          <cell r="B63" t="str">
            <v>PAW 094</v>
          </cell>
          <cell r="D63">
            <v>17.241449147399997</v>
          </cell>
          <cell r="E63">
            <v>16.764070696399997</v>
          </cell>
          <cell r="F63">
            <v>0.47737845099999993</v>
          </cell>
          <cell r="G63">
            <v>61362.7</v>
          </cell>
          <cell r="H63">
            <v>77907.262549999999</v>
          </cell>
          <cell r="I63">
            <v>6904.044414</v>
          </cell>
          <cell r="J63">
            <v>19601.3</v>
          </cell>
          <cell r="K63">
            <v>1865.4</v>
          </cell>
          <cell r="L63">
            <v>529.6</v>
          </cell>
          <cell r="M63">
            <v>1289</v>
          </cell>
          <cell r="N63">
            <v>141.58450999999999</v>
          </cell>
          <cell r="O63">
            <v>597.70000000000005</v>
          </cell>
          <cell r="P63">
            <v>84.8</v>
          </cell>
          <cell r="Q63">
            <v>166</v>
          </cell>
          <cell r="R63">
            <v>18.2</v>
          </cell>
          <cell r="S63">
            <v>89.5</v>
          </cell>
          <cell r="T63">
            <v>9.4</v>
          </cell>
          <cell r="U63">
            <v>1848</v>
          </cell>
          <cell r="W63">
            <v>484</v>
          </cell>
          <cell r="X63">
            <v>214000</v>
          </cell>
        </row>
        <row r="64">
          <cell r="A64">
            <v>95</v>
          </cell>
          <cell r="B64" t="str">
            <v>PAW 095</v>
          </cell>
          <cell r="D64">
            <v>17.795791373100002</v>
          </cell>
          <cell r="E64">
            <v>17.4710126031</v>
          </cell>
          <cell r="F64">
            <v>0.32477876999999999</v>
          </cell>
          <cell r="G64">
            <v>58842.5</v>
          </cell>
          <cell r="H64">
            <v>91609.36421</v>
          </cell>
          <cell r="I64">
            <v>6124.2618209999991</v>
          </cell>
          <cell r="J64">
            <v>16673.900000000001</v>
          </cell>
          <cell r="K64">
            <v>1460.1</v>
          </cell>
          <cell r="L64">
            <v>382.8</v>
          </cell>
          <cell r="M64">
            <v>872.9</v>
          </cell>
          <cell r="N64">
            <v>95.187700000000007</v>
          </cell>
          <cell r="O64">
            <v>431.1</v>
          </cell>
          <cell r="P64">
            <v>59</v>
          </cell>
          <cell r="Q64">
            <v>116.3</v>
          </cell>
          <cell r="R64">
            <v>13.3</v>
          </cell>
          <cell r="S64">
            <v>69.099999999999994</v>
          </cell>
          <cell r="T64">
            <v>8.1</v>
          </cell>
          <cell r="U64">
            <v>1200</v>
          </cell>
          <cell r="W64">
            <v>1270</v>
          </cell>
          <cell r="X64">
            <v>148000</v>
          </cell>
        </row>
        <row r="65">
          <cell r="A65">
            <v>96</v>
          </cell>
          <cell r="B65" t="str">
            <v>PAW 096</v>
          </cell>
          <cell r="D65">
            <v>10.590296287900001</v>
          </cell>
          <cell r="E65">
            <v>10.382661699600002</v>
          </cell>
          <cell r="F65">
            <v>0.20763458830000001</v>
          </cell>
          <cell r="G65">
            <v>32411.8</v>
          </cell>
          <cell r="H65">
            <v>56705.44412</v>
          </cell>
          <cell r="I65">
            <v>3575.1728759999996</v>
          </cell>
          <cell r="J65">
            <v>10092.6</v>
          </cell>
          <cell r="K65">
            <v>1041.5999999999999</v>
          </cell>
          <cell r="L65">
            <v>262.60000000000002</v>
          </cell>
          <cell r="M65">
            <v>568.1</v>
          </cell>
          <cell r="N65">
            <v>66.608369999999994</v>
          </cell>
          <cell r="O65">
            <v>252.6</v>
          </cell>
          <cell r="P65">
            <v>34.299999999999997</v>
          </cell>
          <cell r="Q65">
            <v>73.400000000000006</v>
          </cell>
          <cell r="R65">
            <v>7.6</v>
          </cell>
          <cell r="S65">
            <v>35.9</v>
          </cell>
          <cell r="T65">
            <v>3.9002530000000002</v>
          </cell>
          <cell r="U65">
            <v>771.33726000000001</v>
          </cell>
          <cell r="W65">
            <v>1085.7495000000001</v>
          </cell>
          <cell r="X65">
            <v>193065</v>
          </cell>
        </row>
        <row r="66">
          <cell r="A66">
            <v>97</v>
          </cell>
          <cell r="B66" t="str">
            <v>PAW 097</v>
          </cell>
          <cell r="D66">
            <v>7.5298930554999997</v>
          </cell>
          <cell r="E66">
            <v>7.3423425005</v>
          </cell>
          <cell r="F66">
            <v>0.18755055500000001</v>
          </cell>
          <cell r="G66">
            <v>30251.9</v>
          </cell>
          <cell r="H66">
            <v>29856.437000000002</v>
          </cell>
          <cell r="I66">
            <v>3192.9880049999997</v>
          </cell>
          <cell r="J66">
            <v>9147.7000000000007</v>
          </cell>
          <cell r="K66">
            <v>974.4</v>
          </cell>
          <cell r="L66">
            <v>234.3</v>
          </cell>
          <cell r="M66">
            <v>504.3</v>
          </cell>
          <cell r="N66">
            <v>55.305549999999997</v>
          </cell>
          <cell r="O66">
            <v>240.4</v>
          </cell>
          <cell r="P66">
            <v>32</v>
          </cell>
          <cell r="Q66">
            <v>59.9</v>
          </cell>
          <cell r="R66">
            <v>6</v>
          </cell>
          <cell r="S66">
            <v>26.8</v>
          </cell>
          <cell r="T66">
            <v>3.5</v>
          </cell>
          <cell r="U66">
            <v>713</v>
          </cell>
          <cell r="W66">
            <v>6499</v>
          </cell>
          <cell r="X66">
            <v>205000</v>
          </cell>
        </row>
        <row r="67">
          <cell r="A67">
            <v>98</v>
          </cell>
          <cell r="B67" t="str">
            <v>PAW 098</v>
          </cell>
          <cell r="D67">
            <v>8.6090202299000023</v>
          </cell>
          <cell r="E67">
            <v>8.4054590419000021</v>
          </cell>
          <cell r="F67">
            <v>0.20356118800000003</v>
          </cell>
          <cell r="G67">
            <v>31698.9</v>
          </cell>
          <cell r="H67">
            <v>37062.157470000006</v>
          </cell>
          <cell r="I67">
            <v>3596.1329489999994</v>
          </cell>
          <cell r="J67">
            <v>10558.1</v>
          </cell>
          <cell r="K67">
            <v>1139.3</v>
          </cell>
          <cell r="L67">
            <v>271.7</v>
          </cell>
          <cell r="M67">
            <v>552.70000000000005</v>
          </cell>
          <cell r="N67">
            <v>57.411880000000004</v>
          </cell>
          <cell r="O67">
            <v>233.3</v>
          </cell>
          <cell r="P67">
            <v>31.4</v>
          </cell>
          <cell r="Q67">
            <v>59.7</v>
          </cell>
          <cell r="R67">
            <v>6.4</v>
          </cell>
          <cell r="S67">
            <v>29</v>
          </cell>
          <cell r="T67">
            <v>4</v>
          </cell>
          <cell r="U67">
            <v>790</v>
          </cell>
          <cell r="W67">
            <v>3721</v>
          </cell>
          <cell r="X67">
            <v>231000</v>
          </cell>
        </row>
        <row r="68">
          <cell r="A68">
            <v>99</v>
          </cell>
          <cell r="B68" t="str">
            <v>PAW 099</v>
          </cell>
          <cell r="D68">
            <v>11.056637972500003</v>
          </cell>
          <cell r="E68">
            <v>10.769203789500002</v>
          </cell>
          <cell r="F68">
            <v>0.28743418300000001</v>
          </cell>
          <cell r="G68">
            <v>42373.5</v>
          </cell>
          <cell r="H68">
            <v>44997.012190000001</v>
          </cell>
          <cell r="I68">
            <v>4783.4257049999997</v>
          </cell>
          <cell r="J68">
            <v>14061.1</v>
          </cell>
          <cell r="K68">
            <v>1477</v>
          </cell>
          <cell r="L68">
            <v>349.5</v>
          </cell>
          <cell r="M68">
            <v>706.5</v>
          </cell>
          <cell r="N68">
            <v>71.741829999999993</v>
          </cell>
          <cell r="O68">
            <v>297.7</v>
          </cell>
          <cell r="P68">
            <v>41.2</v>
          </cell>
          <cell r="Q68">
            <v>82.5</v>
          </cell>
          <cell r="R68">
            <v>8.4</v>
          </cell>
          <cell r="S68">
            <v>35.799999999999997</v>
          </cell>
          <cell r="T68">
            <v>5</v>
          </cell>
          <cell r="U68">
            <v>1276</v>
          </cell>
          <cell r="W68">
            <v>2408</v>
          </cell>
          <cell r="X68">
            <v>218000</v>
          </cell>
        </row>
        <row r="69">
          <cell r="A69">
            <v>100</v>
          </cell>
          <cell r="B69" t="str">
            <v>PAW 100</v>
          </cell>
          <cell r="D69">
            <v>11.616842699599999</v>
          </cell>
          <cell r="E69">
            <v>11.3633152306</v>
          </cell>
          <cell r="F69">
            <v>0.25352746900000001</v>
          </cell>
          <cell r="G69">
            <v>44835.9</v>
          </cell>
          <cell r="H69">
            <v>47553.842959999994</v>
          </cell>
          <cell r="I69">
            <v>5149.1093459999993</v>
          </cell>
          <cell r="J69">
            <v>14647</v>
          </cell>
          <cell r="K69">
            <v>1447.3</v>
          </cell>
          <cell r="L69">
            <v>330.6</v>
          </cell>
          <cell r="M69">
            <v>680</v>
          </cell>
          <cell r="N69">
            <v>64.674689999999998</v>
          </cell>
          <cell r="O69">
            <v>273.8</v>
          </cell>
          <cell r="P69">
            <v>41.9</v>
          </cell>
          <cell r="Q69">
            <v>79.2</v>
          </cell>
          <cell r="R69">
            <v>7.6</v>
          </cell>
          <cell r="S69">
            <v>30.2</v>
          </cell>
          <cell r="T69">
            <v>4.3</v>
          </cell>
          <cell r="U69">
            <v>1023</v>
          </cell>
          <cell r="W69">
            <v>4497</v>
          </cell>
          <cell r="X69">
            <v>219000</v>
          </cell>
        </row>
        <row r="70">
          <cell r="A70">
            <v>101</v>
          </cell>
          <cell r="B70" t="str">
            <v>PAW 101</v>
          </cell>
          <cell r="D70">
            <v>13.8402719234</v>
          </cell>
          <cell r="E70">
            <v>13.5521253424</v>
          </cell>
          <cell r="F70">
            <v>0.28814658099999996</v>
          </cell>
          <cell r="G70">
            <v>55466.3</v>
          </cell>
          <cell r="H70">
            <v>56207.524490000003</v>
          </cell>
          <cell r="I70">
            <v>5954.2289339999988</v>
          </cell>
          <cell r="J70">
            <v>16426</v>
          </cell>
          <cell r="K70">
            <v>1467.2</v>
          </cell>
          <cell r="L70">
            <v>325.5</v>
          </cell>
          <cell r="M70">
            <v>686.9</v>
          </cell>
          <cell r="N70">
            <v>68.265810000000002</v>
          </cell>
          <cell r="O70">
            <v>317.5</v>
          </cell>
          <cell r="P70">
            <v>55</v>
          </cell>
          <cell r="Q70">
            <v>105.2</v>
          </cell>
          <cell r="R70">
            <v>10.3</v>
          </cell>
          <cell r="S70">
            <v>42.6</v>
          </cell>
          <cell r="T70">
            <v>5.2</v>
          </cell>
          <cell r="U70">
            <v>1265</v>
          </cell>
          <cell r="W70">
            <v>3480</v>
          </cell>
          <cell r="X70">
            <v>208000</v>
          </cell>
        </row>
        <row r="71">
          <cell r="A71">
            <v>102</v>
          </cell>
          <cell r="B71" t="str">
            <v>PAW 102</v>
          </cell>
          <cell r="D71">
            <v>15.6671360123</v>
          </cell>
          <cell r="E71">
            <v>15.314335526300001</v>
          </cell>
          <cell r="F71">
            <v>0.35280048600000002</v>
          </cell>
          <cell r="G71">
            <v>62463.199999999997</v>
          </cell>
          <cell r="H71">
            <v>66521.172380000004</v>
          </cell>
          <cell r="I71">
            <v>6121.3828829999993</v>
          </cell>
          <cell r="J71">
            <v>16587.599999999999</v>
          </cell>
          <cell r="K71">
            <v>1450</v>
          </cell>
          <cell r="L71">
            <v>332</v>
          </cell>
          <cell r="M71">
            <v>689.4</v>
          </cell>
          <cell r="N71">
            <v>75.804860000000005</v>
          </cell>
          <cell r="O71">
            <v>356.1</v>
          </cell>
          <cell r="P71">
            <v>55.2</v>
          </cell>
          <cell r="Q71">
            <v>123.3</v>
          </cell>
          <cell r="R71">
            <v>13.8</v>
          </cell>
          <cell r="S71">
            <v>67.5</v>
          </cell>
          <cell r="T71">
            <v>8.9</v>
          </cell>
          <cell r="U71">
            <v>1806</v>
          </cell>
          <cell r="W71">
            <v>5469</v>
          </cell>
          <cell r="X71">
            <v>158000</v>
          </cell>
        </row>
        <row r="72">
          <cell r="A72">
            <v>103</v>
          </cell>
          <cell r="B72" t="str">
            <v>PAW 103</v>
          </cell>
          <cell r="D72">
            <v>12.455337738600001</v>
          </cell>
          <cell r="E72">
            <v>12.231863519600001</v>
          </cell>
          <cell r="F72">
            <v>0.223474219</v>
          </cell>
          <cell r="G72">
            <v>49374</v>
          </cell>
          <cell r="H72">
            <v>52472.834440000006</v>
          </cell>
          <cell r="I72">
            <v>5119.5007560000004</v>
          </cell>
          <cell r="J72">
            <v>14073.2</v>
          </cell>
          <cell r="K72">
            <v>1279.0999999999999</v>
          </cell>
          <cell r="L72">
            <v>287.5</v>
          </cell>
          <cell r="M72">
            <v>548.6</v>
          </cell>
          <cell r="N72">
            <v>56.042189999999998</v>
          </cell>
          <cell r="O72">
            <v>231.8</v>
          </cell>
          <cell r="P72">
            <v>31.9</v>
          </cell>
          <cell r="Q72">
            <v>61.3</v>
          </cell>
          <cell r="R72">
            <v>7</v>
          </cell>
          <cell r="S72">
            <v>33</v>
          </cell>
          <cell r="T72">
            <v>4.5999999999999996</v>
          </cell>
          <cell r="U72">
            <v>973</v>
          </cell>
          <cell r="W72">
            <v>5186</v>
          </cell>
          <cell r="X72">
            <v>178000</v>
          </cell>
        </row>
        <row r="73">
          <cell r="A73">
            <v>104</v>
          </cell>
          <cell r="B73" t="str">
            <v>PAW 104</v>
          </cell>
          <cell r="C73">
            <v>0</v>
          </cell>
          <cell r="D73">
            <v>8.4883988100999979</v>
          </cell>
          <cell r="E73">
            <v>8.2116333610999988</v>
          </cell>
          <cell r="F73">
            <v>0.276765449</v>
          </cell>
          <cell r="G73">
            <v>28763.3</v>
          </cell>
          <cell r="H73">
            <v>38371.905129999999</v>
          </cell>
          <cell r="I73">
            <v>3364.9284809999995</v>
          </cell>
          <cell r="J73">
            <v>10401.4</v>
          </cell>
          <cell r="K73">
            <v>1214.8</v>
          </cell>
          <cell r="L73">
            <v>307.10000000000002</v>
          </cell>
          <cell r="M73">
            <v>674.6</v>
          </cell>
          <cell r="N73">
            <v>75.954489999999993</v>
          </cell>
          <cell r="O73">
            <v>326.7</v>
          </cell>
          <cell r="P73">
            <v>46.5</v>
          </cell>
          <cell r="Q73">
            <v>98</v>
          </cell>
          <cell r="R73">
            <v>10.4</v>
          </cell>
          <cell r="S73">
            <v>50.8</v>
          </cell>
          <cell r="T73">
            <v>6.6</v>
          </cell>
          <cell r="U73">
            <v>1171</v>
          </cell>
          <cell r="W73">
            <v>3617</v>
          </cell>
          <cell r="X73">
            <v>164000</v>
          </cell>
        </row>
        <row r="74">
          <cell r="A74">
            <v>105</v>
          </cell>
          <cell r="B74" t="str">
            <v>PAW 105</v>
          </cell>
          <cell r="C74">
            <v>0</v>
          </cell>
          <cell r="D74">
            <v>13.7765379924</v>
          </cell>
          <cell r="E74">
            <v>13.383795876399999</v>
          </cell>
          <cell r="F74">
            <v>0.39274211600000003</v>
          </cell>
          <cell r="G74">
            <v>49462.7</v>
          </cell>
          <cell r="H74">
            <v>60656.941800000001</v>
          </cell>
          <cell r="I74">
            <v>5451.1169639999998</v>
          </cell>
          <cell r="J74">
            <v>16501.3</v>
          </cell>
          <cell r="K74">
            <v>1765.9</v>
          </cell>
          <cell r="L74">
            <v>438.6</v>
          </cell>
          <cell r="M74">
            <v>917.9</v>
          </cell>
          <cell r="N74">
            <v>100.32115999999999</v>
          </cell>
          <cell r="O74">
            <v>444.3</v>
          </cell>
          <cell r="P74">
            <v>63.4</v>
          </cell>
          <cell r="Q74">
            <v>130.1</v>
          </cell>
          <cell r="R74">
            <v>13.8</v>
          </cell>
          <cell r="S74">
            <v>61.7</v>
          </cell>
          <cell r="T74">
            <v>7.3</v>
          </cell>
          <cell r="U74">
            <v>1750</v>
          </cell>
          <cell r="W74">
            <v>3156</v>
          </cell>
          <cell r="X74">
            <v>132000</v>
          </cell>
        </row>
        <row r="75">
          <cell r="A75">
            <v>106</v>
          </cell>
          <cell r="B75" t="str">
            <v>PAW 106</v>
          </cell>
          <cell r="C75">
            <v>0</v>
          </cell>
          <cell r="D75">
            <v>13.832303256999998</v>
          </cell>
          <cell r="E75">
            <v>13.413283023999998</v>
          </cell>
          <cell r="F75">
            <v>0.41902023300000002</v>
          </cell>
          <cell r="G75">
            <v>51519.1</v>
          </cell>
          <cell r="H75">
            <v>58677.093409999994</v>
          </cell>
          <cell r="I75">
            <v>5460.7368299999998</v>
          </cell>
          <cell r="J75">
            <v>16647.900000000001</v>
          </cell>
          <cell r="K75">
            <v>1828</v>
          </cell>
          <cell r="L75">
            <v>465.6</v>
          </cell>
          <cell r="M75">
            <v>1016.2</v>
          </cell>
          <cell r="N75">
            <v>112.60232999999999</v>
          </cell>
          <cell r="O75">
            <v>493.2</v>
          </cell>
          <cell r="P75">
            <v>67.5</v>
          </cell>
          <cell r="Q75">
            <v>136.30000000000001</v>
          </cell>
          <cell r="R75">
            <v>14.6</v>
          </cell>
          <cell r="S75">
            <v>65.5</v>
          </cell>
          <cell r="T75">
            <v>7.7</v>
          </cell>
          <cell r="U75">
            <v>1811</v>
          </cell>
          <cell r="W75">
            <v>4463</v>
          </cell>
          <cell r="X75">
            <v>141000</v>
          </cell>
        </row>
        <row r="76">
          <cell r="A76">
            <v>107</v>
          </cell>
          <cell r="B76" t="str">
            <v>PAW 107</v>
          </cell>
          <cell r="C76">
            <v>0</v>
          </cell>
          <cell r="D76">
            <v>6.3500351359000007</v>
          </cell>
          <cell r="E76">
            <v>6.1023360229000003</v>
          </cell>
          <cell r="F76">
            <v>0.24769911300000003</v>
          </cell>
          <cell r="G76">
            <v>23944.2</v>
          </cell>
          <cell r="H76">
            <v>24190.741770000001</v>
          </cell>
          <cell r="I76">
            <v>2802.3184590000001</v>
          </cell>
          <cell r="J76">
            <v>9010.7000000000007</v>
          </cell>
          <cell r="K76">
            <v>1075.4000000000001</v>
          </cell>
          <cell r="L76">
            <v>289.60000000000002</v>
          </cell>
          <cell r="M76">
            <v>705.8</v>
          </cell>
          <cell r="N76">
            <v>76.691130000000001</v>
          </cell>
          <cell r="O76">
            <v>331</v>
          </cell>
          <cell r="P76">
            <v>43</v>
          </cell>
          <cell r="Q76">
            <v>81.8</v>
          </cell>
          <cell r="R76">
            <v>8.4</v>
          </cell>
          <cell r="S76">
            <v>38.200000000000003</v>
          </cell>
          <cell r="T76">
            <v>4.5</v>
          </cell>
          <cell r="U76">
            <v>898</v>
          </cell>
          <cell r="W76">
            <v>5214</v>
          </cell>
          <cell r="X76">
            <v>119000</v>
          </cell>
        </row>
        <row r="77">
          <cell r="A77">
            <v>110</v>
          </cell>
          <cell r="B77" t="str">
            <v>PAW 110</v>
          </cell>
          <cell r="C77">
            <v>0</v>
          </cell>
          <cell r="D77">
            <v>4.434941416</v>
          </cell>
          <cell r="E77">
            <v>4.1908498530000005</v>
          </cell>
          <cell r="F77">
            <v>0.24409156299999998</v>
          </cell>
          <cell r="G77">
            <v>15226.6</v>
          </cell>
          <cell r="H77">
            <v>15901.80306</v>
          </cell>
          <cell r="I77">
            <v>2194.1954700000001</v>
          </cell>
          <cell r="J77">
            <v>7611.1</v>
          </cell>
          <cell r="K77">
            <v>974.8</v>
          </cell>
          <cell r="L77">
            <v>256.5</v>
          </cell>
          <cell r="M77">
            <v>658</v>
          </cell>
          <cell r="N77">
            <v>76.115629999999996</v>
          </cell>
          <cell r="O77">
            <v>345.3</v>
          </cell>
          <cell r="P77">
            <v>46.5</v>
          </cell>
          <cell r="Q77">
            <v>87.3</v>
          </cell>
          <cell r="R77">
            <v>8.6999999999999993</v>
          </cell>
          <cell r="S77">
            <v>39.200000000000003</v>
          </cell>
          <cell r="T77">
            <v>4.3</v>
          </cell>
          <cell r="U77">
            <v>919</v>
          </cell>
          <cell r="W77">
            <v>8605</v>
          </cell>
          <cell r="X77">
            <v>115000</v>
          </cell>
        </row>
        <row r="78">
          <cell r="A78">
            <v>111</v>
          </cell>
          <cell r="B78" t="str">
            <v>PAW 111</v>
          </cell>
          <cell r="C78">
            <v>0</v>
          </cell>
          <cell r="D78">
            <v>6.1875468411999996</v>
          </cell>
          <cell r="E78">
            <v>5.8717418641999997</v>
          </cell>
          <cell r="F78">
            <v>0.31580497699999999</v>
          </cell>
          <cell r="G78">
            <v>20222.3</v>
          </cell>
          <cell r="H78">
            <v>24031.79636</v>
          </cell>
          <cell r="I78">
            <v>2896.422282</v>
          </cell>
          <cell r="J78">
            <v>10153.6</v>
          </cell>
          <cell r="K78">
            <v>1413.3</v>
          </cell>
          <cell r="L78">
            <v>379.2</v>
          </cell>
          <cell r="M78">
            <v>893.2</v>
          </cell>
          <cell r="N78">
            <v>102.74977</v>
          </cell>
          <cell r="O78">
            <v>443.7</v>
          </cell>
          <cell r="P78">
            <v>55.5</v>
          </cell>
          <cell r="Q78">
            <v>101.8</v>
          </cell>
          <cell r="R78">
            <v>10.199999999999999</v>
          </cell>
          <cell r="S78">
            <v>44.7</v>
          </cell>
          <cell r="T78">
            <v>5</v>
          </cell>
          <cell r="U78">
            <v>1122</v>
          </cell>
          <cell r="W78">
            <v>9514</v>
          </cell>
          <cell r="X78">
            <v>99000</v>
          </cell>
        </row>
        <row r="79">
          <cell r="A79">
            <v>112</v>
          </cell>
          <cell r="B79" t="str">
            <v>PAW 112</v>
          </cell>
          <cell r="C79">
            <v>0</v>
          </cell>
          <cell r="D79">
            <v>6.8149801984000007</v>
          </cell>
          <cell r="E79">
            <v>6.3517516844000008</v>
          </cell>
          <cell r="F79">
            <v>0.46322851399999998</v>
          </cell>
          <cell r="G79">
            <v>20773.099999999999</v>
          </cell>
          <cell r="H79">
            <v>26206.549070000001</v>
          </cell>
          <cell r="I79">
            <v>3078.5677739999996</v>
          </cell>
          <cell r="J79">
            <v>11638.9</v>
          </cell>
          <cell r="K79">
            <v>1820.4</v>
          </cell>
          <cell r="L79">
            <v>533.20000000000005</v>
          </cell>
          <cell r="M79">
            <v>1300</v>
          </cell>
          <cell r="N79">
            <v>142.88514000000001</v>
          </cell>
          <cell r="O79">
            <v>576.4</v>
          </cell>
          <cell r="P79">
            <v>70.5</v>
          </cell>
          <cell r="Q79">
            <v>136.6</v>
          </cell>
          <cell r="R79">
            <v>14.2</v>
          </cell>
          <cell r="S79">
            <v>63.7</v>
          </cell>
          <cell r="T79">
            <v>7.8</v>
          </cell>
          <cell r="U79">
            <v>1787</v>
          </cell>
          <cell r="W79">
            <v>5394</v>
          </cell>
          <cell r="X79">
            <v>109000</v>
          </cell>
        </row>
        <row r="80">
          <cell r="A80">
            <v>113</v>
          </cell>
          <cell r="B80" t="str">
            <v>PAW 113</v>
          </cell>
          <cell r="C80">
            <v>0</v>
          </cell>
          <cell r="D80">
            <v>7.3598947625999989</v>
          </cell>
          <cell r="E80">
            <v>6.8850984275999991</v>
          </cell>
          <cell r="F80">
            <v>0.47479633500000001</v>
          </cell>
          <cell r="G80">
            <v>20821.7</v>
          </cell>
          <cell r="H80">
            <v>30831.309989999998</v>
          </cell>
          <cell r="I80">
            <v>3194.4742859999997</v>
          </cell>
          <cell r="J80">
            <v>12038.1</v>
          </cell>
          <cell r="K80">
            <v>1965.4</v>
          </cell>
          <cell r="L80">
            <v>583.4</v>
          </cell>
          <cell r="M80">
            <v>1390.4</v>
          </cell>
          <cell r="N80">
            <v>156.36335</v>
          </cell>
          <cell r="O80">
            <v>637.29999999999995</v>
          </cell>
          <cell r="P80">
            <v>75.400000000000006</v>
          </cell>
          <cell r="Q80">
            <v>141.5</v>
          </cell>
          <cell r="R80">
            <v>14.1</v>
          </cell>
          <cell r="S80">
            <v>62.7</v>
          </cell>
          <cell r="T80">
            <v>6.8</v>
          </cell>
          <cell r="U80">
            <v>1680</v>
          </cell>
          <cell r="W80">
            <v>5623</v>
          </cell>
          <cell r="X80">
            <v>187000</v>
          </cell>
        </row>
        <row r="81">
          <cell r="A81">
            <v>114</v>
          </cell>
          <cell r="B81" t="str">
            <v>PAW 114</v>
          </cell>
          <cell r="C81">
            <v>0</v>
          </cell>
          <cell r="D81">
            <v>4.8201842339000001</v>
          </cell>
          <cell r="E81">
            <v>4.4277342558999999</v>
          </cell>
          <cell r="F81">
            <v>0.39244997799999998</v>
          </cell>
          <cell r="G81">
            <v>13733.1</v>
          </cell>
          <cell r="H81">
            <v>18079.366889999998</v>
          </cell>
          <cell r="I81">
            <v>2171.1756689999997</v>
          </cell>
          <cell r="J81">
            <v>8736.4</v>
          </cell>
          <cell r="K81">
            <v>1557.3</v>
          </cell>
          <cell r="L81">
            <v>466.1</v>
          </cell>
          <cell r="M81">
            <v>1092.8</v>
          </cell>
          <cell r="N81">
            <v>118.29978</v>
          </cell>
          <cell r="O81">
            <v>477</v>
          </cell>
          <cell r="P81">
            <v>60.1</v>
          </cell>
          <cell r="Q81">
            <v>123</v>
          </cell>
          <cell r="R81">
            <v>13.9</v>
          </cell>
          <cell r="S81">
            <v>68.7</v>
          </cell>
          <cell r="T81">
            <v>8.6</v>
          </cell>
          <cell r="U81">
            <v>1496</v>
          </cell>
          <cell r="W81">
            <v>6304</v>
          </cell>
          <cell r="X81">
            <v>145000</v>
          </cell>
        </row>
        <row r="82">
          <cell r="A82">
            <v>115</v>
          </cell>
          <cell r="B82" t="str">
            <v>PAW 115</v>
          </cell>
          <cell r="C82">
            <v>0</v>
          </cell>
          <cell r="D82">
            <v>15.106971981400003</v>
          </cell>
          <cell r="E82">
            <v>14.173367008600003</v>
          </cell>
          <cell r="F82">
            <v>0.93360497280000021</v>
          </cell>
          <cell r="G82">
            <v>49432.1</v>
          </cell>
          <cell r="H82">
            <v>60682.710400000004</v>
          </cell>
          <cell r="I82">
            <v>6024.2596859999994</v>
          </cell>
          <cell r="J82">
            <v>21711.4</v>
          </cell>
          <cell r="K82">
            <v>3883.2</v>
          </cell>
          <cell r="L82">
            <v>1162.4000000000001</v>
          </cell>
          <cell r="M82">
            <v>2857.3</v>
          </cell>
          <cell r="N82">
            <v>315.13229000000001</v>
          </cell>
          <cell r="O82">
            <v>1151.0999999999999</v>
          </cell>
          <cell r="P82">
            <v>138.69999999999999</v>
          </cell>
          <cell r="Q82">
            <v>259.3</v>
          </cell>
          <cell r="R82">
            <v>26.1</v>
          </cell>
          <cell r="S82">
            <v>114.8</v>
          </cell>
          <cell r="T82">
            <v>12.144228</v>
          </cell>
          <cell r="U82">
            <v>3299.07321</v>
          </cell>
          <cell r="W82">
            <v>969.87900000000002</v>
          </cell>
          <cell r="X82">
            <v>193065</v>
          </cell>
        </row>
        <row r="83">
          <cell r="A83">
            <v>116</v>
          </cell>
          <cell r="B83" t="str">
            <v>PAW 116</v>
          </cell>
          <cell r="C83">
            <v>0</v>
          </cell>
          <cell r="D83">
            <v>14.267675629399999</v>
          </cell>
          <cell r="E83">
            <v>13.351214909399999</v>
          </cell>
          <cell r="F83">
            <v>0.91646072000000001</v>
          </cell>
          <cell r="G83">
            <v>50344.1</v>
          </cell>
          <cell r="H83">
            <v>57267.1996</v>
          </cell>
          <cell r="I83">
            <v>5316.6494939999993</v>
          </cell>
          <cell r="J83">
            <v>17853</v>
          </cell>
          <cell r="K83">
            <v>2731.2</v>
          </cell>
          <cell r="L83">
            <v>862.9</v>
          </cell>
          <cell r="M83">
            <v>2262.3000000000002</v>
          </cell>
          <cell r="N83">
            <v>261.50720000000001</v>
          </cell>
          <cell r="O83">
            <v>1143.9000000000001</v>
          </cell>
          <cell r="P83">
            <v>146.9</v>
          </cell>
          <cell r="Q83">
            <v>301.89999999999998</v>
          </cell>
          <cell r="R83">
            <v>32</v>
          </cell>
          <cell r="S83">
            <v>154.6</v>
          </cell>
          <cell r="T83">
            <v>18.600000000000001</v>
          </cell>
          <cell r="U83">
            <v>3980</v>
          </cell>
          <cell r="W83">
            <v>6508</v>
          </cell>
          <cell r="X83">
            <v>152000</v>
          </cell>
        </row>
        <row r="84">
          <cell r="A84">
            <v>117</v>
          </cell>
          <cell r="B84" t="str">
            <v>PAW 117</v>
          </cell>
          <cell r="C84">
            <v>0</v>
          </cell>
          <cell r="D84">
            <v>9.8389976713999996</v>
          </cell>
          <cell r="E84">
            <v>9.106839729399999</v>
          </cell>
          <cell r="F84">
            <v>0.73215794199999995</v>
          </cell>
          <cell r="G84">
            <v>28600.1</v>
          </cell>
          <cell r="H84">
            <v>39062.972130000002</v>
          </cell>
          <cell r="I84">
            <v>4390.8251639999999</v>
          </cell>
          <cell r="J84">
            <v>16262.2</v>
          </cell>
          <cell r="K84">
            <v>2752.3</v>
          </cell>
          <cell r="L84">
            <v>832.9</v>
          </cell>
          <cell r="M84">
            <v>2002.5</v>
          </cell>
          <cell r="N84">
            <v>226.07942</v>
          </cell>
          <cell r="O84">
            <v>946.1</v>
          </cell>
          <cell r="P84">
            <v>117.2</v>
          </cell>
          <cell r="Q84">
            <v>226.2</v>
          </cell>
          <cell r="R84">
            <v>22.9</v>
          </cell>
          <cell r="S84">
            <v>103.1</v>
          </cell>
          <cell r="T84">
            <v>11.6</v>
          </cell>
          <cell r="U84">
            <v>2833</v>
          </cell>
          <cell r="W84">
            <v>5932</v>
          </cell>
          <cell r="X84">
            <v>140000</v>
          </cell>
        </row>
        <row r="85">
          <cell r="A85">
            <v>118</v>
          </cell>
          <cell r="B85" t="str">
            <v>PAW 118</v>
          </cell>
          <cell r="C85">
            <v>0</v>
          </cell>
          <cell r="D85">
            <v>10.744427056500001</v>
          </cell>
          <cell r="E85">
            <v>10.014817903500001</v>
          </cell>
          <cell r="F85">
            <v>0.72960915299999995</v>
          </cell>
          <cell r="G85">
            <v>35223.4</v>
          </cell>
          <cell r="H85">
            <v>43664.658440000007</v>
          </cell>
          <cell r="I85">
            <v>4486.520595</v>
          </cell>
          <cell r="J85">
            <v>14685</v>
          </cell>
          <cell r="K85">
            <v>2088.6</v>
          </cell>
          <cell r="L85">
            <v>683.1</v>
          </cell>
          <cell r="M85">
            <v>2023.8</v>
          </cell>
          <cell r="N85">
            <v>238.29152999999999</v>
          </cell>
          <cell r="O85">
            <v>1032.9000000000001</v>
          </cell>
          <cell r="P85">
            <v>126.6</v>
          </cell>
          <cell r="Q85">
            <v>238</v>
          </cell>
          <cell r="R85">
            <v>23.5</v>
          </cell>
          <cell r="S85">
            <v>104.2</v>
          </cell>
          <cell r="T85">
            <v>11.7</v>
          </cell>
          <cell r="U85">
            <v>2814</v>
          </cell>
          <cell r="W85">
            <v>5900</v>
          </cell>
          <cell r="X85">
            <v>196000</v>
          </cell>
        </row>
        <row r="86">
          <cell r="A86">
            <v>119</v>
          </cell>
          <cell r="B86" t="str">
            <v>PAW 119</v>
          </cell>
          <cell r="C86">
            <v>0</v>
          </cell>
          <cell r="D86">
            <v>8.9937978980000004</v>
          </cell>
          <cell r="E86">
            <v>8.3357186649999999</v>
          </cell>
          <cell r="F86">
            <v>0.65807923300000004</v>
          </cell>
          <cell r="G86">
            <v>28159.599999999999</v>
          </cell>
          <cell r="H86">
            <v>36886.930990000001</v>
          </cell>
          <cell r="I86">
            <v>3829.4556599999996</v>
          </cell>
          <cell r="J86">
            <v>12717.8</v>
          </cell>
          <cell r="K86">
            <v>1763.4</v>
          </cell>
          <cell r="L86">
            <v>561.70000000000005</v>
          </cell>
          <cell r="M86">
            <v>1782.5</v>
          </cell>
          <cell r="N86">
            <v>216.19233000000003</v>
          </cell>
          <cell r="O86">
            <v>953.4</v>
          </cell>
          <cell r="P86">
            <v>117.3</v>
          </cell>
          <cell r="Q86">
            <v>218.5</v>
          </cell>
          <cell r="R86">
            <v>21.6</v>
          </cell>
          <cell r="S86">
            <v>94.1</v>
          </cell>
          <cell r="T86">
            <v>10.5</v>
          </cell>
          <cell r="U86">
            <v>2605</v>
          </cell>
          <cell r="W86">
            <v>6774</v>
          </cell>
          <cell r="X86">
            <v>190000</v>
          </cell>
        </row>
        <row r="87">
          <cell r="A87">
            <v>120</v>
          </cell>
          <cell r="B87" t="str">
            <v>PAW 120</v>
          </cell>
          <cell r="C87">
            <v>0</v>
          </cell>
          <cell r="D87">
            <v>6.3930897250000003</v>
          </cell>
          <cell r="E87">
            <v>5.915435059</v>
          </cell>
          <cell r="F87">
            <v>0.47765466600000001</v>
          </cell>
          <cell r="G87">
            <v>19173.7</v>
          </cell>
          <cell r="H87">
            <v>25504.94037</v>
          </cell>
          <cell r="I87">
            <v>2934.4102199999998</v>
          </cell>
          <cell r="J87">
            <v>10103</v>
          </cell>
          <cell r="K87">
            <v>1438.3</v>
          </cell>
          <cell r="L87">
            <v>427.1</v>
          </cell>
          <cell r="M87">
            <v>1315.6</v>
          </cell>
          <cell r="N87">
            <v>158.44666000000001</v>
          </cell>
          <cell r="O87">
            <v>685</v>
          </cell>
          <cell r="P87">
            <v>87.7</v>
          </cell>
          <cell r="Q87">
            <v>167.8</v>
          </cell>
          <cell r="R87">
            <v>17</v>
          </cell>
          <cell r="S87">
            <v>80.599999999999994</v>
          </cell>
          <cell r="T87">
            <v>9.3000000000000007</v>
          </cell>
          <cell r="U87">
            <v>1828</v>
          </cell>
          <cell r="W87">
            <v>8119</v>
          </cell>
          <cell r="X87">
            <v>180000</v>
          </cell>
        </row>
        <row r="88">
          <cell r="A88">
            <v>121</v>
          </cell>
          <cell r="B88" t="str">
            <v>PAW 121</v>
          </cell>
          <cell r="C88">
            <v>0</v>
          </cell>
          <cell r="D88">
            <v>7.2175138451999992</v>
          </cell>
          <cell r="E88">
            <v>6.7222298671999994</v>
          </cell>
          <cell r="F88">
            <v>0.49528397800000001</v>
          </cell>
          <cell r="G88">
            <v>22464.400000000001</v>
          </cell>
          <cell r="H88">
            <v>29669.731779999998</v>
          </cell>
          <cell r="I88">
            <v>3152.3668919999996</v>
          </cell>
          <cell r="J88">
            <v>10485.4</v>
          </cell>
          <cell r="K88">
            <v>1450.4</v>
          </cell>
          <cell r="L88">
            <v>436.9</v>
          </cell>
          <cell r="M88">
            <v>1346.1</v>
          </cell>
          <cell r="N88">
            <v>164.33977999999999</v>
          </cell>
          <cell r="O88">
            <v>706.5</v>
          </cell>
          <cell r="P88">
            <v>88.1</v>
          </cell>
          <cell r="Q88">
            <v>167.8</v>
          </cell>
          <cell r="R88">
            <v>17.600000000000001</v>
          </cell>
          <cell r="S88">
            <v>83.9</v>
          </cell>
          <cell r="T88">
            <v>9.6</v>
          </cell>
          <cell r="U88">
            <v>1932</v>
          </cell>
          <cell r="W88">
            <v>4368</v>
          </cell>
          <cell r="X88">
            <v>211000</v>
          </cell>
        </row>
        <row r="89">
          <cell r="A89">
            <v>122</v>
          </cell>
          <cell r="B89" t="str">
            <v>PAW 122</v>
          </cell>
          <cell r="C89">
            <v>0</v>
          </cell>
          <cell r="D89">
            <v>7.2397861223999991</v>
          </cell>
          <cell r="E89">
            <v>6.8539973583999991</v>
          </cell>
          <cell r="F89">
            <v>0.38578876400000001</v>
          </cell>
          <cell r="G89">
            <v>20027.900000000001</v>
          </cell>
          <cell r="H89">
            <v>36200.900580000001</v>
          </cell>
          <cell r="I89">
            <v>2720.5730039999994</v>
          </cell>
          <cell r="J89">
            <v>8471.4</v>
          </cell>
          <cell r="K89">
            <v>1119.2</v>
          </cell>
          <cell r="L89">
            <v>313.39999999999998</v>
          </cell>
          <cell r="M89">
            <v>914</v>
          </cell>
          <cell r="N89">
            <v>116.98764</v>
          </cell>
          <cell r="O89">
            <v>541</v>
          </cell>
          <cell r="P89">
            <v>72</v>
          </cell>
          <cell r="Q89">
            <v>146.4</v>
          </cell>
          <cell r="R89">
            <v>15.6</v>
          </cell>
          <cell r="S89">
            <v>76.5</v>
          </cell>
          <cell r="T89">
            <v>9</v>
          </cell>
          <cell r="U89">
            <v>1653</v>
          </cell>
          <cell r="W89">
            <v>3030</v>
          </cell>
          <cell r="X89">
            <v>182000</v>
          </cell>
        </row>
        <row r="90">
          <cell r="A90">
            <v>123</v>
          </cell>
          <cell r="B90" t="str">
            <v>PAW 123</v>
          </cell>
          <cell r="C90">
            <v>0</v>
          </cell>
          <cell r="D90">
            <v>6.8594559798000008</v>
          </cell>
          <cell r="E90">
            <v>6.5957703198000006</v>
          </cell>
          <cell r="F90">
            <v>0.26368565999999999</v>
          </cell>
          <cell r="G90">
            <v>15582.8</v>
          </cell>
          <cell r="H90">
            <v>41158.310700000002</v>
          </cell>
          <cell r="I90">
            <v>2068.6924979999999</v>
          </cell>
          <cell r="J90">
            <v>6327.1</v>
          </cell>
          <cell r="K90">
            <v>820.8</v>
          </cell>
          <cell r="L90">
            <v>221.9</v>
          </cell>
          <cell r="M90">
            <v>591.1</v>
          </cell>
          <cell r="N90">
            <v>76.656599999999997</v>
          </cell>
          <cell r="O90">
            <v>369.4</v>
          </cell>
          <cell r="P90">
            <v>53.2</v>
          </cell>
          <cell r="Q90">
            <v>113.8</v>
          </cell>
          <cell r="R90">
            <v>12.6</v>
          </cell>
          <cell r="S90">
            <v>67.099999999999994</v>
          </cell>
          <cell r="T90">
            <v>8.1</v>
          </cell>
          <cell r="U90">
            <v>1123</v>
          </cell>
          <cell r="W90">
            <v>3774</v>
          </cell>
          <cell r="X90">
            <v>140000</v>
          </cell>
        </row>
        <row r="91">
          <cell r="A91">
            <v>124</v>
          </cell>
          <cell r="B91" t="str">
            <v>PAW 124</v>
          </cell>
          <cell r="C91">
            <v>0</v>
          </cell>
          <cell r="D91">
            <v>10.6666398563</v>
          </cell>
          <cell r="E91">
            <v>10.2825551673</v>
          </cell>
          <cell r="F91">
            <v>0.38408468899999998</v>
          </cell>
          <cell r="G91">
            <v>29273.1</v>
          </cell>
          <cell r="H91">
            <v>59638.145059999995</v>
          </cell>
          <cell r="I91">
            <v>3299.9066129999997</v>
          </cell>
          <cell r="J91">
            <v>9480.6</v>
          </cell>
          <cell r="K91">
            <v>1133.8</v>
          </cell>
          <cell r="L91">
            <v>313.3</v>
          </cell>
          <cell r="M91">
            <v>854.5</v>
          </cell>
          <cell r="N91">
            <v>113.24689000000001</v>
          </cell>
          <cell r="O91">
            <v>547.6</v>
          </cell>
          <cell r="P91">
            <v>76.5</v>
          </cell>
          <cell r="Q91">
            <v>155.6</v>
          </cell>
          <cell r="R91">
            <v>16.2</v>
          </cell>
          <cell r="S91">
            <v>79.5</v>
          </cell>
          <cell r="T91">
            <v>9.4</v>
          </cell>
          <cell r="U91">
            <v>1675</v>
          </cell>
          <cell r="W91">
            <v>2753</v>
          </cell>
          <cell r="X91">
            <v>174000</v>
          </cell>
        </row>
        <row r="92">
          <cell r="A92">
            <v>125</v>
          </cell>
          <cell r="B92" t="str">
            <v>PAW 125</v>
          </cell>
          <cell r="C92">
            <v>0</v>
          </cell>
          <cell r="D92">
            <v>5.4109142701000001</v>
          </cell>
          <cell r="E92">
            <v>5.1014131541000003</v>
          </cell>
          <cell r="F92">
            <v>0.30950111600000002</v>
          </cell>
          <cell r="G92">
            <v>17243.8</v>
          </cell>
          <cell r="H92">
            <v>22862.25331</v>
          </cell>
          <cell r="I92">
            <v>2291.1782309999999</v>
          </cell>
          <cell r="J92">
            <v>7565.1</v>
          </cell>
          <cell r="K92">
            <v>1051.8</v>
          </cell>
          <cell r="L92">
            <v>300</v>
          </cell>
          <cell r="M92">
            <v>744.2</v>
          </cell>
          <cell r="N92">
            <v>88.811160000000001</v>
          </cell>
          <cell r="O92">
            <v>399.8</v>
          </cell>
          <cell r="P92">
            <v>55.2</v>
          </cell>
          <cell r="Q92">
            <v>115.5</v>
          </cell>
          <cell r="R92">
            <v>12.5</v>
          </cell>
          <cell r="S92">
            <v>63</v>
          </cell>
          <cell r="T92">
            <v>8</v>
          </cell>
          <cell r="U92">
            <v>1308</v>
          </cell>
          <cell r="W92">
            <v>5167</v>
          </cell>
          <cell r="X92">
            <v>163000</v>
          </cell>
        </row>
        <row r="93">
          <cell r="A93">
            <v>126</v>
          </cell>
          <cell r="B93" t="str">
            <v>PAW 126</v>
          </cell>
          <cell r="C93">
            <v>0</v>
          </cell>
          <cell r="D93">
            <v>8.8594401718000011</v>
          </cell>
          <cell r="E93">
            <v>8.3819455218000005</v>
          </cell>
          <cell r="F93">
            <v>0.47749465000000002</v>
          </cell>
          <cell r="G93">
            <v>28045.4</v>
          </cell>
          <cell r="H93">
            <v>39429.471899999997</v>
          </cell>
          <cell r="I93">
            <v>3601.0833179999995</v>
          </cell>
          <cell r="J93">
            <v>11292.1</v>
          </cell>
          <cell r="K93">
            <v>1451.4</v>
          </cell>
          <cell r="L93">
            <v>410.3</v>
          </cell>
          <cell r="M93">
            <v>1113.4000000000001</v>
          </cell>
          <cell r="N93">
            <v>139.84649999999999</v>
          </cell>
          <cell r="O93">
            <v>656.5</v>
          </cell>
          <cell r="P93">
            <v>88.6</v>
          </cell>
          <cell r="Q93">
            <v>171</v>
          </cell>
          <cell r="R93">
            <v>16.899999999999999</v>
          </cell>
          <cell r="S93">
            <v>76</v>
          </cell>
          <cell r="T93">
            <v>8.4</v>
          </cell>
          <cell r="U93">
            <v>2094</v>
          </cell>
          <cell r="W93">
            <v>3273</v>
          </cell>
          <cell r="X93">
            <v>203000</v>
          </cell>
        </row>
        <row r="94">
          <cell r="A94">
            <v>127</v>
          </cell>
          <cell r="B94" t="str">
            <v>PAW 127</v>
          </cell>
          <cell r="C94">
            <v>0</v>
          </cell>
          <cell r="D94">
            <v>7.9438606099000006</v>
          </cell>
          <cell r="E94">
            <v>7.6733490139000002</v>
          </cell>
          <cell r="F94">
            <v>0.27051159600000002</v>
          </cell>
          <cell r="G94">
            <v>27204.9</v>
          </cell>
          <cell r="H94">
            <v>35690.916559999998</v>
          </cell>
          <cell r="I94">
            <v>3142.1735789999993</v>
          </cell>
          <cell r="J94">
            <v>9552</v>
          </cell>
          <cell r="K94">
            <v>1143.5</v>
          </cell>
          <cell r="L94">
            <v>293.60000000000002</v>
          </cell>
          <cell r="M94">
            <v>623</v>
          </cell>
          <cell r="N94">
            <v>71.315960000000004</v>
          </cell>
          <cell r="O94">
            <v>312.89999999999998</v>
          </cell>
          <cell r="P94">
            <v>44.7</v>
          </cell>
          <cell r="Q94">
            <v>96.9</v>
          </cell>
          <cell r="R94">
            <v>11</v>
          </cell>
          <cell r="S94">
            <v>56.4</v>
          </cell>
          <cell r="T94">
            <v>7.3</v>
          </cell>
          <cell r="U94">
            <v>1188</v>
          </cell>
          <cell r="W94">
            <v>4296</v>
          </cell>
          <cell r="X94">
            <v>180000</v>
          </cell>
        </row>
        <row r="95">
          <cell r="A95">
            <v>128</v>
          </cell>
          <cell r="B95" t="str">
            <v>PAW 128</v>
          </cell>
          <cell r="C95">
            <v>0</v>
          </cell>
          <cell r="D95">
            <v>6.7922172926999993</v>
          </cell>
          <cell r="E95">
            <v>6.532296721699999</v>
          </cell>
          <cell r="F95">
            <v>0.25992057100000004</v>
          </cell>
          <cell r="G95">
            <v>22825</v>
          </cell>
          <cell r="H95">
            <v>29690.346659999999</v>
          </cell>
          <cell r="I95">
            <v>2801.9205569999999</v>
          </cell>
          <cell r="J95">
            <v>8871</v>
          </cell>
          <cell r="K95">
            <v>1134.7</v>
          </cell>
          <cell r="L95">
            <v>295.5</v>
          </cell>
          <cell r="M95">
            <v>640.70000000000005</v>
          </cell>
          <cell r="N95">
            <v>73.905709999999999</v>
          </cell>
          <cell r="O95">
            <v>313.2</v>
          </cell>
          <cell r="P95">
            <v>42.8</v>
          </cell>
          <cell r="Q95">
            <v>90.8</v>
          </cell>
          <cell r="R95">
            <v>10</v>
          </cell>
          <cell r="S95">
            <v>50.9</v>
          </cell>
          <cell r="T95">
            <v>6.4</v>
          </cell>
          <cell r="U95">
            <v>1075</v>
          </cell>
          <cell r="W95">
            <v>4165</v>
          </cell>
          <cell r="X95">
            <v>157000</v>
          </cell>
        </row>
        <row r="96">
          <cell r="A96">
            <v>129</v>
          </cell>
          <cell r="B96" t="str">
            <v>PAW 129</v>
          </cell>
          <cell r="C96">
            <v>0</v>
          </cell>
          <cell r="D96">
            <v>6.6516563990000002</v>
          </cell>
          <cell r="E96">
            <v>6.4486970580000005</v>
          </cell>
          <cell r="F96">
            <v>0.20295934099999999</v>
          </cell>
          <cell r="G96">
            <v>16194.2</v>
          </cell>
          <cell r="H96">
            <v>38690.615859999998</v>
          </cell>
          <cell r="I96">
            <v>2132.7547199999999</v>
          </cell>
          <cell r="J96">
            <v>6613.9</v>
          </cell>
          <cell r="K96">
            <v>855.5</v>
          </cell>
          <cell r="L96">
            <v>222.4</v>
          </cell>
          <cell r="M96">
            <v>455.9</v>
          </cell>
          <cell r="N96">
            <v>53.993409999999997</v>
          </cell>
          <cell r="O96">
            <v>240</v>
          </cell>
          <cell r="P96">
            <v>34.9</v>
          </cell>
          <cell r="Q96">
            <v>79.099999999999994</v>
          </cell>
          <cell r="R96">
            <v>9.5</v>
          </cell>
          <cell r="S96">
            <v>52.7</v>
          </cell>
          <cell r="T96">
            <v>7.1</v>
          </cell>
          <cell r="U96">
            <v>874</v>
          </cell>
          <cell r="W96">
            <v>5899</v>
          </cell>
          <cell r="X96">
            <v>190000</v>
          </cell>
        </row>
        <row r="97">
          <cell r="A97">
            <v>132</v>
          </cell>
          <cell r="B97" t="str">
            <v>PAW 132</v>
          </cell>
          <cell r="C97">
            <v>0</v>
          </cell>
          <cell r="D97">
            <v>4.3648108163000012</v>
          </cell>
          <cell r="E97">
            <v>4.2574669063000012</v>
          </cell>
          <cell r="F97">
            <v>0.10734391</v>
          </cell>
          <cell r="G97">
            <v>4764.5</v>
          </cell>
          <cell r="H97">
            <v>34373.204060000004</v>
          </cell>
          <cell r="I97">
            <v>715.06500299999993</v>
          </cell>
          <cell r="J97">
            <v>2344.1</v>
          </cell>
          <cell r="K97">
            <v>377.8</v>
          </cell>
          <cell r="L97">
            <v>98.1</v>
          </cell>
          <cell r="M97">
            <v>204.7</v>
          </cell>
          <cell r="N97">
            <v>27.739100000000001</v>
          </cell>
          <cell r="O97">
            <v>139.9</v>
          </cell>
          <cell r="P97">
            <v>21.3</v>
          </cell>
          <cell r="Q97">
            <v>52.9</v>
          </cell>
          <cell r="R97">
            <v>7</v>
          </cell>
          <cell r="S97">
            <v>41.2</v>
          </cell>
          <cell r="T97">
            <v>5.6</v>
          </cell>
          <cell r="U97">
            <v>475</v>
          </cell>
          <cell r="W97">
            <v>7094</v>
          </cell>
          <cell r="X97">
            <v>193000</v>
          </cell>
        </row>
        <row r="98">
          <cell r="A98">
            <v>133</v>
          </cell>
          <cell r="B98" t="str">
            <v>PAW 133</v>
          </cell>
          <cell r="C98">
            <v>0</v>
          </cell>
          <cell r="D98">
            <v>4.6284515839999996</v>
          </cell>
          <cell r="E98">
            <v>4.4965769369999995</v>
          </cell>
          <cell r="F98">
            <v>0.13187464700000001</v>
          </cell>
          <cell r="G98">
            <v>12723.4</v>
          </cell>
          <cell r="H98">
            <v>25999.22897</v>
          </cell>
          <cell r="I98">
            <v>1483.9404</v>
          </cell>
          <cell r="J98">
            <v>4198.6000000000004</v>
          </cell>
          <cell r="K98">
            <v>560.6</v>
          </cell>
          <cell r="L98">
            <v>143.19999999999999</v>
          </cell>
          <cell r="M98">
            <v>294.5</v>
          </cell>
          <cell r="N98">
            <v>35.646470000000001</v>
          </cell>
          <cell r="O98">
            <v>165.7</v>
          </cell>
          <cell r="P98">
            <v>23.9</v>
          </cell>
          <cell r="Q98">
            <v>55.3</v>
          </cell>
          <cell r="R98">
            <v>6.7</v>
          </cell>
          <cell r="S98">
            <v>36.9</v>
          </cell>
          <cell r="T98">
            <v>4.9000000000000004</v>
          </cell>
          <cell r="U98">
            <v>552</v>
          </cell>
          <cell r="W98">
            <v>4896</v>
          </cell>
          <cell r="X98">
            <v>166000</v>
          </cell>
        </row>
        <row r="99">
          <cell r="A99">
            <v>134</v>
          </cell>
          <cell r="B99" t="str">
            <v>PAW 134</v>
          </cell>
          <cell r="C99">
            <v>0</v>
          </cell>
          <cell r="D99">
            <v>3.7176509262000006</v>
          </cell>
          <cell r="E99">
            <v>3.5763477372000008</v>
          </cell>
          <cell r="F99">
            <v>0.141303189</v>
          </cell>
          <cell r="G99">
            <v>12324.7</v>
          </cell>
          <cell r="H99">
            <v>16230.93836</v>
          </cell>
          <cell r="I99">
            <v>1608.0390119999997</v>
          </cell>
          <cell r="J99">
            <v>4948.5</v>
          </cell>
          <cell r="K99">
            <v>651.29999999999995</v>
          </cell>
          <cell r="L99">
            <v>166.1</v>
          </cell>
          <cell r="M99">
            <v>332.9</v>
          </cell>
          <cell r="N99">
            <v>38.431890000000003</v>
          </cell>
          <cell r="O99">
            <v>171.1</v>
          </cell>
          <cell r="P99">
            <v>24.1</v>
          </cell>
          <cell r="Q99">
            <v>52.3</v>
          </cell>
          <cell r="R99">
            <v>6.1</v>
          </cell>
          <cell r="S99">
            <v>31</v>
          </cell>
          <cell r="T99">
            <v>4</v>
          </cell>
          <cell r="U99">
            <v>587</v>
          </cell>
          <cell r="W99">
            <v>5394</v>
          </cell>
          <cell r="X99">
            <v>126000</v>
          </cell>
        </row>
        <row r="100">
          <cell r="A100">
            <v>135</v>
          </cell>
          <cell r="B100" t="str">
            <v>PAW 135</v>
          </cell>
          <cell r="C100">
            <v>0</v>
          </cell>
          <cell r="D100">
            <v>7.8232081917</v>
          </cell>
          <cell r="E100">
            <v>7.5535819176999999</v>
          </cell>
          <cell r="F100">
            <v>0.269626274</v>
          </cell>
          <cell r="G100">
            <v>28680</v>
          </cell>
          <cell r="H100">
            <v>33224.158759999998</v>
          </cell>
          <cell r="I100">
            <v>3136.8604169999994</v>
          </cell>
          <cell r="J100">
            <v>9343</v>
          </cell>
          <cell r="K100">
            <v>1151.8</v>
          </cell>
          <cell r="L100">
            <v>295</v>
          </cell>
          <cell r="M100">
            <v>602.20000000000005</v>
          </cell>
          <cell r="N100">
            <v>71.062740000000005</v>
          </cell>
          <cell r="O100">
            <v>319.89999999999998</v>
          </cell>
          <cell r="P100">
            <v>45.7</v>
          </cell>
          <cell r="Q100">
            <v>97.3</v>
          </cell>
          <cell r="R100">
            <v>10.6</v>
          </cell>
          <cell r="S100">
            <v>52</v>
          </cell>
          <cell r="T100">
            <v>6.5</v>
          </cell>
          <cell r="U100">
            <v>1196</v>
          </cell>
          <cell r="W100">
            <v>6033</v>
          </cell>
          <cell r="X100">
            <v>126000</v>
          </cell>
        </row>
        <row r="101">
          <cell r="A101">
            <v>136</v>
          </cell>
          <cell r="B101" t="str">
            <v>PAW 136</v>
          </cell>
          <cell r="C101">
            <v>0</v>
          </cell>
          <cell r="D101">
            <v>2.9014199758000001</v>
          </cell>
          <cell r="E101">
            <v>2.7766097518000001</v>
          </cell>
          <cell r="F101">
            <v>0.124810224</v>
          </cell>
          <cell r="G101">
            <v>10259.1</v>
          </cell>
          <cell r="H101">
            <v>12447.87362</v>
          </cell>
          <cell r="I101">
            <v>1176.9238979999998</v>
          </cell>
          <cell r="J101">
            <v>3426.2</v>
          </cell>
          <cell r="K101">
            <v>456</v>
          </cell>
          <cell r="L101">
            <v>116.2</v>
          </cell>
          <cell r="M101">
            <v>248.3</v>
          </cell>
          <cell r="N101">
            <v>30.20224</v>
          </cell>
          <cell r="O101">
            <v>141.9</v>
          </cell>
          <cell r="P101">
            <v>21.8</v>
          </cell>
          <cell r="Q101">
            <v>51.4</v>
          </cell>
          <cell r="R101">
            <v>5.9</v>
          </cell>
          <cell r="S101">
            <v>30.3</v>
          </cell>
          <cell r="T101">
            <v>4.0999999999999996</v>
          </cell>
          <cell r="U101">
            <v>598</v>
          </cell>
          <cell r="W101">
            <v>3912</v>
          </cell>
          <cell r="X101">
            <v>110000</v>
          </cell>
        </row>
        <row r="102">
          <cell r="A102">
            <v>137</v>
          </cell>
          <cell r="B102" t="str">
            <v>PAW 137</v>
          </cell>
          <cell r="C102">
            <v>0</v>
          </cell>
          <cell r="D102">
            <v>4.7721472892000003</v>
          </cell>
          <cell r="E102">
            <v>4.5707638072000005</v>
          </cell>
          <cell r="F102">
            <v>0.20138348199999997</v>
          </cell>
          <cell r="G102">
            <v>14160.4</v>
          </cell>
          <cell r="H102">
            <v>23404.096689999998</v>
          </cell>
          <cell r="I102">
            <v>1839.6413819999998</v>
          </cell>
          <cell r="J102">
            <v>5585.1</v>
          </cell>
          <cell r="K102">
            <v>718.4</v>
          </cell>
          <cell r="L102">
            <v>188.2</v>
          </cell>
          <cell r="M102">
            <v>401.5</v>
          </cell>
          <cell r="N102">
            <v>48.134820000000005</v>
          </cell>
          <cell r="O102">
            <v>224.9</v>
          </cell>
          <cell r="P102">
            <v>33.9</v>
          </cell>
          <cell r="Q102">
            <v>79.3</v>
          </cell>
          <cell r="R102">
            <v>9.4</v>
          </cell>
          <cell r="S102">
            <v>48.9</v>
          </cell>
          <cell r="T102">
            <v>6.6</v>
          </cell>
          <cell r="U102">
            <v>973</v>
          </cell>
          <cell r="W102">
            <v>6638</v>
          </cell>
          <cell r="X102">
            <v>139000</v>
          </cell>
        </row>
        <row r="103">
          <cell r="A103">
            <v>138</v>
          </cell>
          <cell r="B103" t="str">
            <v>PAW 138</v>
          </cell>
          <cell r="C103">
            <v>0</v>
          </cell>
          <cell r="D103">
            <v>4.608609434299999</v>
          </cell>
          <cell r="E103">
            <v>4.4505913117999993</v>
          </cell>
          <cell r="F103">
            <v>0.1580181225</v>
          </cell>
          <cell r="G103">
            <v>13673.8</v>
          </cell>
          <cell r="H103">
            <v>22372.064259999999</v>
          </cell>
          <cell r="I103">
            <v>1882.8488579999996</v>
          </cell>
          <cell r="J103">
            <v>5883</v>
          </cell>
          <cell r="K103">
            <v>694.2</v>
          </cell>
          <cell r="L103">
            <v>174.8</v>
          </cell>
          <cell r="M103">
            <v>362.2</v>
          </cell>
          <cell r="N103">
            <v>42.046030000000002</v>
          </cell>
          <cell r="O103">
            <v>168.5</v>
          </cell>
          <cell r="P103">
            <v>26.3</v>
          </cell>
          <cell r="Q103">
            <v>58.4</v>
          </cell>
          <cell r="R103">
            <v>7</v>
          </cell>
          <cell r="S103">
            <v>38.700000000000003</v>
          </cell>
          <cell r="T103">
            <v>5.0600950000000005</v>
          </cell>
          <cell r="U103">
            <v>697.17510000000004</v>
          </cell>
          <cell r="W103">
            <v>1918.3005000000001</v>
          </cell>
          <cell r="X103">
            <v>159832.5</v>
          </cell>
        </row>
        <row r="104">
          <cell r="A104">
            <v>139</v>
          </cell>
          <cell r="B104" t="str">
            <v>PAW 139</v>
          </cell>
          <cell r="C104">
            <v>0</v>
          </cell>
          <cell r="D104">
            <v>3.9433610332</v>
          </cell>
          <cell r="E104">
            <v>3.8074933662000001</v>
          </cell>
          <cell r="F104">
            <v>0.13586766700000003</v>
          </cell>
          <cell r="G104">
            <v>10286.6</v>
          </cell>
          <cell r="H104">
            <v>21020.852579999999</v>
          </cell>
          <cell r="I104">
            <v>1487.3810819999999</v>
          </cell>
          <cell r="J104">
            <v>4689.8</v>
          </cell>
          <cell r="K104">
            <v>590.29999999999995</v>
          </cell>
          <cell r="L104">
            <v>145.69999999999999</v>
          </cell>
          <cell r="M104">
            <v>322.10000000000002</v>
          </cell>
          <cell r="N104">
            <v>35.876670000000004</v>
          </cell>
          <cell r="O104">
            <v>163</v>
          </cell>
          <cell r="P104">
            <v>23.7</v>
          </cell>
          <cell r="Q104">
            <v>51.6</v>
          </cell>
          <cell r="R104">
            <v>6.2</v>
          </cell>
          <cell r="S104">
            <v>33.6</v>
          </cell>
          <cell r="T104">
            <v>4.9000000000000004</v>
          </cell>
          <cell r="U104">
            <v>572</v>
          </cell>
          <cell r="W104">
            <v>2664</v>
          </cell>
          <cell r="X104">
            <v>175000</v>
          </cell>
        </row>
        <row r="105">
          <cell r="A105">
            <v>140</v>
          </cell>
          <cell r="B105" t="str">
            <v>PAW 140</v>
          </cell>
          <cell r="C105">
            <v>0</v>
          </cell>
          <cell r="D105">
            <v>3.4675485575999989</v>
          </cell>
          <cell r="E105">
            <v>3.371193992599999</v>
          </cell>
          <cell r="F105">
            <v>9.6354565000000003E-2</v>
          </cell>
          <cell r="G105">
            <v>8410.5</v>
          </cell>
          <cell r="H105">
            <v>19949.932989999998</v>
          </cell>
          <cell r="I105">
            <v>1234.8069359999997</v>
          </cell>
          <cell r="J105">
            <v>3662.5</v>
          </cell>
          <cell r="K105">
            <v>454.2</v>
          </cell>
          <cell r="L105">
            <v>110.1</v>
          </cell>
          <cell r="M105">
            <v>230.5</v>
          </cell>
          <cell r="N105">
            <v>26.64565</v>
          </cell>
          <cell r="O105">
            <v>118.8</v>
          </cell>
          <cell r="P105">
            <v>17.3</v>
          </cell>
          <cell r="Q105">
            <v>39.799999999999997</v>
          </cell>
          <cell r="R105">
            <v>4.8</v>
          </cell>
          <cell r="S105">
            <v>27.6</v>
          </cell>
          <cell r="T105">
            <v>4</v>
          </cell>
          <cell r="U105">
            <v>384</v>
          </cell>
          <cell r="W105">
            <v>2929</v>
          </cell>
          <cell r="X105">
            <v>180000</v>
          </cell>
        </row>
        <row r="106">
          <cell r="A106">
            <v>141</v>
          </cell>
          <cell r="B106" t="str">
            <v>PAW 141</v>
          </cell>
          <cell r="C106">
            <v>0</v>
          </cell>
          <cell r="D106">
            <v>3.8791747834000003</v>
          </cell>
          <cell r="E106">
            <v>3.7841126684000002</v>
          </cell>
          <cell r="F106">
            <v>9.5062114999999989E-2</v>
          </cell>
          <cell r="G106">
            <v>10491.1</v>
          </cell>
          <cell r="H106">
            <v>21274.55616</v>
          </cell>
          <cell r="I106">
            <v>1431.3705239999997</v>
          </cell>
          <cell r="J106">
            <v>4141.3</v>
          </cell>
          <cell r="K106">
            <v>502.8</v>
          </cell>
          <cell r="L106">
            <v>116.3</v>
          </cell>
          <cell r="M106">
            <v>235.9</v>
          </cell>
          <cell r="N106">
            <v>27.221149999999998</v>
          </cell>
          <cell r="O106">
            <v>119.5</v>
          </cell>
          <cell r="P106">
            <v>16.8</v>
          </cell>
          <cell r="Q106">
            <v>37.6</v>
          </cell>
          <cell r="R106">
            <v>4.4000000000000004</v>
          </cell>
          <cell r="S106">
            <v>24.3</v>
          </cell>
          <cell r="T106">
            <v>3.6</v>
          </cell>
          <cell r="U106">
            <v>365</v>
          </cell>
          <cell r="W106">
            <v>3748</v>
          </cell>
          <cell r="X106">
            <v>218000</v>
          </cell>
        </row>
        <row r="107">
          <cell r="A107">
            <v>142</v>
          </cell>
          <cell r="B107" t="str">
            <v>PAW 142</v>
          </cell>
          <cell r="C107">
            <v>0</v>
          </cell>
          <cell r="D107">
            <v>3.1842970167</v>
          </cell>
          <cell r="E107">
            <v>3.1059231367</v>
          </cell>
          <cell r="F107">
            <v>7.8373880000000007E-2</v>
          </cell>
          <cell r="G107">
            <v>8556</v>
          </cell>
          <cell r="H107">
            <v>17801.65166</v>
          </cell>
          <cell r="I107">
            <v>1140.679707</v>
          </cell>
          <cell r="J107">
            <v>3185.7</v>
          </cell>
          <cell r="K107">
            <v>375.2</v>
          </cell>
          <cell r="L107">
            <v>87.7</v>
          </cell>
          <cell r="M107">
            <v>183.5</v>
          </cell>
          <cell r="N107">
            <v>21.6388</v>
          </cell>
          <cell r="O107">
            <v>100.9</v>
          </cell>
          <cell r="P107">
            <v>14.6</v>
          </cell>
          <cell r="Q107">
            <v>32.799999999999997</v>
          </cell>
          <cell r="R107">
            <v>4</v>
          </cell>
          <cell r="S107">
            <v>23.1</v>
          </cell>
          <cell r="T107">
            <v>3.5</v>
          </cell>
          <cell r="U107">
            <v>312</v>
          </cell>
          <cell r="W107">
            <v>3340</v>
          </cell>
          <cell r="X107">
            <v>192000</v>
          </cell>
        </row>
        <row r="108">
          <cell r="A108">
            <v>143</v>
          </cell>
          <cell r="B108" t="str">
            <v>PAW 143</v>
          </cell>
          <cell r="C108">
            <v>0</v>
          </cell>
          <cell r="D108">
            <v>3.0133144682000004</v>
          </cell>
          <cell r="E108">
            <v>2.9556760882000002</v>
          </cell>
          <cell r="F108">
            <v>5.763838000000001E-2</v>
          </cell>
          <cell r="G108">
            <v>6890</v>
          </cell>
          <cell r="H108">
            <v>19081.999690000001</v>
          </cell>
          <cell r="I108">
            <v>906.56119199999989</v>
          </cell>
          <cell r="J108">
            <v>2403.8000000000002</v>
          </cell>
          <cell r="K108">
            <v>274.39999999999998</v>
          </cell>
          <cell r="L108">
            <v>65</v>
          </cell>
          <cell r="M108">
            <v>129.9</v>
          </cell>
          <cell r="N108">
            <v>15.883800000000001</v>
          </cell>
          <cell r="O108">
            <v>75.3</v>
          </cell>
          <cell r="P108">
            <v>11.5</v>
          </cell>
          <cell r="Q108">
            <v>26.7</v>
          </cell>
          <cell r="R108">
            <v>3.4</v>
          </cell>
          <cell r="S108">
            <v>19.600000000000001</v>
          </cell>
          <cell r="T108">
            <v>3.1</v>
          </cell>
          <cell r="U108">
            <v>226</v>
          </cell>
          <cell r="W108">
            <v>2868</v>
          </cell>
          <cell r="X108">
            <v>247000</v>
          </cell>
        </row>
        <row r="109">
          <cell r="A109">
            <v>144</v>
          </cell>
          <cell r="B109" t="str">
            <v>PAW 144</v>
          </cell>
          <cell r="C109">
            <v>0</v>
          </cell>
          <cell r="D109">
            <v>3.4051964074000005</v>
          </cell>
          <cell r="E109">
            <v>3.3531675834000003</v>
          </cell>
          <cell r="F109">
            <v>5.2028824000000008E-2</v>
          </cell>
          <cell r="G109">
            <v>8132.3</v>
          </cell>
          <cell r="H109">
            <v>20560.18029</v>
          </cell>
          <cell r="I109">
            <v>1224.6955439999999</v>
          </cell>
          <cell r="J109">
            <v>3272.2</v>
          </cell>
          <cell r="K109">
            <v>342.3</v>
          </cell>
          <cell r="L109">
            <v>70</v>
          </cell>
          <cell r="M109">
            <v>123.5</v>
          </cell>
          <cell r="N109">
            <v>14.088240000000001</v>
          </cell>
          <cell r="O109">
            <v>63.2</v>
          </cell>
          <cell r="P109">
            <v>9.3000000000000007</v>
          </cell>
          <cell r="Q109">
            <v>22.1</v>
          </cell>
          <cell r="R109">
            <v>2.8</v>
          </cell>
          <cell r="S109">
            <v>16.5</v>
          </cell>
          <cell r="T109">
            <v>2.8</v>
          </cell>
          <cell r="U109">
            <v>196</v>
          </cell>
          <cell r="W109">
            <v>3129</v>
          </cell>
          <cell r="X109">
            <v>161000</v>
          </cell>
        </row>
        <row r="110">
          <cell r="A110">
            <v>145</v>
          </cell>
          <cell r="B110" t="str">
            <v>PAW 145</v>
          </cell>
          <cell r="C110">
            <v>0</v>
          </cell>
          <cell r="D110">
            <v>3.6852688281999995</v>
          </cell>
          <cell r="E110">
            <v>3.6000409361999997</v>
          </cell>
          <cell r="F110">
            <v>8.5227892E-2</v>
          </cell>
          <cell r="G110">
            <v>7928</v>
          </cell>
          <cell r="H110">
            <v>20604.104039999998</v>
          </cell>
          <cell r="I110">
            <v>1441.505322</v>
          </cell>
          <cell r="J110">
            <v>5311.3</v>
          </cell>
          <cell r="K110">
            <v>715.5</v>
          </cell>
          <cell r="L110">
            <v>150.1</v>
          </cell>
          <cell r="M110">
            <v>230.6</v>
          </cell>
          <cell r="N110">
            <v>24.078920000000004</v>
          </cell>
          <cell r="O110">
            <v>92.2</v>
          </cell>
          <cell r="P110">
            <v>12.4</v>
          </cell>
          <cell r="Q110">
            <v>29.1</v>
          </cell>
          <cell r="R110">
            <v>3.7</v>
          </cell>
          <cell r="S110">
            <v>20.100000000000001</v>
          </cell>
          <cell r="T110">
            <v>3</v>
          </cell>
          <cell r="U110">
            <v>287</v>
          </cell>
          <cell r="V110">
            <v>0</v>
          </cell>
          <cell r="W110">
            <v>2896</v>
          </cell>
          <cell r="X110">
            <v>159000</v>
          </cell>
        </row>
        <row r="111">
          <cell r="A111">
            <v>146</v>
          </cell>
          <cell r="B111" t="str">
            <v>PAW 146</v>
          </cell>
          <cell r="C111">
            <v>0</v>
          </cell>
          <cell r="D111">
            <v>2.4847082333999997</v>
          </cell>
          <cell r="E111">
            <v>2.4129071832999998</v>
          </cell>
          <cell r="F111">
            <v>7.18010501E-2</v>
          </cell>
          <cell r="G111">
            <v>6801.9</v>
          </cell>
          <cell r="H111">
            <v>11057.657649999999</v>
          </cell>
          <cell r="I111">
            <v>1289.2141829999998</v>
          </cell>
          <cell r="J111">
            <v>4436.5</v>
          </cell>
          <cell r="K111">
            <v>543.79999999999995</v>
          </cell>
          <cell r="L111">
            <v>115.9</v>
          </cell>
          <cell r="M111">
            <v>168.6</v>
          </cell>
          <cell r="N111">
            <v>19.221699999999998</v>
          </cell>
          <cell r="O111">
            <v>72.2</v>
          </cell>
          <cell r="P111">
            <v>11</v>
          </cell>
          <cell r="Q111">
            <v>27.7</v>
          </cell>
          <cell r="R111">
            <v>4.0999999999999996</v>
          </cell>
          <cell r="S111">
            <v>23.7</v>
          </cell>
          <cell r="T111">
            <v>3.1952509999999998</v>
          </cell>
          <cell r="U111">
            <v>272.39355</v>
          </cell>
          <cell r="W111">
            <v>3670.6630000000005</v>
          </cell>
          <cell r="X111">
            <v>137677.5</v>
          </cell>
        </row>
        <row r="112">
          <cell r="A112">
            <v>147</v>
          </cell>
          <cell r="B112" t="str">
            <v>PAW 147</v>
          </cell>
          <cell r="C112">
            <v>0</v>
          </cell>
          <cell r="D112">
            <v>3.4838338117999994</v>
          </cell>
          <cell r="E112">
            <v>3.3806590467999995</v>
          </cell>
          <cell r="F112">
            <v>0.10317476499999997</v>
          </cell>
          <cell r="G112">
            <v>8803.5</v>
          </cell>
          <cell r="H112">
            <v>17538.10916</v>
          </cell>
          <cell r="I112">
            <v>1404.7813079999999</v>
          </cell>
          <cell r="J112">
            <v>5292.5</v>
          </cell>
          <cell r="K112">
            <v>767.7</v>
          </cell>
          <cell r="L112">
            <v>168.4</v>
          </cell>
          <cell r="M112">
            <v>278.5</v>
          </cell>
          <cell r="N112">
            <v>28.947649999999999</v>
          </cell>
          <cell r="O112">
            <v>111.7</v>
          </cell>
          <cell r="P112">
            <v>15.4</v>
          </cell>
          <cell r="Q112">
            <v>36.1</v>
          </cell>
          <cell r="R112">
            <v>4.4000000000000004</v>
          </cell>
          <cell r="S112">
            <v>23.9</v>
          </cell>
          <cell r="T112">
            <v>3.4</v>
          </cell>
          <cell r="U112">
            <v>361</v>
          </cell>
          <cell r="V112">
            <v>0</v>
          </cell>
          <cell r="W112">
            <v>2734</v>
          </cell>
          <cell r="X112">
            <v>115000</v>
          </cell>
        </row>
        <row r="113">
          <cell r="A113">
            <v>148</v>
          </cell>
          <cell r="B113" t="str">
            <v>PAW 148</v>
          </cell>
          <cell r="C113">
            <v>0</v>
          </cell>
          <cell r="D113">
            <v>3.2980377799000005</v>
          </cell>
          <cell r="E113">
            <v>3.1612556569000003</v>
          </cell>
          <cell r="F113">
            <v>0.13678212300000001</v>
          </cell>
          <cell r="G113">
            <v>8955.2999999999993</v>
          </cell>
          <cell r="H113">
            <v>14701.220560000002</v>
          </cell>
          <cell r="I113">
            <v>1524.9360089999998</v>
          </cell>
          <cell r="J113">
            <v>5630.2</v>
          </cell>
          <cell r="K113">
            <v>800.9</v>
          </cell>
          <cell r="L113">
            <v>185.2</v>
          </cell>
          <cell r="M113">
            <v>328.3</v>
          </cell>
          <cell r="N113">
            <v>36.521230000000003</v>
          </cell>
          <cell r="O113">
            <v>148.9</v>
          </cell>
          <cell r="P113">
            <v>21.6</v>
          </cell>
          <cell r="Q113">
            <v>52.1</v>
          </cell>
          <cell r="R113">
            <v>6.5</v>
          </cell>
          <cell r="S113">
            <v>35.799999999999997</v>
          </cell>
          <cell r="T113">
            <v>4.9000000000000004</v>
          </cell>
          <cell r="U113">
            <v>548</v>
          </cell>
          <cell r="V113">
            <v>0</v>
          </cell>
          <cell r="W113">
            <v>3616</v>
          </cell>
          <cell r="X113">
            <v>132000</v>
          </cell>
        </row>
        <row r="114">
          <cell r="A114">
            <v>149</v>
          </cell>
          <cell r="B114" t="str">
            <v>PAW 149</v>
          </cell>
          <cell r="C114">
            <v>0</v>
          </cell>
          <cell r="D114">
            <v>2.8590630583000003</v>
          </cell>
          <cell r="E114">
            <v>2.7578347033000004</v>
          </cell>
          <cell r="F114">
            <v>0.10122835500000001</v>
          </cell>
          <cell r="G114">
            <v>7661</v>
          </cell>
          <cell r="H114">
            <v>13376.01174</v>
          </cell>
          <cell r="I114">
            <v>1258.4352929999998</v>
          </cell>
          <cell r="J114">
            <v>4601</v>
          </cell>
          <cell r="K114">
            <v>681.9</v>
          </cell>
          <cell r="L114">
            <v>159.5</v>
          </cell>
          <cell r="M114">
            <v>273.2</v>
          </cell>
          <cell r="N114">
            <v>29.983550000000001</v>
          </cell>
          <cell r="O114">
            <v>116.4</v>
          </cell>
          <cell r="P114">
            <v>16.100000000000001</v>
          </cell>
          <cell r="Q114">
            <v>37.200000000000003</v>
          </cell>
          <cell r="R114">
            <v>4.7</v>
          </cell>
          <cell r="S114">
            <v>26.6</v>
          </cell>
          <cell r="T114">
            <v>3.6</v>
          </cell>
          <cell r="U114">
            <v>345</v>
          </cell>
          <cell r="V114">
            <v>0</v>
          </cell>
          <cell r="W114">
            <v>3115</v>
          </cell>
          <cell r="X114">
            <v>122000</v>
          </cell>
        </row>
        <row r="115">
          <cell r="A115">
            <v>150</v>
          </cell>
          <cell r="B115" t="str">
            <v>PAW 150</v>
          </cell>
          <cell r="C115">
            <v>0</v>
          </cell>
          <cell r="D115">
            <v>3.0548079934000008</v>
          </cell>
          <cell r="E115">
            <v>2.9572799864000006</v>
          </cell>
          <cell r="F115">
            <v>9.7528007E-2</v>
          </cell>
          <cell r="G115">
            <v>8512.4</v>
          </cell>
          <cell r="H115">
            <v>14613.255930000001</v>
          </cell>
          <cell r="I115">
            <v>1331.5439339999998</v>
          </cell>
          <cell r="J115">
            <v>4548.3999999999996</v>
          </cell>
          <cell r="K115">
            <v>567.20000000000005</v>
          </cell>
          <cell r="L115">
            <v>131.30000000000001</v>
          </cell>
          <cell r="M115">
            <v>255.3</v>
          </cell>
          <cell r="N115">
            <v>28.280070000000002</v>
          </cell>
          <cell r="O115">
            <v>113.5</v>
          </cell>
          <cell r="P115">
            <v>16.5</v>
          </cell>
          <cell r="Q115">
            <v>37.4</v>
          </cell>
          <cell r="R115">
            <v>4.5</v>
          </cell>
          <cell r="S115">
            <v>25.1</v>
          </cell>
          <cell r="T115">
            <v>3.4</v>
          </cell>
          <cell r="U115">
            <v>360</v>
          </cell>
          <cell r="V115">
            <v>0</v>
          </cell>
          <cell r="W115">
            <v>2214</v>
          </cell>
          <cell r="X115">
            <v>144000</v>
          </cell>
        </row>
        <row r="116">
          <cell r="A116">
            <v>151</v>
          </cell>
          <cell r="B116" t="str">
            <v>PAW 151</v>
          </cell>
          <cell r="C116">
            <v>0</v>
          </cell>
          <cell r="D116">
            <v>4.6967592622000005</v>
          </cell>
          <cell r="E116">
            <v>4.5645266322000007</v>
          </cell>
          <cell r="F116">
            <v>0.13223263000000002</v>
          </cell>
          <cell r="G116">
            <v>12339.5</v>
          </cell>
          <cell r="H116">
            <v>23847.316610000002</v>
          </cell>
          <cell r="I116">
            <v>1922.8497119999997</v>
          </cell>
          <cell r="J116">
            <v>6685.9</v>
          </cell>
          <cell r="K116">
            <v>849.7</v>
          </cell>
          <cell r="L116">
            <v>193.9</v>
          </cell>
          <cell r="M116">
            <v>329.6</v>
          </cell>
          <cell r="N116">
            <v>36.026299999999999</v>
          </cell>
          <cell r="O116">
            <v>148.19999999999999</v>
          </cell>
          <cell r="P116">
            <v>21.2</v>
          </cell>
          <cell r="Q116">
            <v>51.9</v>
          </cell>
          <cell r="R116">
            <v>6.7</v>
          </cell>
          <cell r="S116">
            <v>39.299999999999997</v>
          </cell>
          <cell r="T116">
            <v>5.5</v>
          </cell>
          <cell r="U116">
            <v>490</v>
          </cell>
          <cell r="V116">
            <v>0</v>
          </cell>
          <cell r="W116">
            <v>4414</v>
          </cell>
          <cell r="X116">
            <v>170000</v>
          </cell>
        </row>
        <row r="117">
          <cell r="A117">
            <v>154</v>
          </cell>
          <cell r="B117" t="str">
            <v>PAW 154</v>
          </cell>
          <cell r="C117">
            <v>0</v>
          </cell>
          <cell r="D117">
            <v>3.2250259417000002</v>
          </cell>
          <cell r="E117">
            <v>3.1098018414000004</v>
          </cell>
          <cell r="F117">
            <v>0.11522410030000001</v>
          </cell>
          <cell r="G117">
            <v>8524.5</v>
          </cell>
          <cell r="H117">
            <v>15853.311239999999</v>
          </cell>
          <cell r="I117">
            <v>1437.8071739999998</v>
          </cell>
          <cell r="J117">
            <v>4696.1000000000004</v>
          </cell>
          <cell r="K117">
            <v>586.29999999999995</v>
          </cell>
          <cell r="L117">
            <v>140.69999999999999</v>
          </cell>
          <cell r="M117">
            <v>249.5</v>
          </cell>
          <cell r="N117">
            <v>29.454090000000001</v>
          </cell>
          <cell r="O117">
            <v>125.6</v>
          </cell>
          <cell r="P117">
            <v>19</v>
          </cell>
          <cell r="Q117">
            <v>48.2</v>
          </cell>
          <cell r="R117">
            <v>6.5</v>
          </cell>
          <cell r="S117">
            <v>40.1</v>
          </cell>
          <cell r="T117">
            <v>5.0373529999999995</v>
          </cell>
          <cell r="U117">
            <v>488.14956000000001</v>
          </cell>
          <cell r="W117">
            <v>3337.3565000000003</v>
          </cell>
          <cell r="X117">
            <v>150337.5</v>
          </cell>
        </row>
        <row r="118">
          <cell r="A118">
            <v>155</v>
          </cell>
          <cell r="B118" t="str">
            <v>PAW 155</v>
          </cell>
          <cell r="C118">
            <v>0</v>
          </cell>
          <cell r="D118">
            <v>4.6201684594000003</v>
          </cell>
          <cell r="E118">
            <v>4.4653072794000002</v>
          </cell>
          <cell r="F118">
            <v>0.15486117999999999</v>
          </cell>
          <cell r="G118">
            <v>12069.2</v>
          </cell>
          <cell r="H118">
            <v>21434.79</v>
          </cell>
          <cell r="I118">
            <v>2052.6827939999998</v>
          </cell>
          <cell r="J118">
            <v>7915.2</v>
          </cell>
          <cell r="K118">
            <v>1181.2</v>
          </cell>
          <cell r="L118">
            <v>270</v>
          </cell>
          <cell r="M118">
            <v>470.6</v>
          </cell>
          <cell r="N118">
            <v>48.111799999999995</v>
          </cell>
          <cell r="O118">
            <v>177.5</v>
          </cell>
          <cell r="P118">
            <v>22.4</v>
          </cell>
          <cell r="Q118">
            <v>46.4</v>
          </cell>
          <cell r="R118">
            <v>5.6</v>
          </cell>
          <cell r="S118">
            <v>29.5</v>
          </cell>
          <cell r="T118">
            <v>3.5</v>
          </cell>
          <cell r="U118">
            <v>475</v>
          </cell>
          <cell r="V118">
            <v>0</v>
          </cell>
          <cell r="W118">
            <v>1997</v>
          </cell>
          <cell r="X118">
            <v>83000</v>
          </cell>
        </row>
        <row r="119">
          <cell r="A119">
            <v>156</v>
          </cell>
          <cell r="B119" t="str">
            <v>PAW 156</v>
          </cell>
          <cell r="C119">
            <v>0</v>
          </cell>
          <cell r="D119">
            <v>4.3436688794</v>
          </cell>
          <cell r="E119">
            <v>4.1879604013999998</v>
          </cell>
          <cell r="F119">
            <v>0.15570847799999998</v>
          </cell>
          <cell r="G119">
            <v>10652.7</v>
          </cell>
          <cell r="H119">
            <v>20756.021649999999</v>
          </cell>
          <cell r="I119">
            <v>1961.2823639999999</v>
          </cell>
          <cell r="J119">
            <v>7477.4</v>
          </cell>
          <cell r="K119">
            <v>1032.2</v>
          </cell>
          <cell r="L119">
            <v>235.3</v>
          </cell>
          <cell r="M119">
            <v>439</v>
          </cell>
          <cell r="N119">
            <v>43.484780000000001</v>
          </cell>
          <cell r="O119">
            <v>170.8</v>
          </cell>
          <cell r="P119">
            <v>25.3</v>
          </cell>
          <cell r="Q119">
            <v>54.1</v>
          </cell>
          <cell r="R119">
            <v>6.6</v>
          </cell>
          <cell r="S119">
            <v>35.1</v>
          </cell>
          <cell r="T119">
            <v>4.4000000000000004</v>
          </cell>
          <cell r="U119">
            <v>543</v>
          </cell>
          <cell r="V119">
            <v>0</v>
          </cell>
          <cell r="W119">
            <v>2298</v>
          </cell>
          <cell r="X119">
            <v>144000</v>
          </cell>
        </row>
        <row r="120">
          <cell r="A120">
            <v>157</v>
          </cell>
          <cell r="B120" t="str">
            <v>PAW 157</v>
          </cell>
          <cell r="C120" t="str">
            <v>sample missing</v>
          </cell>
          <cell r="D120">
            <v>3.8726554714999999</v>
          </cell>
          <cell r="E120">
            <v>0.69403830560000002</v>
          </cell>
          <cell r="F120">
            <v>6.2373850000000002E-2</v>
          </cell>
          <cell r="G120">
            <v>2599.5</v>
          </cell>
          <cell r="H120">
            <v>2157.8859899999998</v>
          </cell>
          <cell r="I120">
            <v>388.79706599999997</v>
          </cell>
          <cell r="J120">
            <v>1597.7</v>
          </cell>
          <cell r="K120">
            <v>196.5</v>
          </cell>
          <cell r="L120">
            <v>55</v>
          </cell>
          <cell r="M120">
            <v>135.5</v>
          </cell>
          <cell r="N120">
            <v>15.538500000000001</v>
          </cell>
          <cell r="O120">
            <v>70.099999999999994</v>
          </cell>
          <cell r="P120">
            <v>11</v>
          </cell>
          <cell r="Q120">
            <v>26.7</v>
          </cell>
          <cell r="R120">
            <v>3.1</v>
          </cell>
          <cell r="S120">
            <v>17.600000000000001</v>
          </cell>
          <cell r="T120">
            <v>2.2000000000000002</v>
          </cell>
          <cell r="U120">
            <v>287</v>
          </cell>
          <cell r="V120" t="str">
            <v>waste substituted</v>
          </cell>
          <cell r="W120">
            <v>2298</v>
          </cell>
          <cell r="X120">
            <v>2298</v>
          </cell>
        </row>
        <row r="121">
          <cell r="A121">
            <v>158</v>
          </cell>
          <cell r="B121" t="str">
            <v>PAW 158</v>
          </cell>
          <cell r="C121">
            <v>0</v>
          </cell>
          <cell r="D121">
            <v>3.4016420635999998</v>
          </cell>
          <cell r="E121">
            <v>3.3155791976</v>
          </cell>
          <cell r="F121">
            <v>8.6062866000000002E-2</v>
          </cell>
          <cell r="G121">
            <v>7902.6</v>
          </cell>
          <cell r="H121">
            <v>20294.412320000003</v>
          </cell>
          <cell r="I121">
            <v>1097.1796559999998</v>
          </cell>
          <cell r="J121">
            <v>3462.7</v>
          </cell>
          <cell r="K121">
            <v>398.9</v>
          </cell>
          <cell r="L121">
            <v>95.5</v>
          </cell>
          <cell r="M121">
            <v>188.5</v>
          </cell>
          <cell r="N121">
            <v>22.62866</v>
          </cell>
          <cell r="O121">
            <v>101.9</v>
          </cell>
          <cell r="P121">
            <v>16.100000000000001</v>
          </cell>
          <cell r="Q121">
            <v>40.299999999999997</v>
          </cell>
          <cell r="R121">
            <v>5.3</v>
          </cell>
          <cell r="S121">
            <v>30.9</v>
          </cell>
          <cell r="T121">
            <v>4.5</v>
          </cell>
          <cell r="U121">
            <v>355</v>
          </cell>
          <cell r="V121">
            <v>0</v>
          </cell>
          <cell r="W121">
            <v>3528</v>
          </cell>
          <cell r="X121">
            <v>94000</v>
          </cell>
        </row>
        <row r="122">
          <cell r="A122">
            <v>159</v>
          </cell>
          <cell r="B122" t="str">
            <v>PAW 159</v>
          </cell>
          <cell r="C122">
            <v>0</v>
          </cell>
          <cell r="D122">
            <v>3.5359696207999995</v>
          </cell>
          <cell r="E122">
            <v>3.4342819727999996</v>
          </cell>
          <cell r="F122">
            <v>0.10168764800000002</v>
          </cell>
          <cell r="G122">
            <v>10209.1</v>
          </cell>
          <cell r="H122">
            <v>17503.438679999999</v>
          </cell>
          <cell r="I122">
            <v>1458.381048</v>
          </cell>
          <cell r="J122">
            <v>4643.8999999999996</v>
          </cell>
          <cell r="K122">
            <v>528</v>
          </cell>
          <cell r="L122">
            <v>123.5</v>
          </cell>
          <cell r="M122">
            <v>245.6</v>
          </cell>
          <cell r="N122">
            <v>28.176480000000002</v>
          </cell>
          <cell r="O122">
            <v>122.1</v>
          </cell>
          <cell r="P122">
            <v>18.100000000000001</v>
          </cell>
          <cell r="Q122">
            <v>42.2</v>
          </cell>
          <cell r="R122">
            <v>5.2</v>
          </cell>
          <cell r="S122">
            <v>28.2</v>
          </cell>
          <cell r="T122">
            <v>3.8</v>
          </cell>
          <cell r="U122">
            <v>400</v>
          </cell>
          <cell r="V122">
            <v>0</v>
          </cell>
          <cell r="W122">
            <v>3249</v>
          </cell>
          <cell r="X122">
            <v>95000</v>
          </cell>
        </row>
        <row r="123">
          <cell r="A123">
            <v>160</v>
          </cell>
          <cell r="B123" t="str">
            <v>PAW 160</v>
          </cell>
          <cell r="C123">
            <v>0</v>
          </cell>
          <cell r="D123">
            <v>3.4866254864000004</v>
          </cell>
          <cell r="E123">
            <v>3.3855123164000003</v>
          </cell>
          <cell r="F123">
            <v>0.10111317</v>
          </cell>
          <cell r="G123">
            <v>9318.7999999999993</v>
          </cell>
          <cell r="H123">
            <v>16183.14932</v>
          </cell>
          <cell r="I123">
            <v>1647.1738439999999</v>
          </cell>
          <cell r="J123">
            <v>5986.5</v>
          </cell>
          <cell r="K123">
            <v>719.5</v>
          </cell>
          <cell r="L123">
            <v>160.6</v>
          </cell>
          <cell r="M123">
            <v>289.2</v>
          </cell>
          <cell r="N123">
            <v>30.7317</v>
          </cell>
          <cell r="O123">
            <v>120.2</v>
          </cell>
          <cell r="P123">
            <v>16.2</v>
          </cell>
          <cell r="Q123">
            <v>35.799999999999997</v>
          </cell>
          <cell r="R123">
            <v>4.5999999999999996</v>
          </cell>
          <cell r="S123">
            <v>24.7</v>
          </cell>
          <cell r="T123">
            <v>3.1</v>
          </cell>
          <cell r="U123">
            <v>326</v>
          </cell>
          <cell r="V123">
            <v>0</v>
          </cell>
          <cell r="W123">
            <v>3009</v>
          </cell>
          <cell r="X123">
            <v>200000</v>
          </cell>
        </row>
        <row r="124">
          <cell r="A124">
            <v>161</v>
          </cell>
          <cell r="B124" t="str">
            <v>PAW161</v>
          </cell>
          <cell r="C124">
            <v>0</v>
          </cell>
          <cell r="D124">
            <v>4.7990232823999994</v>
          </cell>
          <cell r="E124">
            <v>4.5594348813999996</v>
          </cell>
          <cell r="F124">
            <v>0.23958840099999998</v>
          </cell>
          <cell r="G124">
            <v>13891.2</v>
          </cell>
          <cell r="H124">
            <v>21564.335779999998</v>
          </cell>
          <cell r="I124">
            <v>2030.2130339999999</v>
          </cell>
          <cell r="J124">
            <v>7240.9</v>
          </cell>
          <cell r="K124">
            <v>867.7</v>
          </cell>
          <cell r="L124">
            <v>221.7</v>
          </cell>
          <cell r="M124">
            <v>475.2</v>
          </cell>
          <cell r="N124">
            <v>54.684010000000001</v>
          </cell>
          <cell r="O124">
            <v>247.8</v>
          </cell>
          <cell r="P124">
            <v>39.1</v>
          </cell>
          <cell r="Q124">
            <v>97.9</v>
          </cell>
          <cell r="R124">
            <v>12.1</v>
          </cell>
          <cell r="S124">
            <v>66.2</v>
          </cell>
          <cell r="T124">
            <v>9.1999999999999993</v>
          </cell>
          <cell r="U124">
            <v>1172</v>
          </cell>
          <cell r="W124">
            <v>1842</v>
          </cell>
          <cell r="X124">
            <v>164000</v>
          </cell>
        </row>
        <row r="125">
          <cell r="A125">
            <v>162</v>
          </cell>
          <cell r="B125" t="str">
            <v>PAW162</v>
          </cell>
          <cell r="C125">
            <v>0</v>
          </cell>
          <cell r="D125">
            <v>4.7906961573999993</v>
          </cell>
          <cell r="E125">
            <v>4.4926076253999998</v>
          </cell>
          <cell r="F125">
            <v>0.29808853199999996</v>
          </cell>
          <cell r="G125">
            <v>12806.4</v>
          </cell>
          <cell r="H125">
            <v>19916.199550000001</v>
          </cell>
          <cell r="I125">
            <v>2227.8767039999998</v>
          </cell>
          <cell r="J125">
            <v>8827.5</v>
          </cell>
          <cell r="K125">
            <v>1148.0999999999999</v>
          </cell>
          <cell r="L125">
            <v>307.8</v>
          </cell>
          <cell r="M125">
            <v>693.6</v>
          </cell>
          <cell r="N125">
            <v>77.485319999999987</v>
          </cell>
          <cell r="O125">
            <v>335.5</v>
          </cell>
          <cell r="P125">
            <v>49</v>
          </cell>
          <cell r="Q125">
            <v>110.6</v>
          </cell>
          <cell r="R125">
            <v>12.6</v>
          </cell>
          <cell r="S125">
            <v>62.5</v>
          </cell>
          <cell r="T125">
            <v>7.8</v>
          </cell>
          <cell r="U125">
            <v>1324</v>
          </cell>
          <cell r="W125">
            <v>2328</v>
          </cell>
          <cell r="X125">
            <v>118000</v>
          </cell>
        </row>
        <row r="126">
          <cell r="A126">
            <v>163</v>
          </cell>
          <cell r="B126" t="str">
            <v>PAW163</v>
          </cell>
          <cell r="C126">
            <v>0</v>
          </cell>
          <cell r="D126">
            <v>3.9352526876999994</v>
          </cell>
          <cell r="E126">
            <v>3.7099061696999995</v>
          </cell>
          <cell r="F126">
            <v>0.22534651800000002</v>
          </cell>
          <cell r="G126">
            <v>11599.6</v>
          </cell>
          <cell r="H126">
            <v>14378.058889999998</v>
          </cell>
          <cell r="I126">
            <v>2050.0028069999998</v>
          </cell>
          <cell r="J126">
            <v>8035.8</v>
          </cell>
          <cell r="K126">
            <v>1035.5999999999999</v>
          </cell>
          <cell r="L126">
            <v>277.8</v>
          </cell>
          <cell r="M126">
            <v>612.6</v>
          </cell>
          <cell r="N126">
            <v>66.965180000000004</v>
          </cell>
          <cell r="O126">
            <v>273</v>
          </cell>
          <cell r="P126">
            <v>36.5</v>
          </cell>
          <cell r="Q126">
            <v>81.400000000000006</v>
          </cell>
          <cell r="R126">
            <v>9.4</v>
          </cell>
          <cell r="S126">
            <v>49</v>
          </cell>
          <cell r="T126">
            <v>5.8</v>
          </cell>
          <cell r="U126">
            <v>841</v>
          </cell>
          <cell r="W126">
            <v>617</v>
          </cell>
          <cell r="X126">
            <v>169000</v>
          </cell>
        </row>
        <row r="127">
          <cell r="A127">
            <v>164</v>
          </cell>
          <cell r="B127" t="str">
            <v>PAW164</v>
          </cell>
          <cell r="C127">
            <v>0</v>
          </cell>
          <cell r="D127">
            <v>7.7329737262999991</v>
          </cell>
          <cell r="E127">
            <v>7.1887194632999991</v>
          </cell>
          <cell r="F127">
            <v>0.54425426300000002</v>
          </cell>
          <cell r="G127">
            <v>22405.599999999999</v>
          </cell>
          <cell r="H127">
            <v>28750.49554</v>
          </cell>
          <cell r="I127">
            <v>3769.8990929999995</v>
          </cell>
          <cell r="J127">
            <v>14982.2</v>
          </cell>
          <cell r="K127">
            <v>1979</v>
          </cell>
          <cell r="L127">
            <v>567</v>
          </cell>
          <cell r="M127">
            <v>1423.3</v>
          </cell>
          <cell r="N127">
            <v>164.74262999999999</v>
          </cell>
          <cell r="O127">
            <v>700</v>
          </cell>
          <cell r="P127">
            <v>93.5</v>
          </cell>
          <cell r="Q127">
            <v>192.7</v>
          </cell>
          <cell r="R127">
            <v>20.7</v>
          </cell>
          <cell r="S127">
            <v>99.4</v>
          </cell>
          <cell r="T127">
            <v>10.199999999999999</v>
          </cell>
          <cell r="U127">
            <v>2171</v>
          </cell>
          <cell r="W127">
            <v>4043</v>
          </cell>
          <cell r="X127">
            <v>47000</v>
          </cell>
        </row>
        <row r="128">
          <cell r="A128">
            <v>165</v>
          </cell>
          <cell r="B128" t="str">
            <v>PAW165</v>
          </cell>
          <cell r="C128" t="str">
            <v xml:space="preserve">sample missing </v>
          </cell>
          <cell r="D128">
            <v>8.8655015490999993</v>
          </cell>
          <cell r="E128">
            <v>0.69403830560000002</v>
          </cell>
          <cell r="F128">
            <v>6.2373850000000002E-2</v>
          </cell>
          <cell r="G128">
            <v>2599.5</v>
          </cell>
          <cell r="H128">
            <v>2157.8859899999998</v>
          </cell>
          <cell r="I128">
            <v>388.79706599999997</v>
          </cell>
          <cell r="J128">
            <v>1597.7</v>
          </cell>
          <cell r="K128">
            <v>196.5</v>
          </cell>
          <cell r="L128">
            <v>55</v>
          </cell>
          <cell r="M128">
            <v>135.5</v>
          </cell>
          <cell r="N128">
            <v>15.538500000000001</v>
          </cell>
          <cell r="O128">
            <v>70.099999999999994</v>
          </cell>
          <cell r="P128">
            <v>11</v>
          </cell>
          <cell r="Q128">
            <v>26.7</v>
          </cell>
          <cell r="R128">
            <v>3.1</v>
          </cell>
          <cell r="S128">
            <v>17.600000000000001</v>
          </cell>
          <cell r="T128">
            <v>2.2000000000000002</v>
          </cell>
          <cell r="U128">
            <v>287</v>
          </cell>
          <cell r="W128">
            <v>702</v>
          </cell>
          <cell r="X128">
            <v>82000</v>
          </cell>
        </row>
        <row r="129">
          <cell r="A129">
            <v>166</v>
          </cell>
          <cell r="B129" t="str">
            <v>PAW166</v>
          </cell>
          <cell r="C129">
            <v>0</v>
          </cell>
          <cell r="D129">
            <v>9.9980293718999995</v>
          </cell>
          <cell r="E129">
            <v>9.3268029829000003</v>
          </cell>
          <cell r="F129">
            <v>0.67122638899999998</v>
          </cell>
          <cell r="G129">
            <v>28941.3</v>
          </cell>
          <cell r="H129">
            <v>38733.134050000001</v>
          </cell>
          <cell r="I129">
            <v>4867.1957789999997</v>
          </cell>
          <cell r="J129">
            <v>18396.400000000001</v>
          </cell>
          <cell r="K129">
            <v>2330</v>
          </cell>
          <cell r="L129">
            <v>647.70000000000005</v>
          </cell>
          <cell r="M129">
            <v>1562.4</v>
          </cell>
          <cell r="N129">
            <v>190.36389</v>
          </cell>
          <cell r="O129">
            <v>902.9</v>
          </cell>
          <cell r="P129">
            <v>135.4</v>
          </cell>
          <cell r="Q129">
            <v>264</v>
          </cell>
          <cell r="R129">
            <v>25</v>
          </cell>
          <cell r="S129">
            <v>105.9</v>
          </cell>
          <cell r="T129">
            <v>9.6</v>
          </cell>
          <cell r="U129">
            <v>2869</v>
          </cell>
          <cell r="W129">
            <v>6533</v>
          </cell>
          <cell r="X129" t="str">
            <v>X</v>
          </cell>
        </row>
        <row r="130">
          <cell r="A130">
            <v>167</v>
          </cell>
          <cell r="B130" t="str">
            <v>PAW167</v>
          </cell>
          <cell r="D130">
            <v>8.339448646000001</v>
          </cell>
          <cell r="E130">
            <v>7.8849329410000006</v>
          </cell>
          <cell r="F130">
            <v>0.45451570500000005</v>
          </cell>
          <cell r="G130">
            <v>25702.1</v>
          </cell>
          <cell r="H130">
            <v>33154.115020000005</v>
          </cell>
          <cell r="I130">
            <v>3875.2143900000001</v>
          </cell>
          <cell r="J130">
            <v>14321.2</v>
          </cell>
          <cell r="K130">
            <v>1796.7</v>
          </cell>
          <cell r="L130">
            <v>496.9</v>
          </cell>
          <cell r="M130">
            <v>1193.5</v>
          </cell>
          <cell r="N130">
            <v>143.35704999999999</v>
          </cell>
          <cell r="O130">
            <v>645.79999999999995</v>
          </cell>
          <cell r="P130">
            <v>89.4</v>
          </cell>
          <cell r="Q130">
            <v>164.8</v>
          </cell>
          <cell r="R130">
            <v>14.8</v>
          </cell>
          <cell r="S130">
            <v>60.7</v>
          </cell>
          <cell r="T130">
            <v>4.9000000000000004</v>
          </cell>
          <cell r="U130">
            <v>1731</v>
          </cell>
          <cell r="W130">
            <v>1009</v>
          </cell>
          <cell r="X130">
            <v>22000</v>
          </cell>
        </row>
        <row r="131">
          <cell r="A131">
            <v>168</v>
          </cell>
          <cell r="B131" t="str">
            <v>PAW168</v>
          </cell>
          <cell r="D131">
            <v>11.017815124300002</v>
          </cell>
          <cell r="E131">
            <v>10.400140332300001</v>
          </cell>
          <cell r="F131">
            <v>0.61767479199999997</v>
          </cell>
          <cell r="G131">
            <v>35231.9</v>
          </cell>
          <cell r="H131">
            <v>38923.236040000003</v>
          </cell>
          <cell r="I131">
            <v>5826.467282999999</v>
          </cell>
          <cell r="J131">
            <v>21551.1</v>
          </cell>
          <cell r="K131">
            <v>2468.6999999999998</v>
          </cell>
          <cell r="L131">
            <v>631.6</v>
          </cell>
          <cell r="M131">
            <v>1396.9</v>
          </cell>
          <cell r="N131">
            <v>161.04791999999998</v>
          </cell>
          <cell r="O131">
            <v>715.8</v>
          </cell>
          <cell r="P131">
            <v>111.3</v>
          </cell>
          <cell r="Q131">
            <v>231.7</v>
          </cell>
          <cell r="R131">
            <v>22.4</v>
          </cell>
          <cell r="S131">
            <v>99.1</v>
          </cell>
          <cell r="T131">
            <v>9.9</v>
          </cell>
          <cell r="U131">
            <v>2797</v>
          </cell>
          <cell r="W131">
            <v>6875</v>
          </cell>
          <cell r="X131">
            <v>4000</v>
          </cell>
        </row>
        <row r="132">
          <cell r="A132">
            <v>169</v>
          </cell>
          <cell r="B132" t="str">
            <v>PAW169</v>
          </cell>
          <cell r="D132">
            <v>11.148586525899997</v>
          </cell>
          <cell r="E132">
            <v>10.495852166899997</v>
          </cell>
          <cell r="F132">
            <v>0.65273435899999999</v>
          </cell>
          <cell r="G132">
            <v>31785.4</v>
          </cell>
          <cell r="H132">
            <v>43899.621220000001</v>
          </cell>
          <cell r="I132">
            <v>5614.9004489999998</v>
          </cell>
          <cell r="J132">
            <v>21162.6</v>
          </cell>
          <cell r="K132">
            <v>2496</v>
          </cell>
          <cell r="L132">
            <v>638</v>
          </cell>
          <cell r="M132">
            <v>1411.6</v>
          </cell>
          <cell r="N132">
            <v>161.24359000000001</v>
          </cell>
          <cell r="O132">
            <v>710.3</v>
          </cell>
          <cell r="P132">
            <v>108.4</v>
          </cell>
          <cell r="Q132">
            <v>230.8</v>
          </cell>
          <cell r="R132">
            <v>23.4</v>
          </cell>
          <cell r="S132">
            <v>103.5</v>
          </cell>
          <cell r="T132">
            <v>11.1</v>
          </cell>
          <cell r="U132">
            <v>3129</v>
          </cell>
          <cell r="W132">
            <v>7503</v>
          </cell>
          <cell r="X132">
            <v>29000</v>
          </cell>
        </row>
        <row r="133">
          <cell r="A133">
            <v>170</v>
          </cell>
          <cell r="B133" t="str">
            <v>PAW170</v>
          </cell>
          <cell r="D133">
            <v>5.7361301696</v>
          </cell>
          <cell r="E133">
            <v>5.3947228702999999</v>
          </cell>
          <cell r="F133">
            <v>0.34140729930000002</v>
          </cell>
          <cell r="G133">
            <v>17246.7</v>
          </cell>
          <cell r="H133">
            <v>22034.846989999998</v>
          </cell>
          <cell r="I133">
            <v>2851.6817129999999</v>
          </cell>
          <cell r="J133">
            <v>10415.5</v>
          </cell>
          <cell r="K133">
            <v>1398.5</v>
          </cell>
          <cell r="L133">
            <v>365.6</v>
          </cell>
          <cell r="M133">
            <v>776.7</v>
          </cell>
          <cell r="N133">
            <v>93.18495999999999</v>
          </cell>
          <cell r="O133">
            <v>385.9</v>
          </cell>
          <cell r="P133">
            <v>58</v>
          </cell>
          <cell r="Q133">
            <v>128.30000000000001</v>
          </cell>
          <cell r="R133">
            <v>13.6</v>
          </cell>
          <cell r="S133">
            <v>65.7</v>
          </cell>
          <cell r="T133">
            <v>7.6526830000000006</v>
          </cell>
          <cell r="U133">
            <v>1519.43535</v>
          </cell>
          <cell r="W133">
            <v>3697.8425000000002</v>
          </cell>
          <cell r="X133">
            <v>79125</v>
          </cell>
        </row>
        <row r="134">
          <cell r="A134">
            <v>171</v>
          </cell>
          <cell r="B134" t="str">
            <v>PAW171</v>
          </cell>
          <cell r="D134">
            <v>5.9737636840999997</v>
          </cell>
          <cell r="E134">
            <v>5.6667329650999996</v>
          </cell>
          <cell r="F134">
            <v>0.30703071899999995</v>
          </cell>
          <cell r="G134">
            <v>22387.9</v>
          </cell>
          <cell r="H134">
            <v>21084.805560000001</v>
          </cell>
          <cell r="I134">
            <v>2649.5240909999993</v>
          </cell>
          <cell r="J134">
            <v>9428.2000000000007</v>
          </cell>
          <cell r="K134">
            <v>1116.9000000000001</v>
          </cell>
          <cell r="L134">
            <v>288.8</v>
          </cell>
          <cell r="M134">
            <v>625.79999999999995</v>
          </cell>
          <cell r="N134">
            <v>73.307190000000006</v>
          </cell>
          <cell r="O134">
            <v>324.5</v>
          </cell>
          <cell r="P134">
            <v>52.6</v>
          </cell>
          <cell r="Q134">
            <v>121.8</v>
          </cell>
          <cell r="R134">
            <v>13.2</v>
          </cell>
          <cell r="S134">
            <v>64.599999999999994</v>
          </cell>
          <cell r="T134">
            <v>7.7</v>
          </cell>
          <cell r="U134">
            <v>1498</v>
          </cell>
          <cell r="W134">
            <v>8700</v>
          </cell>
          <cell r="X134">
            <v>19000</v>
          </cell>
        </row>
        <row r="135">
          <cell r="A135">
            <v>172</v>
          </cell>
          <cell r="B135" t="str">
            <v>PAW172</v>
          </cell>
          <cell r="D135">
            <v>5.1847363806000004</v>
          </cell>
          <cell r="E135">
            <v>4.8354882706</v>
          </cell>
          <cell r="F135">
            <v>0.34924811</v>
          </cell>
          <cell r="G135">
            <v>16355.2</v>
          </cell>
          <cell r="H135">
            <v>18977.402600000001</v>
          </cell>
          <cell r="I135">
            <v>2444.7801059999997</v>
          </cell>
          <cell r="J135">
            <v>9391.1</v>
          </cell>
          <cell r="K135">
            <v>1186.4000000000001</v>
          </cell>
          <cell r="L135">
            <v>313.89999999999998</v>
          </cell>
          <cell r="M135">
            <v>684.2</v>
          </cell>
          <cell r="N135">
            <v>76.081099999999992</v>
          </cell>
          <cell r="O135">
            <v>330.9</v>
          </cell>
          <cell r="P135">
            <v>53.4</v>
          </cell>
          <cell r="Q135">
            <v>126.8</v>
          </cell>
          <cell r="R135">
            <v>14</v>
          </cell>
          <cell r="S135">
            <v>67.8</v>
          </cell>
          <cell r="T135">
            <v>8.4</v>
          </cell>
          <cell r="U135">
            <v>1817</v>
          </cell>
          <cell r="W135">
            <v>4311</v>
          </cell>
          <cell r="X135">
            <v>110000</v>
          </cell>
        </row>
        <row r="136">
          <cell r="A136">
            <v>173</v>
          </cell>
          <cell r="B136" t="str">
            <v>PAW173</v>
          </cell>
          <cell r="D136">
            <v>0.75641215559999997</v>
          </cell>
          <cell r="E136">
            <v>0.69403830560000002</v>
          </cell>
          <cell r="F136">
            <v>6.2373850000000002E-2</v>
          </cell>
          <cell r="G136">
            <v>2599.5</v>
          </cell>
          <cell r="H136">
            <v>2157.8859899999998</v>
          </cell>
          <cell r="I136">
            <v>388.79706599999997</v>
          </cell>
          <cell r="J136">
            <v>1597.7</v>
          </cell>
          <cell r="K136">
            <v>196.5</v>
          </cell>
          <cell r="L136">
            <v>55</v>
          </cell>
          <cell r="M136">
            <v>135.5</v>
          </cell>
          <cell r="N136">
            <v>15.538500000000001</v>
          </cell>
          <cell r="O136">
            <v>70.099999999999994</v>
          </cell>
          <cell r="P136">
            <v>11</v>
          </cell>
          <cell r="Q136">
            <v>26.7</v>
          </cell>
          <cell r="R136">
            <v>3.1</v>
          </cell>
          <cell r="S136">
            <v>17.600000000000001</v>
          </cell>
          <cell r="T136">
            <v>2.2000000000000002</v>
          </cell>
          <cell r="U136">
            <v>287</v>
          </cell>
          <cell r="W136">
            <v>702</v>
          </cell>
          <cell r="X136">
            <v>82000</v>
          </cell>
        </row>
        <row r="137">
          <cell r="A137">
            <v>174</v>
          </cell>
          <cell r="B137" t="str">
            <v>PAW174</v>
          </cell>
          <cell r="D137">
            <v>9.4970666187999999</v>
          </cell>
          <cell r="E137">
            <v>8.7773725228000004</v>
          </cell>
          <cell r="F137">
            <v>0.71969409600000012</v>
          </cell>
          <cell r="G137">
            <v>24347.9</v>
          </cell>
          <cell r="H137">
            <v>39525.752759999996</v>
          </cell>
          <cell r="I137">
            <v>4397.4724679999999</v>
          </cell>
          <cell r="J137">
            <v>16631</v>
          </cell>
          <cell r="K137">
            <v>2871.6</v>
          </cell>
          <cell r="L137">
            <v>797.4</v>
          </cell>
          <cell r="M137">
            <v>2093.6</v>
          </cell>
          <cell r="N137">
            <v>240.45541</v>
          </cell>
          <cell r="O137">
            <v>946.2</v>
          </cell>
          <cell r="P137">
            <v>114.6</v>
          </cell>
          <cell r="Q137">
            <v>225.7</v>
          </cell>
          <cell r="R137">
            <v>22.2</v>
          </cell>
          <cell r="S137">
            <v>100.3</v>
          </cell>
          <cell r="T137">
            <v>11.029869999999999</v>
          </cell>
          <cell r="U137">
            <v>2645.45568</v>
          </cell>
          <cell r="W137">
            <v>4933.7945</v>
          </cell>
          <cell r="X137">
            <v>134512.5</v>
          </cell>
        </row>
        <row r="138">
          <cell r="A138">
            <v>175</v>
          </cell>
          <cell r="B138" t="str">
            <v>PAW175</v>
          </cell>
          <cell r="D138">
            <v>10.609281011199998</v>
          </cell>
          <cell r="E138">
            <v>9.9584926321999987</v>
          </cell>
          <cell r="F138">
            <v>0.65078837899999997</v>
          </cell>
          <cell r="G138">
            <v>33250.699999999997</v>
          </cell>
          <cell r="H138">
            <v>44465.593379999998</v>
          </cell>
          <cell r="I138">
            <v>4209.7329419999996</v>
          </cell>
          <cell r="J138">
            <v>15514.2</v>
          </cell>
          <cell r="K138">
            <v>2144.6999999999998</v>
          </cell>
          <cell r="L138">
            <v>618.20000000000005</v>
          </cell>
          <cell r="M138">
            <v>1462.7</v>
          </cell>
          <cell r="N138">
            <v>172.98379</v>
          </cell>
          <cell r="O138">
            <v>771.6</v>
          </cell>
          <cell r="P138">
            <v>112.3</v>
          </cell>
          <cell r="Q138">
            <v>232.4</v>
          </cell>
          <cell r="R138">
            <v>24.3</v>
          </cell>
          <cell r="S138">
            <v>112.8</v>
          </cell>
          <cell r="T138">
            <v>11.6</v>
          </cell>
          <cell r="U138">
            <v>2989</v>
          </cell>
          <cell r="W138">
            <v>8264</v>
          </cell>
          <cell r="X138">
            <v>23000</v>
          </cell>
        </row>
        <row r="139">
          <cell r="A139">
            <v>176</v>
          </cell>
          <cell r="B139" t="str">
            <v>PAW176</v>
          </cell>
          <cell r="D139">
            <v>4.5341440084000002</v>
          </cell>
          <cell r="E139">
            <v>4.3178149004000002</v>
          </cell>
          <cell r="F139">
            <v>0.21632910799999999</v>
          </cell>
          <cell r="G139">
            <v>14744.6</v>
          </cell>
          <cell r="H139">
            <v>20099.625129999997</v>
          </cell>
          <cell r="I139">
            <v>1776.0238739999998</v>
          </cell>
          <cell r="J139">
            <v>5851.5</v>
          </cell>
          <cell r="K139">
            <v>706.4</v>
          </cell>
          <cell r="L139">
            <v>211.4</v>
          </cell>
          <cell r="M139">
            <v>501</v>
          </cell>
          <cell r="N139">
            <v>56.491079999999997</v>
          </cell>
          <cell r="O139">
            <v>244.8</v>
          </cell>
          <cell r="P139">
            <v>35.5</v>
          </cell>
          <cell r="Q139">
            <v>77.900000000000006</v>
          </cell>
          <cell r="R139">
            <v>9</v>
          </cell>
          <cell r="S139">
            <v>46.2</v>
          </cell>
          <cell r="T139">
            <v>5</v>
          </cell>
          <cell r="U139">
            <v>976</v>
          </cell>
          <cell r="W139">
            <v>1206</v>
          </cell>
          <cell r="X139">
            <v>146000</v>
          </cell>
        </row>
        <row r="140">
          <cell r="A140">
            <v>177</v>
          </cell>
          <cell r="B140" t="str">
            <v>PAW177</v>
          </cell>
          <cell r="D140">
            <v>12.5184187411</v>
          </cell>
          <cell r="E140">
            <v>12.0074397281</v>
          </cell>
          <cell r="F140">
            <v>0.51097901299999993</v>
          </cell>
          <cell r="G140">
            <v>43392.1</v>
          </cell>
          <cell r="H140">
            <v>54855.024379999995</v>
          </cell>
          <cell r="I140">
            <v>4560.2729009999994</v>
          </cell>
          <cell r="J140">
            <v>15387.2</v>
          </cell>
          <cell r="K140">
            <v>1879.8</v>
          </cell>
          <cell r="L140">
            <v>529.4</v>
          </cell>
          <cell r="M140">
            <v>1207.5999999999999</v>
          </cell>
          <cell r="N140">
            <v>133.09012999999999</v>
          </cell>
          <cell r="O140">
            <v>553.79999999999995</v>
          </cell>
          <cell r="P140">
            <v>81.5</v>
          </cell>
          <cell r="Q140">
            <v>171.7</v>
          </cell>
          <cell r="R140">
            <v>18.600000000000001</v>
          </cell>
          <cell r="S140">
            <v>90.7</v>
          </cell>
          <cell r="T140">
            <v>9.4</v>
          </cell>
          <cell r="U140">
            <v>2314</v>
          </cell>
          <cell r="W140">
            <v>4207</v>
          </cell>
          <cell r="X140">
            <v>35000</v>
          </cell>
        </row>
        <row r="141">
          <cell r="A141">
            <v>178</v>
          </cell>
          <cell r="B141" t="str">
            <v>PAW178</v>
          </cell>
          <cell r="D141">
            <v>6.8844306006000009</v>
          </cell>
          <cell r="E141">
            <v>6.4379229276000007</v>
          </cell>
          <cell r="F141">
            <v>0.44650767299999999</v>
          </cell>
          <cell r="G141">
            <v>18291.7</v>
          </cell>
          <cell r="H141">
            <v>29470.259389999999</v>
          </cell>
          <cell r="I141">
            <v>3021.2698859999996</v>
          </cell>
          <cell r="J141">
            <v>11884</v>
          </cell>
          <cell r="K141">
            <v>1712</v>
          </cell>
          <cell r="L141">
            <v>485.3</v>
          </cell>
          <cell r="M141">
            <v>1120.0999999999999</v>
          </cell>
          <cell r="N141">
            <v>129.17673000000002</v>
          </cell>
          <cell r="O141">
            <v>535.4</v>
          </cell>
          <cell r="P141">
            <v>74.099999999999994</v>
          </cell>
          <cell r="Q141">
            <v>154.80000000000001</v>
          </cell>
          <cell r="R141">
            <v>16.399999999999999</v>
          </cell>
          <cell r="S141">
            <v>77.599999999999994</v>
          </cell>
          <cell r="T141">
            <v>8.1999999999999993</v>
          </cell>
          <cell r="U141">
            <v>1864</v>
          </cell>
          <cell r="W141">
            <v>9975</v>
          </cell>
          <cell r="X141">
            <v>152000</v>
          </cell>
        </row>
        <row r="142">
          <cell r="A142">
            <v>179</v>
          </cell>
          <cell r="B142" t="str">
            <v>PAW179</v>
          </cell>
          <cell r="D142">
            <v>8.6861808069999995</v>
          </cell>
          <cell r="E142">
            <v>8.139240783</v>
          </cell>
          <cell r="F142">
            <v>0.54694002400000008</v>
          </cell>
          <cell r="G142">
            <v>26896.799999999999</v>
          </cell>
          <cell r="H142">
            <v>37331.439339999997</v>
          </cell>
          <cell r="I142">
            <v>3345.0684900000001</v>
          </cell>
          <cell r="J142">
            <v>12130.4</v>
          </cell>
          <cell r="K142">
            <v>1688.7</v>
          </cell>
          <cell r="L142">
            <v>528.20000000000005</v>
          </cell>
          <cell r="M142">
            <v>1214.4000000000001</v>
          </cell>
          <cell r="N142">
            <v>143.00023999999999</v>
          </cell>
          <cell r="O142">
            <v>626.70000000000005</v>
          </cell>
          <cell r="P142">
            <v>90.3</v>
          </cell>
          <cell r="Q142">
            <v>195.4</v>
          </cell>
          <cell r="R142">
            <v>21.8</v>
          </cell>
          <cell r="S142">
            <v>110.5</v>
          </cell>
          <cell r="T142">
            <v>13.1</v>
          </cell>
          <cell r="U142">
            <v>2526</v>
          </cell>
          <cell r="W142">
            <v>4030</v>
          </cell>
          <cell r="X142">
            <v>160000</v>
          </cell>
        </row>
        <row r="143">
          <cell r="A143">
            <v>180</v>
          </cell>
          <cell r="B143" t="str">
            <v>PAW180</v>
          </cell>
          <cell r="D143">
            <v>9.6827664995999996</v>
          </cell>
          <cell r="E143">
            <v>9.1157073636000003</v>
          </cell>
          <cell r="F143">
            <v>0.56705913600000002</v>
          </cell>
          <cell r="G143">
            <v>27644.1</v>
          </cell>
          <cell r="H143">
            <v>43277.309529999999</v>
          </cell>
          <cell r="I143">
            <v>3942.7641059999996</v>
          </cell>
          <cell r="J143">
            <v>14397</v>
          </cell>
          <cell r="K143">
            <v>1895.9</v>
          </cell>
          <cell r="L143">
            <v>574.70000000000005</v>
          </cell>
          <cell r="M143">
            <v>1246.9000000000001</v>
          </cell>
          <cell r="N143">
            <v>146.59136000000001</v>
          </cell>
          <cell r="O143">
            <v>649.5</v>
          </cell>
          <cell r="P143">
            <v>91.2</v>
          </cell>
          <cell r="Q143">
            <v>195.5</v>
          </cell>
          <cell r="R143">
            <v>22.4</v>
          </cell>
          <cell r="S143">
            <v>115.9</v>
          </cell>
          <cell r="T143">
            <v>13.9</v>
          </cell>
          <cell r="U143">
            <v>2614</v>
          </cell>
          <cell r="W143">
            <v>4443</v>
          </cell>
          <cell r="X143">
            <v>143000</v>
          </cell>
        </row>
        <row r="144">
          <cell r="A144">
            <v>181</v>
          </cell>
          <cell r="B144" t="str">
            <v>PAW181</v>
          </cell>
          <cell r="D144">
            <v>5.0973417562999996</v>
          </cell>
          <cell r="E144">
            <v>4.8173844162999995</v>
          </cell>
          <cell r="F144">
            <v>0.27995734</v>
          </cell>
          <cell r="G144">
            <v>14948.1</v>
          </cell>
          <cell r="H144">
            <v>22257.979639999998</v>
          </cell>
          <cell r="I144">
            <v>2164.3645229999997</v>
          </cell>
          <cell r="J144">
            <v>7792.8</v>
          </cell>
          <cell r="K144">
            <v>1010.6</v>
          </cell>
          <cell r="L144">
            <v>296.60000000000002</v>
          </cell>
          <cell r="M144">
            <v>616.1</v>
          </cell>
          <cell r="N144">
            <v>72.973399999999998</v>
          </cell>
          <cell r="O144">
            <v>310.5</v>
          </cell>
          <cell r="P144">
            <v>44.5</v>
          </cell>
          <cell r="Q144">
            <v>100.8</v>
          </cell>
          <cell r="R144">
            <v>12</v>
          </cell>
          <cell r="S144">
            <v>64</v>
          </cell>
          <cell r="T144">
            <v>8.1</v>
          </cell>
          <cell r="U144">
            <v>1274</v>
          </cell>
          <cell r="W144">
            <v>6682</v>
          </cell>
          <cell r="X144">
            <v>103000</v>
          </cell>
        </row>
        <row r="145">
          <cell r="A145">
            <v>184</v>
          </cell>
          <cell r="B145" t="str">
            <v>PAW184</v>
          </cell>
          <cell r="D145">
            <v>4.5341561994000008</v>
          </cell>
          <cell r="E145">
            <v>4.312958590400001</v>
          </cell>
          <cell r="F145">
            <v>0.22119760900000002</v>
          </cell>
          <cell r="G145">
            <v>13971.7</v>
          </cell>
          <cell r="H145">
            <v>21267.87975</v>
          </cell>
          <cell r="I145">
            <v>1738.1061539999998</v>
          </cell>
          <cell r="J145">
            <v>5510</v>
          </cell>
          <cell r="K145">
            <v>641.9</v>
          </cell>
          <cell r="L145">
            <v>198</v>
          </cell>
          <cell r="M145">
            <v>454.2</v>
          </cell>
          <cell r="N145">
            <v>54.776090000000003</v>
          </cell>
          <cell r="O145">
            <v>243.3</v>
          </cell>
          <cell r="P145">
            <v>36.200000000000003</v>
          </cell>
          <cell r="Q145">
            <v>86.5</v>
          </cell>
          <cell r="R145">
            <v>10.8</v>
          </cell>
          <cell r="S145">
            <v>61.2</v>
          </cell>
          <cell r="T145">
            <v>8</v>
          </cell>
          <cell r="U145">
            <v>1059</v>
          </cell>
          <cell r="W145">
            <v>4664</v>
          </cell>
          <cell r="X145">
            <v>152000</v>
          </cell>
        </row>
        <row r="146">
          <cell r="A146">
            <v>185</v>
          </cell>
          <cell r="B146" t="str">
            <v>PAW185</v>
          </cell>
          <cell r="D146">
            <v>7.0530009423000006</v>
          </cell>
          <cell r="E146">
            <v>6.558930192300001</v>
          </cell>
          <cell r="F146">
            <v>0.49407074999999995</v>
          </cell>
          <cell r="G146">
            <v>24111</v>
          </cell>
          <cell r="H146">
            <v>29270.318479999998</v>
          </cell>
          <cell r="I146">
            <v>2675.0834429999995</v>
          </cell>
          <cell r="J146">
            <v>8533.7999999999993</v>
          </cell>
          <cell r="K146">
            <v>999.1</v>
          </cell>
          <cell r="L146">
            <v>332.5</v>
          </cell>
          <cell r="M146">
            <v>1222.5</v>
          </cell>
          <cell r="N146">
            <v>152.50749999999999</v>
          </cell>
          <cell r="O146">
            <v>658.3</v>
          </cell>
          <cell r="P146">
            <v>86.8</v>
          </cell>
          <cell r="Q146">
            <v>184.2</v>
          </cell>
          <cell r="R146">
            <v>20.100000000000001</v>
          </cell>
          <cell r="S146">
            <v>99.7</v>
          </cell>
          <cell r="T146">
            <v>11.1</v>
          </cell>
          <cell r="U146">
            <v>2173</v>
          </cell>
          <cell r="W146">
            <v>5171</v>
          </cell>
          <cell r="X146">
            <v>136000</v>
          </cell>
        </row>
        <row r="147">
          <cell r="A147">
            <v>186</v>
          </cell>
          <cell r="B147" t="str">
            <v>PAW186</v>
          </cell>
          <cell r="D147">
            <v>5.7208878639000007</v>
          </cell>
          <cell r="E147">
            <v>5.4651943059000008</v>
          </cell>
          <cell r="F147">
            <v>0.25569355800000004</v>
          </cell>
          <cell r="G147">
            <v>17521.2</v>
          </cell>
          <cell r="H147">
            <v>29201.797429999999</v>
          </cell>
          <cell r="I147">
            <v>1882.3456289999999</v>
          </cell>
          <cell r="J147">
            <v>5518.4</v>
          </cell>
          <cell r="K147">
            <v>528.20000000000005</v>
          </cell>
          <cell r="L147">
            <v>146.6</v>
          </cell>
          <cell r="M147">
            <v>587.6</v>
          </cell>
          <cell r="N147">
            <v>78.935580000000002</v>
          </cell>
          <cell r="O147">
            <v>396.6</v>
          </cell>
          <cell r="P147">
            <v>52</v>
          </cell>
          <cell r="Q147">
            <v>114.4</v>
          </cell>
          <cell r="R147">
            <v>14.2</v>
          </cell>
          <cell r="S147">
            <v>79.099999999999994</v>
          </cell>
          <cell r="T147">
            <v>9.5</v>
          </cell>
          <cell r="U147">
            <v>1078</v>
          </cell>
          <cell r="W147">
            <v>6613</v>
          </cell>
          <cell r="X147">
            <v>197000</v>
          </cell>
        </row>
        <row r="148">
          <cell r="A148">
            <v>187</v>
          </cell>
          <cell r="B148" t="str">
            <v>PAW187</v>
          </cell>
          <cell r="D148">
            <v>7.1001986237999999</v>
          </cell>
          <cell r="E148">
            <v>6.7820658559</v>
          </cell>
          <cell r="F148">
            <v>0.3181327679</v>
          </cell>
          <cell r="G148">
            <v>23567.7</v>
          </cell>
          <cell r="H148">
            <v>33391.888920000005</v>
          </cell>
          <cell r="I148">
            <v>2604.0696389999998</v>
          </cell>
          <cell r="J148">
            <v>7493.6</v>
          </cell>
          <cell r="K148">
            <v>763.4</v>
          </cell>
          <cell r="L148">
            <v>195.9</v>
          </cell>
          <cell r="M148">
            <v>609.29999999999995</v>
          </cell>
          <cell r="N148">
            <v>84.610010000000003</v>
          </cell>
          <cell r="O148">
            <v>454.4</v>
          </cell>
          <cell r="P148">
            <v>64.2</v>
          </cell>
          <cell r="Q148">
            <v>141.4</v>
          </cell>
          <cell r="R148">
            <v>17.100000000000001</v>
          </cell>
          <cell r="S148">
            <v>92.8</v>
          </cell>
          <cell r="T148">
            <v>10.563658999999999</v>
          </cell>
          <cell r="U148">
            <v>1511.0540100000001</v>
          </cell>
          <cell r="W148">
            <v>1446.2355</v>
          </cell>
          <cell r="X148">
            <v>221550</v>
          </cell>
        </row>
        <row r="149">
          <cell r="A149">
            <v>188</v>
          </cell>
          <cell r="B149" t="str">
            <v>PAW188</v>
          </cell>
          <cell r="D149">
            <v>6.3649363687000005</v>
          </cell>
          <cell r="E149">
            <v>6.0580722897000001</v>
          </cell>
          <cell r="F149">
            <v>0.30686407900000001</v>
          </cell>
          <cell r="G149">
            <v>22429.3</v>
          </cell>
          <cell r="H149">
            <v>27185.873</v>
          </cell>
          <cell r="I149">
            <v>2424.8498969999996</v>
          </cell>
          <cell r="J149">
            <v>7749.9</v>
          </cell>
          <cell r="K149">
            <v>790.8</v>
          </cell>
          <cell r="L149">
            <v>198.7</v>
          </cell>
          <cell r="M149">
            <v>494.3</v>
          </cell>
          <cell r="N149">
            <v>65.940790000000007</v>
          </cell>
          <cell r="O149">
            <v>460.5</v>
          </cell>
          <cell r="P149">
            <v>71</v>
          </cell>
          <cell r="Q149">
            <v>155.5</v>
          </cell>
          <cell r="R149">
            <v>19.100000000000001</v>
          </cell>
          <cell r="S149">
            <v>103.2</v>
          </cell>
          <cell r="T149">
            <v>12.4</v>
          </cell>
          <cell r="U149">
            <v>1488</v>
          </cell>
          <cell r="W149">
            <v>8687</v>
          </cell>
          <cell r="X149">
            <v>216000</v>
          </cell>
        </row>
        <row r="150">
          <cell r="A150">
            <v>189</v>
          </cell>
          <cell r="B150" t="str">
            <v>PAW189</v>
          </cell>
          <cell r="D150">
            <v>7.1234615867000004</v>
          </cell>
          <cell r="E150">
            <v>6.8645187817000002</v>
          </cell>
          <cell r="F150">
            <v>0.25894280500000005</v>
          </cell>
          <cell r="G150">
            <v>25824.7</v>
          </cell>
          <cell r="H150">
            <v>30777.31306</v>
          </cell>
          <cell r="I150">
            <v>2701.2747569999997</v>
          </cell>
          <cell r="J150">
            <v>8483.7999999999993</v>
          </cell>
          <cell r="K150">
            <v>858.1</v>
          </cell>
          <cell r="L150">
            <v>211.1</v>
          </cell>
          <cell r="M150">
            <v>463.5</v>
          </cell>
          <cell r="N150">
            <v>52.428049999999999</v>
          </cell>
          <cell r="O150">
            <v>318.10000000000002</v>
          </cell>
          <cell r="P150">
            <v>57.9</v>
          </cell>
          <cell r="Q150">
            <v>137</v>
          </cell>
          <cell r="R150">
            <v>16.7</v>
          </cell>
          <cell r="S150">
            <v>90.3</v>
          </cell>
          <cell r="T150">
            <v>11.4</v>
          </cell>
          <cell r="U150">
            <v>1231</v>
          </cell>
          <cell r="W150">
            <v>7007</v>
          </cell>
          <cell r="X150">
            <v>171000</v>
          </cell>
        </row>
        <row r="151">
          <cell r="A151">
            <v>190</v>
          </cell>
          <cell r="B151" t="str">
            <v>PAW190</v>
          </cell>
          <cell r="D151">
            <v>9.9464420748000002</v>
          </cell>
          <cell r="E151">
            <v>9.5773309748000006</v>
          </cell>
          <cell r="F151">
            <v>0.36911109999999997</v>
          </cell>
          <cell r="G151">
            <v>35137.300000000003</v>
          </cell>
          <cell r="H151">
            <v>43954.672320000005</v>
          </cell>
          <cell r="I151">
            <v>3699.0374280000001</v>
          </cell>
          <cell r="J151">
            <v>11750.2</v>
          </cell>
          <cell r="K151">
            <v>1232.0999999999999</v>
          </cell>
          <cell r="L151">
            <v>313.60000000000002</v>
          </cell>
          <cell r="M151">
            <v>658.7</v>
          </cell>
          <cell r="N151">
            <v>70.210999999999999</v>
          </cell>
          <cell r="O151">
            <v>339.2</v>
          </cell>
          <cell r="P151">
            <v>65.099999999999994</v>
          </cell>
          <cell r="Q151">
            <v>170.9</v>
          </cell>
          <cell r="R151">
            <v>21.1</v>
          </cell>
          <cell r="S151">
            <v>116.5</v>
          </cell>
          <cell r="T151">
            <v>14.8</v>
          </cell>
          <cell r="U151">
            <v>1921</v>
          </cell>
          <cell r="W151">
            <v>3043</v>
          </cell>
          <cell r="X151">
            <v>155000</v>
          </cell>
        </row>
        <row r="152">
          <cell r="A152">
            <v>191</v>
          </cell>
          <cell r="B152" t="str">
            <v>PAW191</v>
          </cell>
          <cell r="D152">
            <v>11.041085901000001</v>
          </cell>
          <cell r="E152">
            <v>10.593719896000001</v>
          </cell>
          <cell r="F152">
            <v>0.44736600500000007</v>
          </cell>
          <cell r="G152">
            <v>38216.6</v>
          </cell>
          <cell r="H152">
            <v>48521.571020000003</v>
          </cell>
          <cell r="I152">
            <v>4142.6279399999994</v>
          </cell>
          <cell r="J152">
            <v>13545.9</v>
          </cell>
          <cell r="K152">
            <v>1510.5</v>
          </cell>
          <cell r="L152">
            <v>394.5</v>
          </cell>
          <cell r="M152">
            <v>865.8</v>
          </cell>
          <cell r="N152">
            <v>89.260049999999993</v>
          </cell>
          <cell r="O152">
            <v>362.3</v>
          </cell>
          <cell r="P152">
            <v>67.2</v>
          </cell>
          <cell r="Q152">
            <v>191.8</v>
          </cell>
          <cell r="R152">
            <v>24.2</v>
          </cell>
          <cell r="S152">
            <v>133</v>
          </cell>
          <cell r="T152">
            <v>17.600000000000001</v>
          </cell>
          <cell r="U152">
            <v>2328</v>
          </cell>
          <cell r="W152">
            <v>2917</v>
          </cell>
          <cell r="X152">
            <v>127000</v>
          </cell>
        </row>
        <row r="153">
          <cell r="A153">
            <v>192</v>
          </cell>
          <cell r="B153" t="str">
            <v>PAW192</v>
          </cell>
          <cell r="D153">
            <v>11.352176671599999</v>
          </cell>
          <cell r="E153">
            <v>10.948903820599998</v>
          </cell>
          <cell r="F153">
            <v>0.40327285099999999</v>
          </cell>
          <cell r="G153">
            <v>40465.599999999999</v>
          </cell>
          <cell r="H153">
            <v>50588.212740000003</v>
          </cell>
          <cell r="I153">
            <v>4166.5254659999991</v>
          </cell>
          <cell r="J153">
            <v>12989.9</v>
          </cell>
          <cell r="K153">
            <v>1278.8</v>
          </cell>
          <cell r="L153">
            <v>328.6</v>
          </cell>
          <cell r="M153">
            <v>740.6</v>
          </cell>
          <cell r="N153">
            <v>77.128510000000006</v>
          </cell>
          <cell r="O153">
            <v>311.8</v>
          </cell>
          <cell r="P153">
            <v>54.1</v>
          </cell>
          <cell r="Q153">
            <v>169.5</v>
          </cell>
          <cell r="R153">
            <v>22</v>
          </cell>
          <cell r="S153">
            <v>117.9</v>
          </cell>
          <cell r="T153">
            <v>16.100000000000001</v>
          </cell>
          <cell r="U153">
            <v>2195</v>
          </cell>
          <cell r="W153">
            <v>997</v>
          </cell>
          <cell r="X153">
            <v>142000</v>
          </cell>
        </row>
        <row r="154">
          <cell r="A154">
            <v>193</v>
          </cell>
          <cell r="B154" t="str">
            <v>PAW193</v>
          </cell>
          <cell r="D154">
            <v>10.182422873199998</v>
          </cell>
          <cell r="E154">
            <v>9.7259870681999985</v>
          </cell>
          <cell r="F154">
            <v>0.45643580499999997</v>
          </cell>
          <cell r="G154">
            <v>36313.5</v>
          </cell>
          <cell r="H154">
            <v>44519.59031</v>
          </cell>
          <cell r="I154">
            <v>3704.2803719999993</v>
          </cell>
          <cell r="J154">
            <v>11538</v>
          </cell>
          <cell r="K154">
            <v>1184.5</v>
          </cell>
          <cell r="L154">
            <v>322.10000000000002</v>
          </cell>
          <cell r="M154">
            <v>778.1</v>
          </cell>
          <cell r="N154">
            <v>86.95805</v>
          </cell>
          <cell r="O154">
            <v>376.1</v>
          </cell>
          <cell r="P154">
            <v>63.2</v>
          </cell>
          <cell r="Q154">
            <v>192.4</v>
          </cell>
          <cell r="R154">
            <v>25</v>
          </cell>
          <cell r="S154">
            <v>136.80000000000001</v>
          </cell>
          <cell r="T154">
            <v>19.7</v>
          </cell>
          <cell r="U154">
            <v>2564</v>
          </cell>
          <cell r="W154">
            <v>1720</v>
          </cell>
          <cell r="X154">
            <v>130000</v>
          </cell>
        </row>
        <row r="155">
          <cell r="A155">
            <v>194</v>
          </cell>
          <cell r="B155" t="str">
            <v>PAW194</v>
          </cell>
          <cell r="D155">
            <v>11.9170925499</v>
          </cell>
          <cell r="E155">
            <v>11.454820616899999</v>
          </cell>
          <cell r="F155">
            <v>0.46227193300000008</v>
          </cell>
          <cell r="G155">
            <v>42236.2</v>
          </cell>
          <cell r="H155">
            <v>54033.943079999997</v>
          </cell>
          <cell r="I155">
            <v>4314.4630889999999</v>
          </cell>
          <cell r="J155">
            <v>12823.6</v>
          </cell>
          <cell r="K155">
            <v>1140</v>
          </cell>
          <cell r="L155">
            <v>280.60000000000002</v>
          </cell>
          <cell r="M155">
            <v>715.2</v>
          </cell>
          <cell r="N155">
            <v>74.619330000000005</v>
          </cell>
          <cell r="O155">
            <v>336.4</v>
          </cell>
          <cell r="P155">
            <v>59.4</v>
          </cell>
          <cell r="Q155">
            <v>187.7</v>
          </cell>
          <cell r="R155">
            <v>24.7</v>
          </cell>
          <cell r="S155">
            <v>133.4</v>
          </cell>
          <cell r="T155">
            <v>19.7</v>
          </cell>
          <cell r="U155">
            <v>2791</v>
          </cell>
          <cell r="W155">
            <v>2543</v>
          </cell>
          <cell r="X155">
            <v>149000</v>
          </cell>
        </row>
        <row r="156">
          <cell r="A156">
            <v>195</v>
          </cell>
          <cell r="B156" t="str">
            <v>PAW195</v>
          </cell>
          <cell r="D156">
            <v>4.9818608452999991</v>
          </cell>
          <cell r="E156">
            <v>4.6781829592999991</v>
          </cell>
          <cell r="F156">
            <v>0.30367788600000001</v>
          </cell>
          <cell r="G156">
            <v>15943.8</v>
          </cell>
          <cell r="H156">
            <v>22574.582029999998</v>
          </cell>
          <cell r="I156">
            <v>1879.7475629999999</v>
          </cell>
          <cell r="J156">
            <v>5801.9</v>
          </cell>
          <cell r="K156">
            <v>581.79999999999995</v>
          </cell>
          <cell r="L156">
            <v>146.5</v>
          </cell>
          <cell r="M156">
            <v>378.3</v>
          </cell>
          <cell r="N156">
            <v>45.878860000000003</v>
          </cell>
          <cell r="O156">
            <v>232.1</v>
          </cell>
          <cell r="P156">
            <v>45.5</v>
          </cell>
          <cell r="Q156">
            <v>150</v>
          </cell>
          <cell r="R156">
            <v>20.7</v>
          </cell>
          <cell r="S156">
            <v>119.2</v>
          </cell>
          <cell r="T156">
            <v>18.600000000000001</v>
          </cell>
          <cell r="U156">
            <v>1880</v>
          </cell>
          <cell r="W156">
            <v>4897</v>
          </cell>
          <cell r="X156">
            <v>172000</v>
          </cell>
        </row>
        <row r="157">
          <cell r="A157">
            <v>196</v>
          </cell>
          <cell r="B157" t="str">
            <v>PAW196</v>
          </cell>
          <cell r="D157">
            <v>6.6255620184000001</v>
          </cell>
          <cell r="E157">
            <v>6.2915250613999998</v>
          </cell>
          <cell r="F157">
            <v>0.33403695700000002</v>
          </cell>
          <cell r="G157">
            <v>20750</v>
          </cell>
          <cell r="H157">
            <v>30975.614150000001</v>
          </cell>
          <cell r="I157">
            <v>2601.4364639999999</v>
          </cell>
          <cell r="J157">
            <v>7874.6</v>
          </cell>
          <cell r="K157">
            <v>713.6</v>
          </cell>
          <cell r="L157">
            <v>170</v>
          </cell>
          <cell r="M157">
            <v>403.2</v>
          </cell>
          <cell r="N157">
            <v>44.969570000000004</v>
          </cell>
          <cell r="O157">
            <v>231.8</v>
          </cell>
          <cell r="P157">
            <v>51.7</v>
          </cell>
          <cell r="Q157">
            <v>176.9</v>
          </cell>
          <cell r="R157">
            <v>23.9</v>
          </cell>
          <cell r="S157">
            <v>129.9</v>
          </cell>
          <cell r="T157">
            <v>19</v>
          </cell>
          <cell r="U157">
            <v>2089</v>
          </cell>
          <cell r="W157">
            <v>3044</v>
          </cell>
          <cell r="X157">
            <v>135000</v>
          </cell>
        </row>
        <row r="158">
          <cell r="A158">
            <v>197</v>
          </cell>
          <cell r="B158" t="str">
            <v>PAW197</v>
          </cell>
          <cell r="D158">
            <v>4.8098284945000005</v>
          </cell>
          <cell r="E158">
            <v>4.4986710935000005</v>
          </cell>
          <cell r="F158">
            <v>0.311157401</v>
          </cell>
          <cell r="G158">
            <v>17369</v>
          </cell>
          <cell r="H158">
            <v>18559.131369999999</v>
          </cell>
          <cell r="I158">
            <v>2052.1795649999999</v>
          </cell>
          <cell r="J158">
            <v>6380.8</v>
          </cell>
          <cell r="K158">
            <v>625.6</v>
          </cell>
          <cell r="L158">
            <v>151.69999999999999</v>
          </cell>
          <cell r="M158">
            <v>358</v>
          </cell>
          <cell r="N158">
            <v>43.174009999999996</v>
          </cell>
          <cell r="O158">
            <v>272.10000000000002</v>
          </cell>
          <cell r="P158">
            <v>68.2</v>
          </cell>
          <cell r="Q158">
            <v>203</v>
          </cell>
          <cell r="R158">
            <v>27.3</v>
          </cell>
          <cell r="S158">
            <v>154.9</v>
          </cell>
          <cell r="T158">
            <v>20.2</v>
          </cell>
          <cell r="U158">
            <v>1813</v>
          </cell>
          <cell r="W158">
            <v>10978</v>
          </cell>
          <cell r="X158">
            <v>184000</v>
          </cell>
        </row>
        <row r="159">
          <cell r="A159">
            <v>198</v>
          </cell>
          <cell r="B159" t="str">
            <v>PAW198</v>
          </cell>
          <cell r="D159">
            <v>5.0127724604000008</v>
          </cell>
          <cell r="E159">
            <v>4.6872224314000004</v>
          </cell>
          <cell r="F159">
            <v>0.32555002900000002</v>
          </cell>
          <cell r="G159">
            <v>16378.1</v>
          </cell>
          <cell r="H159">
            <v>20860.150220000003</v>
          </cell>
          <cell r="I159">
            <v>2135.7740939999999</v>
          </cell>
          <cell r="J159">
            <v>6786.4</v>
          </cell>
          <cell r="K159">
            <v>711.8</v>
          </cell>
          <cell r="L159">
            <v>179.7</v>
          </cell>
          <cell r="M159">
            <v>413</v>
          </cell>
          <cell r="N159">
            <v>48.100290000000001</v>
          </cell>
          <cell r="O159">
            <v>277.60000000000002</v>
          </cell>
          <cell r="P159">
            <v>62.6</v>
          </cell>
          <cell r="Q159">
            <v>183.8</v>
          </cell>
          <cell r="R159">
            <v>25.8</v>
          </cell>
          <cell r="S159">
            <v>156.19999999999999</v>
          </cell>
          <cell r="T159">
            <v>20.7</v>
          </cell>
          <cell r="U159">
            <v>1888</v>
          </cell>
          <cell r="W159">
            <v>7484</v>
          </cell>
          <cell r="X159">
            <v>183000</v>
          </cell>
        </row>
        <row r="160">
          <cell r="A160">
            <v>199</v>
          </cell>
          <cell r="B160" t="str">
            <v>PAW199</v>
          </cell>
          <cell r="D160">
            <v>5.6561529322000004</v>
          </cell>
          <cell r="E160">
            <v>5.4413257202</v>
          </cell>
          <cell r="F160">
            <v>0.21482721200000002</v>
          </cell>
          <cell r="G160">
            <v>18347.599999999999</v>
          </cell>
          <cell r="H160">
            <v>26572.580320000001</v>
          </cell>
          <cell r="I160">
            <v>2173.1768819999998</v>
          </cell>
          <cell r="J160">
            <v>6651.6</v>
          </cell>
          <cell r="K160">
            <v>668.3</v>
          </cell>
          <cell r="L160">
            <v>163.9</v>
          </cell>
          <cell r="M160">
            <v>354.6</v>
          </cell>
          <cell r="N160">
            <v>39.272120000000001</v>
          </cell>
          <cell r="O160">
            <v>204.8</v>
          </cell>
          <cell r="P160">
            <v>43</v>
          </cell>
          <cell r="Q160">
            <v>116.8</v>
          </cell>
          <cell r="R160">
            <v>15.1</v>
          </cell>
          <cell r="S160">
            <v>85.6</v>
          </cell>
          <cell r="T160">
            <v>11.2</v>
          </cell>
          <cell r="U160">
            <v>1114</v>
          </cell>
          <cell r="W160">
            <v>6270</v>
          </cell>
          <cell r="X160">
            <v>175000</v>
          </cell>
        </row>
        <row r="161">
          <cell r="A161">
            <v>200</v>
          </cell>
          <cell r="B161" t="str">
            <v>PAW200</v>
          </cell>
          <cell r="D161">
            <v>3.0408419023</v>
          </cell>
          <cell r="E161">
            <v>2.8972956163000001</v>
          </cell>
          <cell r="F161">
            <v>0.14354628600000002</v>
          </cell>
          <cell r="G161">
            <v>9166.7999999999993</v>
          </cell>
          <cell r="H161">
            <v>14429.596089999999</v>
          </cell>
          <cell r="I161">
            <v>1191.2600729999999</v>
          </cell>
          <cell r="J161">
            <v>3752.2</v>
          </cell>
          <cell r="K161">
            <v>433.1</v>
          </cell>
          <cell r="L161">
            <v>107.9</v>
          </cell>
          <cell r="M161">
            <v>240.7</v>
          </cell>
          <cell r="N161">
            <v>27.462859999999999</v>
          </cell>
          <cell r="O161">
            <v>137.69999999999999</v>
          </cell>
          <cell r="P161">
            <v>27.6</v>
          </cell>
          <cell r="Q161">
            <v>71.2</v>
          </cell>
          <cell r="R161">
            <v>8.5</v>
          </cell>
          <cell r="S161">
            <v>44.3</v>
          </cell>
          <cell r="T161">
            <v>6.1</v>
          </cell>
          <cell r="U161">
            <v>764</v>
          </cell>
          <cell r="W161">
            <v>3510</v>
          </cell>
          <cell r="X161">
            <v>79000</v>
          </cell>
        </row>
        <row r="162">
          <cell r="A162">
            <v>201</v>
          </cell>
          <cell r="B162" t="str">
            <v>PAW201</v>
          </cell>
          <cell r="D162">
            <v>2.0184019558999999</v>
          </cell>
          <cell r="E162">
            <v>1.9174262478999997</v>
          </cell>
          <cell r="F162">
            <v>0.10097570800000001</v>
          </cell>
          <cell r="G162">
            <v>6377.6</v>
          </cell>
          <cell r="H162">
            <v>10088.75829</v>
          </cell>
          <cell r="I162">
            <v>612.80418899999995</v>
          </cell>
          <cell r="J162">
            <v>1881.6</v>
          </cell>
          <cell r="K162">
            <v>213.5</v>
          </cell>
          <cell r="L162">
            <v>56.8</v>
          </cell>
          <cell r="M162">
            <v>140.5</v>
          </cell>
          <cell r="N162">
            <v>17.35708</v>
          </cell>
          <cell r="O162">
            <v>90.9</v>
          </cell>
          <cell r="P162">
            <v>19</v>
          </cell>
          <cell r="Q162">
            <v>51.4</v>
          </cell>
          <cell r="R162">
            <v>6.1</v>
          </cell>
          <cell r="S162">
            <v>32.200000000000003</v>
          </cell>
          <cell r="T162">
            <v>4.5</v>
          </cell>
          <cell r="U162">
            <v>591</v>
          </cell>
          <cell r="W162">
            <v>2746</v>
          </cell>
          <cell r="X162">
            <v>26000</v>
          </cell>
        </row>
        <row r="163">
          <cell r="A163">
            <v>202</v>
          </cell>
          <cell r="B163" t="str">
            <v>PAW202</v>
          </cell>
          <cell r="D163">
            <v>4.7595164484999994</v>
          </cell>
          <cell r="E163">
            <v>4.5712637140999997</v>
          </cell>
          <cell r="F163">
            <v>0.18825273440000001</v>
          </cell>
          <cell r="G163">
            <v>13921.6</v>
          </cell>
          <cell r="H163">
            <v>23015.342220000002</v>
          </cell>
          <cell r="I163">
            <v>2001.2949209999997</v>
          </cell>
          <cell r="J163">
            <v>6107.7</v>
          </cell>
          <cell r="K163">
            <v>666.7</v>
          </cell>
          <cell r="L163">
            <v>165.9</v>
          </cell>
          <cell r="M163">
            <v>362.2</v>
          </cell>
          <cell r="N163">
            <v>39.663460000000001</v>
          </cell>
          <cell r="O163">
            <v>168.4</v>
          </cell>
          <cell r="P163">
            <v>33.4</v>
          </cell>
          <cell r="Q163">
            <v>89.8</v>
          </cell>
          <cell r="R163">
            <v>10.8</v>
          </cell>
          <cell r="S163">
            <v>54.1</v>
          </cell>
          <cell r="T163">
            <v>6.9817939999999998</v>
          </cell>
          <cell r="U163">
            <v>951.28209000000004</v>
          </cell>
          <cell r="W163">
            <v>9447.0220000000008</v>
          </cell>
          <cell r="X163">
            <v>134512.5</v>
          </cell>
        </row>
        <row r="164">
          <cell r="A164">
            <v>203</v>
          </cell>
          <cell r="B164" t="str">
            <v>PAW203</v>
          </cell>
          <cell r="D164">
            <v>2.9876010220999998</v>
          </cell>
          <cell r="E164">
            <v>2.8339818340999998</v>
          </cell>
          <cell r="F164">
            <v>0.15361918799999999</v>
          </cell>
          <cell r="G164">
            <v>8984.5</v>
          </cell>
          <cell r="H164">
            <v>13469.012960000002</v>
          </cell>
          <cell r="I164">
            <v>1285.3053809999999</v>
          </cell>
          <cell r="J164">
            <v>4087.8</v>
          </cell>
          <cell r="K164">
            <v>513.20000000000005</v>
          </cell>
          <cell r="L164">
            <v>134.19999999999999</v>
          </cell>
          <cell r="M164">
            <v>301.39999999999998</v>
          </cell>
          <cell r="N164">
            <v>34.39188</v>
          </cell>
          <cell r="O164">
            <v>157.1</v>
          </cell>
          <cell r="P164">
            <v>27.7</v>
          </cell>
          <cell r="Q164">
            <v>70.3</v>
          </cell>
          <cell r="R164">
            <v>8.1999999999999993</v>
          </cell>
          <cell r="S164">
            <v>39.799999999999997</v>
          </cell>
          <cell r="T164">
            <v>5.0999999999999996</v>
          </cell>
          <cell r="U164">
            <v>758</v>
          </cell>
          <cell r="W164">
            <v>6453</v>
          </cell>
          <cell r="X164">
            <v>49000</v>
          </cell>
        </row>
        <row r="165">
          <cell r="A165">
            <v>212</v>
          </cell>
          <cell r="B165" t="str">
            <v>PAW 212</v>
          </cell>
          <cell r="C165">
            <v>0</v>
          </cell>
          <cell r="D165">
            <v>6.3380111483000006</v>
          </cell>
          <cell r="E165">
            <v>6.0972446303000005</v>
          </cell>
          <cell r="F165">
            <v>0.24076651799999998</v>
          </cell>
          <cell r="G165">
            <v>20484.900000000001</v>
          </cell>
          <cell r="H165">
            <v>28223.761929999997</v>
          </cell>
          <cell r="I165">
            <v>2573.3843729999994</v>
          </cell>
          <cell r="J165">
            <v>8639.2000000000007</v>
          </cell>
          <cell r="K165">
            <v>1051.2</v>
          </cell>
          <cell r="L165">
            <v>273.3</v>
          </cell>
          <cell r="M165">
            <v>589.29999999999995</v>
          </cell>
          <cell r="N165">
            <v>66.965180000000004</v>
          </cell>
          <cell r="O165">
            <v>295.3</v>
          </cell>
          <cell r="P165">
            <v>41.6</v>
          </cell>
          <cell r="Q165">
            <v>84.3</v>
          </cell>
          <cell r="R165">
            <v>9.8000000000000007</v>
          </cell>
          <cell r="S165">
            <v>50.1</v>
          </cell>
          <cell r="T165">
            <v>6</v>
          </cell>
          <cell r="U165">
            <v>991</v>
          </cell>
          <cell r="W165">
            <v>4475</v>
          </cell>
          <cell r="X165">
            <v>178000</v>
          </cell>
        </row>
        <row r="166">
          <cell r="A166">
            <v>213</v>
          </cell>
          <cell r="B166" t="str">
            <v>PAW 213</v>
          </cell>
          <cell r="C166">
            <v>0</v>
          </cell>
          <cell r="D166">
            <v>6.5083911043999993</v>
          </cell>
          <cell r="E166">
            <v>6.2452404893999995</v>
          </cell>
          <cell r="F166">
            <v>0.26315061500000003</v>
          </cell>
          <cell r="G166">
            <v>21295.7</v>
          </cell>
          <cell r="H166">
            <v>28679.983279999997</v>
          </cell>
          <cell r="I166">
            <v>2602.0216139999998</v>
          </cell>
          <cell r="J166">
            <v>8804.9</v>
          </cell>
          <cell r="K166">
            <v>1069.8</v>
          </cell>
          <cell r="L166">
            <v>277.7</v>
          </cell>
          <cell r="M166">
            <v>614.20000000000005</v>
          </cell>
          <cell r="N166">
            <v>67.506150000000005</v>
          </cell>
          <cell r="O166">
            <v>311.2</v>
          </cell>
          <cell r="P166">
            <v>44</v>
          </cell>
          <cell r="Q166">
            <v>91.9</v>
          </cell>
          <cell r="R166">
            <v>10.6</v>
          </cell>
          <cell r="S166">
            <v>53.6</v>
          </cell>
          <cell r="T166">
            <v>6.8</v>
          </cell>
          <cell r="U166">
            <v>1154</v>
          </cell>
          <cell r="W166">
            <v>3489</v>
          </cell>
          <cell r="X166">
            <v>177000</v>
          </cell>
        </row>
        <row r="167">
          <cell r="A167">
            <v>214</v>
          </cell>
          <cell r="B167" t="str">
            <v>PAW 214</v>
          </cell>
          <cell r="C167">
            <v>0</v>
          </cell>
          <cell r="D167">
            <v>7.4281139805999992</v>
          </cell>
          <cell r="E167">
            <v>7.1704202525999996</v>
          </cell>
          <cell r="F167">
            <v>0.25769372800000001</v>
          </cell>
          <cell r="G167">
            <v>25062.3</v>
          </cell>
          <cell r="H167">
            <v>32562.491389999999</v>
          </cell>
          <cell r="I167">
            <v>2889.6111359999995</v>
          </cell>
          <cell r="J167">
            <v>9977.9</v>
          </cell>
          <cell r="K167">
            <v>1211.9000000000001</v>
          </cell>
          <cell r="L167">
            <v>316</v>
          </cell>
          <cell r="M167">
            <v>678</v>
          </cell>
          <cell r="N167">
            <v>75.137280000000004</v>
          </cell>
          <cell r="O167">
            <v>319.2</v>
          </cell>
          <cell r="P167">
            <v>42.2</v>
          </cell>
          <cell r="Q167">
            <v>80.900000000000006</v>
          </cell>
          <cell r="R167">
            <v>9.3000000000000007</v>
          </cell>
          <cell r="S167">
            <v>46.4</v>
          </cell>
          <cell r="T167">
            <v>5.8</v>
          </cell>
          <cell r="U167">
            <v>1004</v>
          </cell>
          <cell r="W167">
            <v>2985</v>
          </cell>
          <cell r="X167">
            <v>144000</v>
          </cell>
        </row>
        <row r="168">
          <cell r="A168">
            <v>215</v>
          </cell>
          <cell r="B168" t="str">
            <v>PAW 215</v>
          </cell>
          <cell r="C168">
            <v>0</v>
          </cell>
          <cell r="D168">
            <v>8.4530628384999993</v>
          </cell>
          <cell r="E168">
            <v>8.1795976144999987</v>
          </cell>
          <cell r="F168">
            <v>0.27346522400000006</v>
          </cell>
          <cell r="G168">
            <v>30746</v>
          </cell>
          <cell r="H168">
            <v>35259.058250000002</v>
          </cell>
          <cell r="I168">
            <v>3422.7178949999998</v>
          </cell>
          <cell r="J168">
            <v>11095.4</v>
          </cell>
          <cell r="K168">
            <v>1272.8</v>
          </cell>
          <cell r="L168">
            <v>340.1</v>
          </cell>
          <cell r="M168">
            <v>778.1</v>
          </cell>
          <cell r="N168">
            <v>87.75224</v>
          </cell>
          <cell r="O168">
            <v>359.9</v>
          </cell>
          <cell r="P168">
            <v>44.4</v>
          </cell>
          <cell r="Q168">
            <v>81.7</v>
          </cell>
          <cell r="R168">
            <v>8.6</v>
          </cell>
          <cell r="S168">
            <v>41.3</v>
          </cell>
          <cell r="T168">
            <v>4.8</v>
          </cell>
          <cell r="U168">
            <v>988</v>
          </cell>
          <cell r="W168">
            <v>3326</v>
          </cell>
          <cell r="X168">
            <v>155000</v>
          </cell>
        </row>
        <row r="169">
          <cell r="A169">
            <v>216</v>
          </cell>
          <cell r="B169" t="str">
            <v>PAW 216</v>
          </cell>
          <cell r="D169">
            <v>7.811916322400001</v>
          </cell>
          <cell r="E169">
            <v>7.5262452884000011</v>
          </cell>
          <cell r="F169">
            <v>0.28567103399999999</v>
          </cell>
          <cell r="G169">
            <v>25923.9</v>
          </cell>
          <cell r="H169">
            <v>33526.939810000003</v>
          </cell>
          <cell r="I169">
            <v>3372.3130739999997</v>
          </cell>
          <cell r="J169">
            <v>11156.5</v>
          </cell>
          <cell r="K169">
            <v>1282.8</v>
          </cell>
          <cell r="L169">
            <v>337.1</v>
          </cell>
          <cell r="M169">
            <v>710.5</v>
          </cell>
          <cell r="N169">
            <v>79.810340000000011</v>
          </cell>
          <cell r="O169">
            <v>338</v>
          </cell>
          <cell r="P169">
            <v>46.7</v>
          </cell>
          <cell r="Q169">
            <v>94.9</v>
          </cell>
          <cell r="R169">
            <v>10.3</v>
          </cell>
          <cell r="S169">
            <v>49.5</v>
          </cell>
          <cell r="T169">
            <v>5.9</v>
          </cell>
          <cell r="U169">
            <v>1184</v>
          </cell>
          <cell r="W169">
            <v>4317</v>
          </cell>
          <cell r="X169">
            <v>143000</v>
          </cell>
        </row>
        <row r="170">
          <cell r="A170">
            <v>217</v>
          </cell>
          <cell r="B170" t="str">
            <v>PAW 217</v>
          </cell>
          <cell r="D170">
            <v>6.5697179009000006</v>
          </cell>
          <cell r="E170">
            <v>6.1908720549000007</v>
          </cell>
          <cell r="F170">
            <v>0.37884584599999999</v>
          </cell>
          <cell r="G170">
            <v>20607.8</v>
          </cell>
          <cell r="H170">
            <v>26117.647400000002</v>
          </cell>
          <cell r="I170">
            <v>3050.7731489999996</v>
          </cell>
          <cell r="J170">
            <v>10748.6</v>
          </cell>
          <cell r="K170">
            <v>1383.9</v>
          </cell>
          <cell r="L170">
            <v>366</v>
          </cell>
          <cell r="M170">
            <v>786.9</v>
          </cell>
          <cell r="N170">
            <v>91.458459999999988</v>
          </cell>
          <cell r="O170">
            <v>398.3</v>
          </cell>
          <cell r="P170">
            <v>61</v>
          </cell>
          <cell r="Q170">
            <v>139.6</v>
          </cell>
          <cell r="R170">
            <v>16.2</v>
          </cell>
          <cell r="S170">
            <v>83.7</v>
          </cell>
          <cell r="T170">
            <v>10.3</v>
          </cell>
          <cell r="U170">
            <v>1835</v>
          </cell>
          <cell r="W170">
            <v>8289</v>
          </cell>
          <cell r="X170">
            <v>132000</v>
          </cell>
        </row>
        <row r="171">
          <cell r="A171">
            <v>218</v>
          </cell>
          <cell r="B171" t="str">
            <v>PAW 218</v>
          </cell>
          <cell r="D171">
            <v>5.5567986150999999</v>
          </cell>
          <cell r="E171">
            <v>4.7059316811</v>
          </cell>
          <cell r="F171">
            <v>0.85086693400000002</v>
          </cell>
          <cell r="G171">
            <v>11338.1</v>
          </cell>
          <cell r="H171">
            <v>20006.038260000001</v>
          </cell>
          <cell r="I171">
            <v>2495.2785509999999</v>
          </cell>
          <cell r="J171">
            <v>11353.9</v>
          </cell>
          <cell r="K171">
            <v>1866</v>
          </cell>
          <cell r="L171">
            <v>604.79999999999995</v>
          </cell>
          <cell r="M171">
            <v>1783.7</v>
          </cell>
          <cell r="N171">
            <v>205.26934</v>
          </cell>
          <cell r="O171">
            <v>941.3</v>
          </cell>
          <cell r="P171">
            <v>144.4</v>
          </cell>
          <cell r="Q171">
            <v>349</v>
          </cell>
          <cell r="R171">
            <v>43.6</v>
          </cell>
          <cell r="S171">
            <v>252.2</v>
          </cell>
          <cell r="T171">
            <v>34.4</v>
          </cell>
          <cell r="U171">
            <v>4150</v>
          </cell>
          <cell r="W171">
            <v>7779</v>
          </cell>
          <cell r="X171">
            <v>184000</v>
          </cell>
        </row>
        <row r="172">
          <cell r="A172">
            <v>219</v>
          </cell>
          <cell r="B172" t="str">
            <v>PAW 219</v>
          </cell>
          <cell r="D172">
            <v>13.759548926500001</v>
          </cell>
          <cell r="E172">
            <v>13.2456445585</v>
          </cell>
          <cell r="F172">
            <v>0.51390436800000006</v>
          </cell>
          <cell r="G172">
            <v>47842</v>
          </cell>
          <cell r="H172">
            <v>61032.226320000002</v>
          </cell>
          <cell r="I172">
            <v>5210.8192650000001</v>
          </cell>
          <cell r="J172">
            <v>16601.3</v>
          </cell>
          <cell r="K172">
            <v>1770.1</v>
          </cell>
          <cell r="L172">
            <v>482</v>
          </cell>
          <cell r="M172">
            <v>1129.7</v>
          </cell>
          <cell r="N172">
            <v>128.54368000000002</v>
          </cell>
          <cell r="O172">
            <v>583.29999999999995</v>
          </cell>
          <cell r="P172">
            <v>87.8</v>
          </cell>
          <cell r="Q172">
            <v>183.9</v>
          </cell>
          <cell r="R172">
            <v>20.3</v>
          </cell>
          <cell r="S172">
            <v>100.6</v>
          </cell>
          <cell r="T172">
            <v>10.9</v>
          </cell>
          <cell r="U172">
            <v>2412</v>
          </cell>
          <cell r="W172">
            <v>4425</v>
          </cell>
          <cell r="X172">
            <v>148000</v>
          </cell>
        </row>
        <row r="173">
          <cell r="A173">
            <v>220</v>
          </cell>
          <cell r="B173" t="str">
            <v>PAW 220</v>
          </cell>
          <cell r="D173">
            <v>8.1881502032999993</v>
          </cell>
          <cell r="E173">
            <v>7.5629038962999999</v>
          </cell>
          <cell r="F173">
            <v>0.62524630699999995</v>
          </cell>
          <cell r="G173">
            <v>28777.200000000001</v>
          </cell>
          <cell r="H173">
            <v>24658.793249999999</v>
          </cell>
          <cell r="I173">
            <v>3881.5457129999995</v>
          </cell>
          <cell r="J173">
            <v>16078.9</v>
          </cell>
          <cell r="K173">
            <v>2232.6</v>
          </cell>
          <cell r="L173">
            <v>668</v>
          </cell>
          <cell r="M173">
            <v>1696.5</v>
          </cell>
          <cell r="N173">
            <v>181.36306999999999</v>
          </cell>
          <cell r="O173">
            <v>748.1</v>
          </cell>
          <cell r="P173">
            <v>101.6</v>
          </cell>
          <cell r="Q173">
            <v>201.1</v>
          </cell>
          <cell r="R173">
            <v>20.7</v>
          </cell>
          <cell r="S173">
            <v>97.9</v>
          </cell>
          <cell r="T173">
            <v>10.199999999999999</v>
          </cell>
          <cell r="U173">
            <v>2527</v>
          </cell>
          <cell r="W173">
            <v>5095</v>
          </cell>
          <cell r="X173">
            <v>105000</v>
          </cell>
        </row>
        <row r="174">
          <cell r="A174">
            <v>221</v>
          </cell>
          <cell r="B174" t="str">
            <v>PAW 221</v>
          </cell>
          <cell r="D174">
            <v>6.4495227204000001</v>
          </cell>
          <cell r="E174">
            <v>5.7448453013999998</v>
          </cell>
          <cell r="F174">
            <v>0.70467741900000003</v>
          </cell>
          <cell r="G174">
            <v>17592.599999999999</v>
          </cell>
          <cell r="H174">
            <v>19711.57344</v>
          </cell>
          <cell r="I174">
            <v>3436.6795739999998</v>
          </cell>
          <cell r="J174">
            <v>14228</v>
          </cell>
          <cell r="K174">
            <v>2479.6</v>
          </cell>
          <cell r="L174">
            <v>718.2</v>
          </cell>
          <cell r="M174">
            <v>1808</v>
          </cell>
          <cell r="N174">
            <v>207.98569999999998</v>
          </cell>
          <cell r="O174">
            <v>863.6</v>
          </cell>
          <cell r="P174">
            <v>120.3</v>
          </cell>
          <cell r="Q174">
            <v>262.39999999999998</v>
          </cell>
          <cell r="R174">
            <v>30.2</v>
          </cell>
          <cell r="S174">
            <v>152.5</v>
          </cell>
          <cell r="T174">
            <v>17.170210000000001</v>
          </cell>
          <cell r="U174">
            <v>2866.4182799999999</v>
          </cell>
          <cell r="W174">
            <v>6709.0450000000001</v>
          </cell>
          <cell r="X174">
            <v>136095</v>
          </cell>
        </row>
        <row r="175">
          <cell r="A175">
            <v>222</v>
          </cell>
          <cell r="B175" t="str">
            <v>PAW 222</v>
          </cell>
          <cell r="D175">
            <v>5.7007009467999996</v>
          </cell>
          <cell r="E175">
            <v>5.0175727757999997</v>
          </cell>
          <cell r="F175">
            <v>0.6831281709999999</v>
          </cell>
          <cell r="G175">
            <v>15756.4</v>
          </cell>
          <cell r="H175">
            <v>18061.09461</v>
          </cell>
          <cell r="I175">
            <v>2870.9331479999996</v>
          </cell>
          <cell r="J175">
            <v>11645</v>
          </cell>
          <cell r="K175">
            <v>1842.3</v>
          </cell>
          <cell r="L175">
            <v>538.79999999999995</v>
          </cell>
          <cell r="M175">
            <v>1281.9000000000001</v>
          </cell>
          <cell r="N175">
            <v>161.38171</v>
          </cell>
          <cell r="O175">
            <v>738</v>
          </cell>
          <cell r="P175">
            <v>115.7</v>
          </cell>
          <cell r="Q175">
            <v>276.60000000000002</v>
          </cell>
          <cell r="R175">
            <v>33.200000000000003</v>
          </cell>
          <cell r="S175">
            <v>181.8</v>
          </cell>
          <cell r="T175">
            <v>22.9</v>
          </cell>
          <cell r="U175">
            <v>3481</v>
          </cell>
          <cell r="W175">
            <v>14337</v>
          </cell>
          <cell r="X175">
            <v>96000</v>
          </cell>
        </row>
        <row r="176">
          <cell r="A176">
            <v>223</v>
          </cell>
          <cell r="B176" t="str">
            <v>PAW 223</v>
          </cell>
          <cell r="D176">
            <v>6.4758900646999997</v>
          </cell>
          <cell r="E176">
            <v>5.6320790836999999</v>
          </cell>
          <cell r="F176">
            <v>0.84381098099999996</v>
          </cell>
          <cell r="G176">
            <v>16950.900000000001</v>
          </cell>
          <cell r="H176">
            <v>18271.577219999999</v>
          </cell>
          <cell r="I176">
            <v>3422.4136169999997</v>
          </cell>
          <cell r="J176">
            <v>15107.5</v>
          </cell>
          <cell r="K176">
            <v>2568.4</v>
          </cell>
          <cell r="L176">
            <v>772.4</v>
          </cell>
          <cell r="M176">
            <v>1852</v>
          </cell>
          <cell r="N176">
            <v>234.00981000000002</v>
          </cell>
          <cell r="O176">
            <v>1042.3</v>
          </cell>
          <cell r="P176">
            <v>150.1</v>
          </cell>
          <cell r="Q176">
            <v>333.8</v>
          </cell>
          <cell r="R176">
            <v>38.5</v>
          </cell>
          <cell r="S176">
            <v>203.2</v>
          </cell>
          <cell r="T176">
            <v>22.8</v>
          </cell>
          <cell r="U176">
            <v>3789</v>
          </cell>
          <cell r="W176">
            <v>19582</v>
          </cell>
          <cell r="X176">
            <v>64000</v>
          </cell>
        </row>
        <row r="177">
          <cell r="A177">
            <v>226</v>
          </cell>
          <cell r="B177" t="str">
            <v>PAW 226</v>
          </cell>
          <cell r="D177">
            <v>7.7619558775999993</v>
          </cell>
          <cell r="E177">
            <v>6.5661445215999992</v>
          </cell>
          <cell r="F177">
            <v>1.1958113559999999</v>
          </cell>
          <cell r="G177">
            <v>20874.599999999999</v>
          </cell>
          <cell r="H177">
            <v>21647.61521</v>
          </cell>
          <cell r="I177">
            <v>3770.7300059999998</v>
          </cell>
          <cell r="J177">
            <v>16591.900000000001</v>
          </cell>
          <cell r="K177">
            <v>2776.6</v>
          </cell>
          <cell r="L177">
            <v>829.8</v>
          </cell>
          <cell r="M177">
            <v>1968.9</v>
          </cell>
          <cell r="N177">
            <v>252.71356</v>
          </cell>
          <cell r="O177">
            <v>1216</v>
          </cell>
          <cell r="P177">
            <v>200.5</v>
          </cell>
          <cell r="Q177">
            <v>509.9</v>
          </cell>
          <cell r="R177">
            <v>64.3</v>
          </cell>
          <cell r="S177">
            <v>361.9</v>
          </cell>
          <cell r="T177">
            <v>49.1</v>
          </cell>
          <cell r="U177">
            <v>6505</v>
          </cell>
          <cell r="W177">
            <v>11292</v>
          </cell>
          <cell r="X177">
            <v>114000</v>
          </cell>
        </row>
        <row r="178">
          <cell r="A178">
            <v>227</v>
          </cell>
          <cell r="B178" t="str">
            <v>PAW 227</v>
          </cell>
          <cell r="D178">
            <v>8.1698470518999997</v>
          </cell>
          <cell r="E178">
            <v>7.4027289448999989</v>
          </cell>
          <cell r="F178">
            <v>0.76711810700000005</v>
          </cell>
          <cell r="G178">
            <v>22425.3</v>
          </cell>
          <cell r="H178">
            <v>29166.072779999999</v>
          </cell>
          <cell r="I178">
            <v>3891.5166689999996</v>
          </cell>
          <cell r="J178">
            <v>16087</v>
          </cell>
          <cell r="K178">
            <v>2457.4</v>
          </cell>
          <cell r="L178">
            <v>709.3</v>
          </cell>
          <cell r="M178">
            <v>1593.8</v>
          </cell>
          <cell r="N178">
            <v>202.08106999999998</v>
          </cell>
          <cell r="O178">
            <v>921.9</v>
          </cell>
          <cell r="P178">
            <v>138.5</v>
          </cell>
          <cell r="Q178">
            <v>309.8</v>
          </cell>
          <cell r="R178">
            <v>36.9</v>
          </cell>
          <cell r="S178">
            <v>200</v>
          </cell>
          <cell r="T178">
            <v>23.9</v>
          </cell>
          <cell r="U178">
            <v>3535</v>
          </cell>
          <cell r="W178">
            <v>8486</v>
          </cell>
          <cell r="X178">
            <v>232000</v>
          </cell>
        </row>
        <row r="179">
          <cell r="A179">
            <v>228</v>
          </cell>
          <cell r="B179" t="str">
            <v>PAW 228</v>
          </cell>
          <cell r="D179">
            <v>7.7112599650999991</v>
          </cell>
          <cell r="E179">
            <v>7.1780341340999989</v>
          </cell>
          <cell r="F179">
            <v>0.53322583100000009</v>
          </cell>
          <cell r="G179">
            <v>21810.7</v>
          </cell>
          <cell r="H179">
            <v>29943.581720000002</v>
          </cell>
          <cell r="I179">
            <v>3697.0596209999999</v>
          </cell>
          <cell r="J179">
            <v>14362</v>
          </cell>
          <cell r="K179">
            <v>1967</v>
          </cell>
          <cell r="L179">
            <v>556.1</v>
          </cell>
          <cell r="M179">
            <v>1207.7</v>
          </cell>
          <cell r="N179">
            <v>145.95831000000001</v>
          </cell>
          <cell r="O179">
            <v>641.9</v>
          </cell>
          <cell r="P179">
            <v>92.3</v>
          </cell>
          <cell r="Q179">
            <v>198.6</v>
          </cell>
          <cell r="R179">
            <v>23.4</v>
          </cell>
          <cell r="S179">
            <v>125.8</v>
          </cell>
          <cell r="T179">
            <v>14.5</v>
          </cell>
          <cell r="U179">
            <v>2326</v>
          </cell>
          <cell r="W179">
            <v>10535</v>
          </cell>
          <cell r="X179">
            <v>238000</v>
          </cell>
        </row>
        <row r="180">
          <cell r="A180">
            <v>229</v>
          </cell>
          <cell r="B180" t="str">
            <v>PAW 229</v>
          </cell>
          <cell r="D180">
            <v>5.5568002006999997</v>
          </cell>
          <cell r="E180">
            <v>5.0763517876999993</v>
          </cell>
          <cell r="F180">
            <v>0.48044841299999996</v>
          </cell>
          <cell r="G180">
            <v>14933.7</v>
          </cell>
          <cell r="H180">
            <v>21147.938629999997</v>
          </cell>
          <cell r="I180">
            <v>2675.8792469999994</v>
          </cell>
          <cell r="J180">
            <v>10498.3</v>
          </cell>
          <cell r="K180">
            <v>1507.7</v>
          </cell>
          <cell r="L180">
            <v>442.9</v>
          </cell>
          <cell r="M180">
            <v>1016.5</v>
          </cell>
          <cell r="N180">
            <v>126.18413</v>
          </cell>
          <cell r="O180">
            <v>573.70000000000005</v>
          </cell>
          <cell r="P180">
            <v>86.7</v>
          </cell>
          <cell r="Q180">
            <v>197.8</v>
          </cell>
          <cell r="R180">
            <v>24.5</v>
          </cell>
          <cell r="S180">
            <v>139.6</v>
          </cell>
          <cell r="T180">
            <v>17.600000000000001</v>
          </cell>
          <cell r="U180">
            <v>2179</v>
          </cell>
          <cell r="W180">
            <v>10255</v>
          </cell>
          <cell r="X180">
            <v>167000</v>
          </cell>
        </row>
        <row r="181">
          <cell r="A181">
            <v>230</v>
          </cell>
          <cell r="B181" t="str">
            <v>PAW 230</v>
          </cell>
          <cell r="D181">
            <v>3.9833759455999997</v>
          </cell>
          <cell r="E181">
            <v>3.5656514975999998</v>
          </cell>
          <cell r="F181">
            <v>0.41772444799999991</v>
          </cell>
          <cell r="G181">
            <v>12031.2</v>
          </cell>
          <cell r="H181">
            <v>12534.901210000002</v>
          </cell>
          <cell r="I181">
            <v>1897.3137659999998</v>
          </cell>
          <cell r="J181">
            <v>7934</v>
          </cell>
          <cell r="K181">
            <v>1259.0999999999999</v>
          </cell>
          <cell r="L181">
            <v>379.9</v>
          </cell>
          <cell r="M181">
            <v>907.9</v>
          </cell>
          <cell r="N181">
            <v>106.44448000000001</v>
          </cell>
          <cell r="O181">
            <v>483.2</v>
          </cell>
          <cell r="P181">
            <v>75.3</v>
          </cell>
          <cell r="Q181">
            <v>179.9</v>
          </cell>
          <cell r="R181">
            <v>23</v>
          </cell>
          <cell r="S181">
            <v>134.69999999999999</v>
          </cell>
          <cell r="T181">
            <v>17.899999999999999</v>
          </cell>
          <cell r="U181">
            <v>1869</v>
          </cell>
          <cell r="W181">
            <v>3872</v>
          </cell>
          <cell r="X181">
            <v>210000</v>
          </cell>
        </row>
        <row r="182">
          <cell r="A182">
            <v>231</v>
          </cell>
          <cell r="B182" t="str">
            <v>PAW 231</v>
          </cell>
          <cell r="D182">
            <v>4.0561771648000002</v>
          </cell>
          <cell r="E182">
            <v>3.6745504068000003</v>
          </cell>
          <cell r="F182">
            <v>0.38162675799999995</v>
          </cell>
          <cell r="G182">
            <v>11034.3</v>
          </cell>
          <cell r="H182">
            <v>14796.798639999999</v>
          </cell>
          <cell r="I182">
            <v>2013.8054279999999</v>
          </cell>
          <cell r="J182">
            <v>7717.3</v>
          </cell>
          <cell r="K182">
            <v>1183.3</v>
          </cell>
          <cell r="L182">
            <v>350.6</v>
          </cell>
          <cell r="M182">
            <v>892.9</v>
          </cell>
          <cell r="N182">
            <v>113.67276000000001</v>
          </cell>
          <cell r="O182">
            <v>515.1</v>
          </cell>
          <cell r="P182">
            <v>73</v>
          </cell>
          <cell r="Q182">
            <v>163.30000000000001</v>
          </cell>
          <cell r="R182">
            <v>21.1</v>
          </cell>
          <cell r="S182">
            <v>122</v>
          </cell>
          <cell r="T182">
            <v>14.554880000000001</v>
          </cell>
          <cell r="U182">
            <v>1550.0399399999999</v>
          </cell>
          <cell r="W182">
            <v>2054.1980000000003</v>
          </cell>
          <cell r="X182">
            <v>128182.49999999999</v>
          </cell>
        </row>
        <row r="183">
          <cell r="A183">
            <v>232</v>
          </cell>
          <cell r="B183" t="str">
            <v>PAW 232</v>
          </cell>
          <cell r="D183">
            <v>4.0062724372999998</v>
          </cell>
          <cell r="E183">
            <v>3.5989833882999998</v>
          </cell>
          <cell r="F183">
            <v>0.40728904900000001</v>
          </cell>
          <cell r="G183">
            <v>10888.3</v>
          </cell>
          <cell r="H183">
            <v>12785.9108</v>
          </cell>
          <cell r="I183">
            <v>2065.1230829999995</v>
          </cell>
          <cell r="J183">
            <v>8884.7999999999993</v>
          </cell>
          <cell r="K183">
            <v>1365.7</v>
          </cell>
          <cell r="L183">
            <v>408.5</v>
          </cell>
          <cell r="M183">
            <v>964.7</v>
          </cell>
          <cell r="N183">
            <v>117.39049</v>
          </cell>
          <cell r="O183">
            <v>527.9</v>
          </cell>
          <cell r="P183">
            <v>75.099999999999994</v>
          </cell>
          <cell r="Q183">
            <v>166.1</v>
          </cell>
          <cell r="R183">
            <v>20.399999999999999</v>
          </cell>
          <cell r="S183">
            <v>117.4</v>
          </cell>
          <cell r="T183">
            <v>14.4</v>
          </cell>
          <cell r="U183">
            <v>1661</v>
          </cell>
          <cell r="W183">
            <v>5627</v>
          </cell>
          <cell r="X183">
            <v>120000</v>
          </cell>
        </row>
        <row r="184">
          <cell r="A184">
            <v>233</v>
          </cell>
          <cell r="B184" t="str">
            <v>PAW 233</v>
          </cell>
          <cell r="D184">
            <v>6.3761811621</v>
          </cell>
          <cell r="E184">
            <v>5.8612465590999996</v>
          </cell>
          <cell r="F184">
            <v>0.51493460299999994</v>
          </cell>
          <cell r="G184">
            <v>18401.099999999999</v>
          </cell>
          <cell r="H184">
            <v>23613.290870000001</v>
          </cell>
          <cell r="I184">
            <v>3014.7747209999998</v>
          </cell>
          <cell r="J184">
            <v>11875.3</v>
          </cell>
          <cell r="K184">
            <v>1708</v>
          </cell>
          <cell r="L184">
            <v>511.2</v>
          </cell>
          <cell r="M184">
            <v>1237.8</v>
          </cell>
          <cell r="N184">
            <v>157.14603</v>
          </cell>
          <cell r="O184">
            <v>703.1</v>
          </cell>
          <cell r="P184">
            <v>96.5</v>
          </cell>
          <cell r="Q184">
            <v>206.8</v>
          </cell>
          <cell r="R184">
            <v>24.9</v>
          </cell>
          <cell r="S184">
            <v>139.69999999999999</v>
          </cell>
          <cell r="T184">
            <v>16.2</v>
          </cell>
          <cell r="U184">
            <v>2056</v>
          </cell>
          <cell r="W184">
            <v>22944</v>
          </cell>
          <cell r="X184">
            <v>146000</v>
          </cell>
        </row>
        <row r="185">
          <cell r="A185">
            <v>234</v>
          </cell>
          <cell r="B185" t="str">
            <v>PAW 234</v>
          </cell>
          <cell r="D185">
            <v>4.6223545203</v>
          </cell>
          <cell r="E185">
            <v>4.2194393398000001</v>
          </cell>
          <cell r="F185">
            <v>0.40291518050000003</v>
          </cell>
          <cell r="G185">
            <v>13909.7</v>
          </cell>
          <cell r="H185">
            <v>16207.74662</v>
          </cell>
          <cell r="I185">
            <v>2311.6467779999998</v>
          </cell>
          <cell r="J185">
            <v>8479.5</v>
          </cell>
          <cell r="K185">
            <v>1285.8</v>
          </cell>
          <cell r="L185">
            <v>381.1</v>
          </cell>
          <cell r="M185">
            <v>975.4</v>
          </cell>
          <cell r="N185">
            <v>123.08794</v>
          </cell>
          <cell r="O185">
            <v>531.4</v>
          </cell>
          <cell r="P185">
            <v>76.400000000000006</v>
          </cell>
          <cell r="Q185">
            <v>163.30000000000001</v>
          </cell>
          <cell r="R185">
            <v>20.5</v>
          </cell>
          <cell r="S185">
            <v>123.1</v>
          </cell>
          <cell r="T185">
            <v>14.725444999999999</v>
          </cell>
          <cell r="U185">
            <v>1620.13842</v>
          </cell>
          <cell r="W185">
            <v>4537.5460000000003</v>
          </cell>
          <cell r="X185">
            <v>200977.49999999997</v>
          </cell>
        </row>
        <row r="186">
          <cell r="A186">
            <v>235</v>
          </cell>
          <cell r="B186" t="str">
            <v>PAW 235</v>
          </cell>
          <cell r="D186">
            <v>7.1392993162999998</v>
          </cell>
          <cell r="E186">
            <v>6.2259641992999999</v>
          </cell>
          <cell r="F186">
            <v>0.91333511700000003</v>
          </cell>
          <cell r="G186">
            <v>21415.599999999999</v>
          </cell>
          <cell r="H186">
            <v>21329.607260000001</v>
          </cell>
          <cell r="I186">
            <v>3534.4347330000001</v>
          </cell>
          <cell r="J186">
            <v>14044.4</v>
          </cell>
          <cell r="K186">
            <v>1935.6</v>
          </cell>
          <cell r="L186">
            <v>579</v>
          </cell>
          <cell r="M186">
            <v>1531.5</v>
          </cell>
          <cell r="N186">
            <v>207.95116999999999</v>
          </cell>
          <cell r="O186">
            <v>1063.4000000000001</v>
          </cell>
          <cell r="P186">
            <v>177.7</v>
          </cell>
          <cell r="Q186">
            <v>455</v>
          </cell>
          <cell r="R186">
            <v>60.4</v>
          </cell>
          <cell r="S186">
            <v>370.6</v>
          </cell>
          <cell r="T186">
            <v>49.8</v>
          </cell>
          <cell r="U186">
            <v>4638</v>
          </cell>
          <cell r="W186">
            <v>4889</v>
          </cell>
          <cell r="X186">
            <v>245000</v>
          </cell>
        </row>
        <row r="187">
          <cell r="A187">
            <v>236</v>
          </cell>
          <cell r="B187" t="str">
            <v>PAW 236</v>
          </cell>
          <cell r="D187">
            <v>6.7282563287999997</v>
          </cell>
          <cell r="E187">
            <v>6.1559827538</v>
          </cell>
          <cell r="F187">
            <v>0.57227357499999998</v>
          </cell>
          <cell r="G187">
            <v>22507.599999999999</v>
          </cell>
          <cell r="H187">
            <v>20040.825870000001</v>
          </cell>
          <cell r="I187">
            <v>3419.1016679999998</v>
          </cell>
          <cell r="J187">
            <v>13705.8</v>
          </cell>
          <cell r="K187">
            <v>1886.5</v>
          </cell>
          <cell r="L187">
            <v>542.6</v>
          </cell>
          <cell r="M187">
            <v>1316.8</v>
          </cell>
          <cell r="N187">
            <v>170.63575</v>
          </cell>
          <cell r="O187">
            <v>796.7</v>
          </cell>
          <cell r="P187">
            <v>110.6</v>
          </cell>
          <cell r="Q187">
            <v>216.5</v>
          </cell>
          <cell r="R187">
            <v>23.4</v>
          </cell>
          <cell r="S187">
            <v>119.5</v>
          </cell>
          <cell r="T187">
            <v>13</v>
          </cell>
          <cell r="U187">
            <v>2413</v>
          </cell>
          <cell r="W187">
            <v>8298</v>
          </cell>
          <cell r="X187">
            <v>72000</v>
          </cell>
        </row>
        <row r="188">
          <cell r="A188">
            <v>237</v>
          </cell>
          <cell r="B188" t="str">
            <v>PAW 237</v>
          </cell>
          <cell r="D188">
            <v>4.6049763153000001</v>
          </cell>
          <cell r="E188">
            <v>4.3380066732999998</v>
          </cell>
          <cell r="F188">
            <v>0.26696964199999995</v>
          </cell>
          <cell r="G188">
            <v>15622.4</v>
          </cell>
          <cell r="H188">
            <v>16462.152979999999</v>
          </cell>
          <cell r="I188">
            <v>2368.1137529999996</v>
          </cell>
          <cell r="J188">
            <v>8045.3</v>
          </cell>
          <cell r="K188">
            <v>882.1</v>
          </cell>
          <cell r="L188">
            <v>241.1</v>
          </cell>
          <cell r="M188">
            <v>563.4</v>
          </cell>
          <cell r="N188">
            <v>72.996420000000001</v>
          </cell>
          <cell r="O188">
            <v>349.1</v>
          </cell>
          <cell r="P188">
            <v>50.8</v>
          </cell>
          <cell r="Q188">
            <v>111.4</v>
          </cell>
          <cell r="R188">
            <v>13.5</v>
          </cell>
          <cell r="S188">
            <v>74.599999999999994</v>
          </cell>
          <cell r="T188">
            <v>8.8000000000000007</v>
          </cell>
          <cell r="U188">
            <v>1184</v>
          </cell>
          <cell r="W188">
            <v>12838</v>
          </cell>
          <cell r="X188">
            <v>67000</v>
          </cell>
        </row>
        <row r="189">
          <cell r="A189">
            <v>238</v>
          </cell>
          <cell r="B189" t="str">
            <v>PAW 238</v>
          </cell>
          <cell r="D189">
            <v>13.6825082533</v>
          </cell>
          <cell r="E189">
            <v>13.1071221083</v>
          </cell>
          <cell r="F189">
            <v>0.57538614500000007</v>
          </cell>
          <cell r="G189">
            <v>50912.800000000003</v>
          </cell>
          <cell r="H189">
            <v>53547.853579999995</v>
          </cell>
          <cell r="I189">
            <v>5601.0675029999993</v>
          </cell>
          <cell r="J189">
            <v>18928.3</v>
          </cell>
          <cell r="K189">
            <v>2081.1999999999998</v>
          </cell>
          <cell r="L189">
            <v>609.1</v>
          </cell>
          <cell r="M189">
            <v>1602.2</v>
          </cell>
          <cell r="N189">
            <v>194.46144999999999</v>
          </cell>
          <cell r="O189">
            <v>847.5</v>
          </cell>
          <cell r="P189">
            <v>109.9</v>
          </cell>
          <cell r="Q189">
            <v>209.5</v>
          </cell>
          <cell r="R189">
            <v>22.9</v>
          </cell>
          <cell r="S189">
            <v>113.7</v>
          </cell>
          <cell r="T189">
            <v>11.6</v>
          </cell>
          <cell r="U189">
            <v>2033</v>
          </cell>
          <cell r="W189">
            <v>1590</v>
          </cell>
          <cell r="X189">
            <v>137000</v>
          </cell>
        </row>
        <row r="190">
          <cell r="A190">
            <v>239</v>
          </cell>
          <cell r="B190" t="str">
            <v>PAW 239</v>
          </cell>
          <cell r="D190">
            <v>3.5782610426999999</v>
          </cell>
          <cell r="E190">
            <v>3.3858048916999999</v>
          </cell>
          <cell r="F190">
            <v>0.19245615099999996</v>
          </cell>
          <cell r="G190">
            <v>14545.5</v>
          </cell>
          <cell r="H190">
            <v>10807.46797</v>
          </cell>
          <cell r="I190">
            <v>1785.2809469999997</v>
          </cell>
          <cell r="J190">
            <v>6059</v>
          </cell>
          <cell r="K190">
            <v>660.8</v>
          </cell>
          <cell r="L190">
            <v>186.6</v>
          </cell>
          <cell r="M190">
            <v>462.2</v>
          </cell>
          <cell r="N190">
            <v>57.561509999999998</v>
          </cell>
          <cell r="O190">
            <v>259.60000000000002</v>
          </cell>
          <cell r="P190">
            <v>37.200000000000003</v>
          </cell>
          <cell r="Q190">
            <v>81.7</v>
          </cell>
          <cell r="R190">
            <v>10</v>
          </cell>
          <cell r="S190">
            <v>56.6</v>
          </cell>
          <cell r="T190">
            <v>7.1</v>
          </cell>
          <cell r="U190">
            <v>766</v>
          </cell>
          <cell r="W190">
            <v>3369</v>
          </cell>
          <cell r="X190">
            <v>115000</v>
          </cell>
        </row>
        <row r="191">
          <cell r="A191">
            <v>240</v>
          </cell>
          <cell r="B191" t="str">
            <v>PAW 240</v>
          </cell>
          <cell r="D191">
            <v>3.0269974723000006</v>
          </cell>
          <cell r="E191">
            <v>2.7949734483000004</v>
          </cell>
          <cell r="F191">
            <v>0.232024024</v>
          </cell>
          <cell r="G191">
            <v>10897.1</v>
          </cell>
          <cell r="H191">
            <v>7687.3590300000005</v>
          </cell>
          <cell r="I191">
            <v>1711.5754529999999</v>
          </cell>
          <cell r="J191">
            <v>6825.4</v>
          </cell>
          <cell r="K191">
            <v>828.3</v>
          </cell>
          <cell r="L191">
            <v>244.6</v>
          </cell>
          <cell r="M191">
            <v>655.20000000000005</v>
          </cell>
          <cell r="N191">
            <v>73.940239999999989</v>
          </cell>
          <cell r="O191">
            <v>304.10000000000002</v>
          </cell>
          <cell r="P191">
            <v>40</v>
          </cell>
          <cell r="Q191">
            <v>87.7</v>
          </cell>
          <cell r="R191">
            <v>10.5</v>
          </cell>
          <cell r="S191">
            <v>59.9</v>
          </cell>
          <cell r="T191">
            <v>7.3</v>
          </cell>
          <cell r="U191">
            <v>837</v>
          </cell>
          <cell r="W191">
            <v>3819</v>
          </cell>
          <cell r="X191">
            <v>74000</v>
          </cell>
        </row>
        <row r="192">
          <cell r="A192">
            <v>241</v>
          </cell>
          <cell r="B192" t="str">
            <v>PAW 241</v>
          </cell>
          <cell r="D192">
            <v>2.7601524359000003</v>
          </cell>
          <cell r="E192">
            <v>2.5826497049000001</v>
          </cell>
          <cell r="F192">
            <v>0.177502731</v>
          </cell>
          <cell r="G192">
            <v>9361.5</v>
          </cell>
          <cell r="H192">
            <v>10910.6595</v>
          </cell>
          <cell r="I192">
            <v>1117.437549</v>
          </cell>
          <cell r="J192">
            <v>3916.2</v>
          </cell>
          <cell r="K192">
            <v>520.70000000000005</v>
          </cell>
          <cell r="L192">
            <v>157.69999999999999</v>
          </cell>
          <cell r="M192">
            <v>451.9</v>
          </cell>
          <cell r="N192">
            <v>52.727310000000003</v>
          </cell>
          <cell r="O192">
            <v>225.3</v>
          </cell>
          <cell r="P192">
            <v>31.4</v>
          </cell>
          <cell r="Q192">
            <v>69.3</v>
          </cell>
          <cell r="R192">
            <v>7.9</v>
          </cell>
          <cell r="S192">
            <v>43.4</v>
          </cell>
          <cell r="T192">
            <v>5.4</v>
          </cell>
          <cell r="U192">
            <v>730</v>
          </cell>
          <cell r="W192">
            <v>3184</v>
          </cell>
          <cell r="X192">
            <v>57000</v>
          </cell>
        </row>
        <row r="193">
          <cell r="A193">
            <v>242</v>
          </cell>
          <cell r="B193" t="str">
            <v>PAW 242</v>
          </cell>
          <cell r="D193">
            <v>1.7538620847999999</v>
          </cell>
          <cell r="E193">
            <v>1.5218710447999999</v>
          </cell>
          <cell r="F193">
            <v>0.23199103999999998</v>
          </cell>
          <cell r="G193">
            <v>4743.3999999999996</v>
          </cell>
          <cell r="H193">
            <v>5294.7445199999993</v>
          </cell>
          <cell r="I193">
            <v>884.46592799999996</v>
          </cell>
          <cell r="J193">
            <v>3724.9</v>
          </cell>
          <cell r="K193">
            <v>571.20000000000005</v>
          </cell>
          <cell r="L193">
            <v>169.4</v>
          </cell>
          <cell r="M193">
            <v>457.4</v>
          </cell>
          <cell r="N193">
            <v>58.010399999999997</v>
          </cell>
          <cell r="O193">
            <v>279.60000000000002</v>
          </cell>
          <cell r="P193">
            <v>43.5</v>
          </cell>
          <cell r="Q193">
            <v>98.1</v>
          </cell>
          <cell r="R193">
            <v>10.8</v>
          </cell>
          <cell r="S193">
            <v>56.3</v>
          </cell>
          <cell r="T193">
            <v>6.8</v>
          </cell>
          <cell r="U193">
            <v>1140</v>
          </cell>
          <cell r="W193">
            <v>6700</v>
          </cell>
          <cell r="X193">
            <v>83000</v>
          </cell>
        </row>
        <row r="194">
          <cell r="A194">
            <v>243</v>
          </cell>
          <cell r="B194" t="str">
            <v>PAW 243</v>
          </cell>
          <cell r="D194">
            <v>2.1207311086999994</v>
          </cell>
          <cell r="E194">
            <v>1.7646826426999995</v>
          </cell>
          <cell r="F194">
            <v>0.35604846600000001</v>
          </cell>
          <cell r="G194">
            <v>4804.2</v>
          </cell>
          <cell r="H194">
            <v>6901.6509900000001</v>
          </cell>
          <cell r="I194">
            <v>940.67543699999987</v>
          </cell>
          <cell r="J194">
            <v>4202.5</v>
          </cell>
          <cell r="K194">
            <v>797.8</v>
          </cell>
          <cell r="L194">
            <v>252.6</v>
          </cell>
          <cell r="M194">
            <v>695.7</v>
          </cell>
          <cell r="N194">
            <v>87.08466</v>
          </cell>
          <cell r="O194">
            <v>412.2</v>
          </cell>
          <cell r="P194">
            <v>65.099999999999994</v>
          </cell>
          <cell r="Q194">
            <v>146.6</v>
          </cell>
          <cell r="R194">
            <v>16.100000000000001</v>
          </cell>
          <cell r="S194">
            <v>79.8</v>
          </cell>
          <cell r="T194">
            <v>9.3000000000000007</v>
          </cell>
          <cell r="U194">
            <v>1796</v>
          </cell>
          <cell r="W194">
            <v>5378</v>
          </cell>
          <cell r="X194">
            <v>124000</v>
          </cell>
        </row>
        <row r="195">
          <cell r="A195">
            <v>246</v>
          </cell>
          <cell r="B195" t="str">
            <v>PAW 246</v>
          </cell>
          <cell r="D195">
            <v>1.4833119999</v>
          </cell>
          <cell r="E195">
            <v>1.3282489699</v>
          </cell>
          <cell r="F195">
            <v>0.15506302999999999</v>
          </cell>
          <cell r="G195">
            <v>4477.8</v>
          </cell>
          <cell r="H195">
            <v>4148.2760799999996</v>
          </cell>
          <cell r="I195">
            <v>739.3136189999999</v>
          </cell>
          <cell r="J195">
            <v>3408.5</v>
          </cell>
          <cell r="K195">
            <v>508.6</v>
          </cell>
          <cell r="L195">
            <v>146.6</v>
          </cell>
          <cell r="M195">
            <v>365.1</v>
          </cell>
          <cell r="N195">
            <v>40.630299999999998</v>
          </cell>
          <cell r="O195">
            <v>182.4</v>
          </cell>
          <cell r="P195">
            <v>27.3</v>
          </cell>
          <cell r="Q195">
            <v>60.1</v>
          </cell>
          <cell r="R195">
            <v>6.7</v>
          </cell>
          <cell r="S195">
            <v>33.9</v>
          </cell>
          <cell r="T195">
            <v>3.9</v>
          </cell>
          <cell r="U195">
            <v>684</v>
          </cell>
          <cell r="W195">
            <v>1553</v>
          </cell>
          <cell r="X195">
            <v>24000</v>
          </cell>
        </row>
        <row r="196">
          <cell r="A196">
            <v>247</v>
          </cell>
          <cell r="B196" t="str">
            <v>PAW 247</v>
          </cell>
          <cell r="D196">
            <v>1.9540895901999999</v>
          </cell>
          <cell r="E196">
            <v>1.6137689071999999</v>
          </cell>
          <cell r="F196">
            <v>0.34032068300000001</v>
          </cell>
          <cell r="G196">
            <v>4158.7</v>
          </cell>
          <cell r="H196">
            <v>4294.10293</v>
          </cell>
          <cell r="I196">
            <v>984.38614199999995</v>
          </cell>
          <cell r="J196">
            <v>5629.5</v>
          </cell>
          <cell r="K196">
            <v>1071</v>
          </cell>
          <cell r="L196">
            <v>324.2</v>
          </cell>
          <cell r="M196">
            <v>844.2</v>
          </cell>
          <cell r="N196">
            <v>89.006829999999994</v>
          </cell>
          <cell r="O196">
            <v>374.9</v>
          </cell>
          <cell r="P196">
            <v>55.1</v>
          </cell>
          <cell r="Q196">
            <v>115.8</v>
          </cell>
          <cell r="R196">
            <v>12.3</v>
          </cell>
          <cell r="S196">
            <v>61.5</v>
          </cell>
          <cell r="T196">
            <v>7.2</v>
          </cell>
          <cell r="U196">
            <v>1519</v>
          </cell>
          <cell r="W196">
            <v>583</v>
          </cell>
          <cell r="X196">
            <v>16000</v>
          </cell>
        </row>
        <row r="197">
          <cell r="A197">
            <v>248</v>
          </cell>
          <cell r="B197" t="str">
            <v>PAW 248</v>
          </cell>
          <cell r="D197">
            <v>8.1479371277000006</v>
          </cell>
          <cell r="E197">
            <v>7.3057891256999996</v>
          </cell>
          <cell r="F197">
            <v>0.84214800200000006</v>
          </cell>
          <cell r="G197">
            <v>24259.1</v>
          </cell>
          <cell r="H197">
            <v>34412.32548</v>
          </cell>
          <cell r="I197">
            <v>2752.0657769999998</v>
          </cell>
          <cell r="J197">
            <v>9748.5</v>
          </cell>
          <cell r="K197">
            <v>1885.9</v>
          </cell>
          <cell r="L197">
            <v>670.5</v>
          </cell>
          <cell r="M197">
            <v>1904.4</v>
          </cell>
          <cell r="N197">
            <v>238.28002000000001</v>
          </cell>
          <cell r="O197">
            <v>1072.2</v>
          </cell>
          <cell r="P197">
            <v>158.30000000000001</v>
          </cell>
          <cell r="Q197">
            <v>354.5</v>
          </cell>
          <cell r="R197">
            <v>41.7</v>
          </cell>
          <cell r="S197">
            <v>220</v>
          </cell>
          <cell r="T197">
            <v>27.6</v>
          </cell>
          <cell r="U197">
            <v>3734</v>
          </cell>
          <cell r="W197">
            <v>2527</v>
          </cell>
          <cell r="X197">
            <v>180000</v>
          </cell>
        </row>
        <row r="198">
          <cell r="A198">
            <v>249</v>
          </cell>
          <cell r="B198" t="str">
            <v>PAW 249</v>
          </cell>
          <cell r="D198">
            <v>9.9009822408000012</v>
          </cell>
          <cell r="E198">
            <v>9.1567221978000006</v>
          </cell>
          <cell r="F198">
            <v>0.74426004300000004</v>
          </cell>
          <cell r="G198">
            <v>33719.300000000003</v>
          </cell>
          <cell r="H198">
            <v>43579.622059999994</v>
          </cell>
          <cell r="I198">
            <v>3509.7999179999997</v>
          </cell>
          <cell r="J198">
            <v>9712</v>
          </cell>
          <cell r="K198">
            <v>1046.5</v>
          </cell>
          <cell r="L198">
            <v>472.3</v>
          </cell>
          <cell r="M198">
            <v>2001.1</v>
          </cell>
          <cell r="N198">
            <v>265.80043000000001</v>
          </cell>
          <cell r="O198">
            <v>1112.5999999999999</v>
          </cell>
          <cell r="P198">
            <v>143.5</v>
          </cell>
          <cell r="Q198">
            <v>284.2</v>
          </cell>
          <cell r="R198">
            <v>30.2</v>
          </cell>
          <cell r="S198">
            <v>145.80000000000001</v>
          </cell>
          <cell r="T198">
            <v>16.100000000000001</v>
          </cell>
          <cell r="U198">
            <v>2971</v>
          </cell>
          <cell r="W198">
            <v>1047</v>
          </cell>
          <cell r="X198">
            <v>183000</v>
          </cell>
        </row>
        <row r="199">
          <cell r="A199">
            <v>250</v>
          </cell>
          <cell r="B199" t="str">
            <v>PAW 250</v>
          </cell>
          <cell r="D199">
            <v>9.2400931491999998</v>
          </cell>
          <cell r="E199">
            <v>8.6072563112000005</v>
          </cell>
          <cell r="F199">
            <v>0.63283683800000001</v>
          </cell>
          <cell r="G199">
            <v>31662.7</v>
          </cell>
          <cell r="H199">
            <v>41343.610359999999</v>
          </cell>
          <cell r="I199">
            <v>3276.652752</v>
          </cell>
          <cell r="J199">
            <v>8990.5</v>
          </cell>
          <cell r="K199">
            <v>799.1</v>
          </cell>
          <cell r="L199">
            <v>290.8</v>
          </cell>
          <cell r="M199">
            <v>1424.4</v>
          </cell>
          <cell r="N199">
            <v>208.76838000000001</v>
          </cell>
          <cell r="O199">
            <v>1008.5</v>
          </cell>
          <cell r="P199">
            <v>129.9</v>
          </cell>
          <cell r="Q199">
            <v>249.9</v>
          </cell>
          <cell r="R199">
            <v>26.2</v>
          </cell>
          <cell r="S199">
            <v>128.80000000000001</v>
          </cell>
          <cell r="T199">
            <v>14.1</v>
          </cell>
          <cell r="U199">
            <v>2847</v>
          </cell>
          <cell r="W199">
            <v>513</v>
          </cell>
          <cell r="X199">
            <v>154000</v>
          </cell>
        </row>
        <row r="200">
          <cell r="A200">
            <v>251</v>
          </cell>
          <cell r="B200" t="str">
            <v>PAW 251</v>
          </cell>
          <cell r="D200">
            <v>9.812647568500001</v>
          </cell>
          <cell r="E200">
            <v>9.2546640865000001</v>
          </cell>
          <cell r="F200">
            <v>0.55798348200000003</v>
          </cell>
          <cell r="G200">
            <v>32716.6</v>
          </cell>
          <cell r="H200">
            <v>45559.353320000002</v>
          </cell>
          <cell r="I200">
            <v>3557.8875449999996</v>
          </cell>
          <cell r="J200">
            <v>9785.7000000000007</v>
          </cell>
          <cell r="K200">
            <v>927.1</v>
          </cell>
          <cell r="L200">
            <v>308.89999999999998</v>
          </cell>
          <cell r="M200">
            <v>1152</v>
          </cell>
          <cell r="N200">
            <v>163.23481999999998</v>
          </cell>
          <cell r="O200">
            <v>782.1</v>
          </cell>
          <cell r="P200">
            <v>108.3</v>
          </cell>
          <cell r="Q200">
            <v>228</v>
          </cell>
          <cell r="R200">
            <v>26</v>
          </cell>
          <cell r="S200">
            <v>139.6</v>
          </cell>
          <cell r="T200">
            <v>16.7</v>
          </cell>
          <cell r="U200">
            <v>2655</v>
          </cell>
          <cell r="W200">
            <v>542</v>
          </cell>
          <cell r="X200">
            <v>180000</v>
          </cell>
        </row>
        <row r="201">
          <cell r="A201">
            <v>252</v>
          </cell>
          <cell r="B201" t="str">
            <v>PAW 252</v>
          </cell>
          <cell r="D201">
            <v>7.6122750008000004</v>
          </cell>
          <cell r="E201">
            <v>6.8202890538000007</v>
          </cell>
          <cell r="F201">
            <v>0.79198594699999991</v>
          </cell>
          <cell r="G201">
            <v>23752</v>
          </cell>
          <cell r="H201">
            <v>31929.87226</v>
          </cell>
          <cell r="I201">
            <v>2785.6182779999999</v>
          </cell>
          <cell r="J201">
            <v>8680.4</v>
          </cell>
          <cell r="K201">
            <v>1055</v>
          </cell>
          <cell r="L201">
            <v>367.1</v>
          </cell>
          <cell r="M201">
            <v>1737.6</v>
          </cell>
          <cell r="N201">
            <v>223.25946999999999</v>
          </cell>
          <cell r="O201">
            <v>1027.2</v>
          </cell>
          <cell r="P201">
            <v>145.69999999999999</v>
          </cell>
          <cell r="Q201">
            <v>315.3</v>
          </cell>
          <cell r="R201">
            <v>36.5</v>
          </cell>
          <cell r="S201">
            <v>200.6</v>
          </cell>
          <cell r="T201">
            <v>25.6</v>
          </cell>
          <cell r="U201">
            <v>3841</v>
          </cell>
          <cell r="W201">
            <v>985</v>
          </cell>
          <cell r="X201">
            <v>138000</v>
          </cell>
        </row>
        <row r="202">
          <cell r="A202">
            <v>253</v>
          </cell>
          <cell r="B202" t="str">
            <v>PAW 253</v>
          </cell>
          <cell r="D202">
            <v>7.7786961696999999</v>
          </cell>
          <cell r="E202">
            <v>6.7723784956999999</v>
          </cell>
          <cell r="F202">
            <v>1.0063176739999999</v>
          </cell>
          <cell r="G202">
            <v>22999.4</v>
          </cell>
          <cell r="H202">
            <v>33011.919199999997</v>
          </cell>
          <cell r="I202">
            <v>2666.1657569999998</v>
          </cell>
          <cell r="J202">
            <v>8024.6</v>
          </cell>
          <cell r="K202">
            <v>1021.7</v>
          </cell>
          <cell r="L202">
            <v>347.7</v>
          </cell>
          <cell r="M202">
            <v>2140.1999999999998</v>
          </cell>
          <cell r="N202">
            <v>317.37674000000004</v>
          </cell>
          <cell r="O202">
            <v>1481.1</v>
          </cell>
          <cell r="P202">
            <v>201.4</v>
          </cell>
          <cell r="Q202">
            <v>418.1</v>
          </cell>
          <cell r="R202">
            <v>48.2</v>
          </cell>
          <cell r="S202">
            <v>271.2</v>
          </cell>
          <cell r="T202">
            <v>33.9</v>
          </cell>
          <cell r="U202">
            <v>4804</v>
          </cell>
          <cell r="W202">
            <v>1608</v>
          </cell>
          <cell r="X202">
            <v>123000</v>
          </cell>
        </row>
        <row r="203">
          <cell r="A203">
            <v>254</v>
          </cell>
          <cell r="B203" t="str">
            <v>PAW 254</v>
          </cell>
          <cell r="D203">
            <v>9.2425892069</v>
          </cell>
          <cell r="E203">
            <v>8.2417818731000008</v>
          </cell>
          <cell r="F203">
            <v>1.0008073338000001</v>
          </cell>
          <cell r="G203">
            <v>29566.3</v>
          </cell>
          <cell r="H203">
            <v>40000.597779999996</v>
          </cell>
          <cell r="I203">
            <v>3206.8209509999997</v>
          </cell>
          <cell r="J203">
            <v>8665.5</v>
          </cell>
          <cell r="K203">
            <v>978.6</v>
          </cell>
          <cell r="L203">
            <v>291.8</v>
          </cell>
          <cell r="M203">
            <v>1174.9000000000001</v>
          </cell>
          <cell r="N203">
            <v>210.58696</v>
          </cell>
          <cell r="O203">
            <v>1183.7</v>
          </cell>
          <cell r="P203">
            <v>203.5</v>
          </cell>
          <cell r="Q203">
            <v>487.2</v>
          </cell>
          <cell r="R203">
            <v>60</v>
          </cell>
          <cell r="S203">
            <v>334.7</v>
          </cell>
          <cell r="T203">
            <v>45.916098000000005</v>
          </cell>
          <cell r="U203">
            <v>6015.7702799999997</v>
          </cell>
          <cell r="W203">
            <v>1586.4245000000001</v>
          </cell>
          <cell r="X203">
            <v>153502.5</v>
          </cell>
        </row>
        <row r="204">
          <cell r="A204">
            <v>255</v>
          </cell>
          <cell r="B204" t="str">
            <v>PAW 255</v>
          </cell>
          <cell r="D204">
            <v>11.897713240000002</v>
          </cell>
          <cell r="E204">
            <v>10.982685039000001</v>
          </cell>
          <cell r="F204">
            <v>0.91502820099999993</v>
          </cell>
          <cell r="G204">
            <v>40195.699999999997</v>
          </cell>
          <cell r="H204">
            <v>52884.897779999999</v>
          </cell>
          <cell r="I204">
            <v>4188.1526099999992</v>
          </cell>
          <cell r="J204">
            <v>11621.8</v>
          </cell>
          <cell r="K204">
            <v>936.3</v>
          </cell>
          <cell r="L204">
            <v>238.6</v>
          </cell>
          <cell r="M204">
            <v>862</v>
          </cell>
          <cell r="N204">
            <v>167.48201</v>
          </cell>
          <cell r="O204">
            <v>1054.9000000000001</v>
          </cell>
          <cell r="P204">
            <v>180.4</v>
          </cell>
          <cell r="Q204">
            <v>411.8</v>
          </cell>
          <cell r="R204">
            <v>48.4</v>
          </cell>
          <cell r="S204">
            <v>262.5</v>
          </cell>
          <cell r="T204">
            <v>36.200000000000003</v>
          </cell>
          <cell r="U204">
            <v>5888</v>
          </cell>
          <cell r="W204">
            <v>1227</v>
          </cell>
          <cell r="X204">
            <v>118000</v>
          </cell>
        </row>
        <row r="205">
          <cell r="A205">
            <v>256</v>
          </cell>
          <cell r="B205" t="str">
            <v>PAW 256</v>
          </cell>
          <cell r="C205">
            <v>0</v>
          </cell>
          <cell r="D205">
            <v>4.9424766230000001</v>
          </cell>
          <cell r="E205">
            <v>4.777772938</v>
          </cell>
          <cell r="F205">
            <v>0.16470368499999999</v>
          </cell>
          <cell r="G205">
            <v>12294</v>
          </cell>
          <cell r="H205">
            <v>26581.01368</v>
          </cell>
          <cell r="I205">
            <v>1894.7156999999997</v>
          </cell>
          <cell r="J205">
            <v>6315.5</v>
          </cell>
          <cell r="K205">
            <v>692.5</v>
          </cell>
          <cell r="L205">
            <v>165.1</v>
          </cell>
          <cell r="M205">
            <v>342.2</v>
          </cell>
          <cell r="N205">
            <v>39.536850000000001</v>
          </cell>
          <cell r="O205">
            <v>180.2</v>
          </cell>
          <cell r="P205">
            <v>28</v>
          </cell>
          <cell r="Q205">
            <v>67.3</v>
          </cell>
          <cell r="R205">
            <v>8.6999999999999993</v>
          </cell>
          <cell r="S205">
            <v>50.6</v>
          </cell>
          <cell r="T205">
            <v>7.4</v>
          </cell>
          <cell r="U205">
            <v>758</v>
          </cell>
          <cell r="W205">
            <v>3578</v>
          </cell>
          <cell r="X205">
            <v>186000</v>
          </cell>
        </row>
        <row r="206">
          <cell r="A206">
            <v>257</v>
          </cell>
          <cell r="B206" t="str">
            <v>PAW 257</v>
          </cell>
          <cell r="C206">
            <v>0</v>
          </cell>
          <cell r="D206">
            <v>5.9449217584999987</v>
          </cell>
          <cell r="E206">
            <v>5.8008423374999989</v>
          </cell>
          <cell r="F206">
            <v>0.14407942099999999</v>
          </cell>
          <cell r="G206">
            <v>14235.7</v>
          </cell>
          <cell r="H206">
            <v>33782.048949999997</v>
          </cell>
          <cell r="I206">
            <v>2211.5744249999998</v>
          </cell>
          <cell r="J206">
            <v>7068.7</v>
          </cell>
          <cell r="K206">
            <v>710.4</v>
          </cell>
          <cell r="L206">
            <v>155.4</v>
          </cell>
          <cell r="M206">
            <v>289.89999999999998</v>
          </cell>
          <cell r="N206">
            <v>31.894210000000001</v>
          </cell>
          <cell r="O206">
            <v>147.1</v>
          </cell>
          <cell r="P206">
            <v>23.9</v>
          </cell>
          <cell r="Q206">
            <v>59.6</v>
          </cell>
          <cell r="R206">
            <v>7.9</v>
          </cell>
          <cell r="S206">
            <v>46.8</v>
          </cell>
          <cell r="T206">
            <v>7.3</v>
          </cell>
          <cell r="U206">
            <v>671</v>
          </cell>
          <cell r="W206">
            <v>6181</v>
          </cell>
          <cell r="X206">
            <v>72000</v>
          </cell>
        </row>
        <row r="207">
          <cell r="A207">
            <v>258</v>
          </cell>
          <cell r="B207" t="str">
            <v>PAW 258</v>
          </cell>
          <cell r="C207">
            <v>0</v>
          </cell>
          <cell r="D207">
            <v>9.1112324969999996</v>
          </cell>
          <cell r="E207">
            <v>8.8886736190000004</v>
          </cell>
          <cell r="F207">
            <v>0.22255887800000002</v>
          </cell>
          <cell r="G207">
            <v>28254</v>
          </cell>
          <cell r="H207">
            <v>43996.370600000002</v>
          </cell>
          <cell r="I207">
            <v>3762.8655899999999</v>
          </cell>
          <cell r="J207">
            <v>11746.8</v>
          </cell>
          <cell r="K207">
            <v>1126.7</v>
          </cell>
          <cell r="L207">
            <v>245.6</v>
          </cell>
          <cell r="M207">
            <v>464.4</v>
          </cell>
          <cell r="N207">
            <v>48.08878</v>
          </cell>
          <cell r="O207">
            <v>210.3</v>
          </cell>
          <cell r="P207">
            <v>33.6</v>
          </cell>
          <cell r="Q207">
            <v>85.9</v>
          </cell>
          <cell r="R207">
            <v>11.7</v>
          </cell>
          <cell r="S207">
            <v>69</v>
          </cell>
          <cell r="T207">
            <v>10</v>
          </cell>
          <cell r="U207">
            <v>1047</v>
          </cell>
          <cell r="W207">
            <v>3271</v>
          </cell>
          <cell r="X207">
            <v>81000</v>
          </cell>
        </row>
        <row r="208">
          <cell r="A208">
            <v>259</v>
          </cell>
          <cell r="B208" t="str">
            <v>PAW 259</v>
          </cell>
          <cell r="C208">
            <v>0</v>
          </cell>
          <cell r="D208">
            <v>5.3561273222999999</v>
          </cell>
          <cell r="E208">
            <v>5.1991135413</v>
          </cell>
          <cell r="F208">
            <v>0.15701378100000002</v>
          </cell>
          <cell r="G208">
            <v>14134.6</v>
          </cell>
          <cell r="H208">
            <v>27851.054270000001</v>
          </cell>
          <cell r="I208">
            <v>2158.9811429999995</v>
          </cell>
          <cell r="J208">
            <v>7103</v>
          </cell>
          <cell r="K208">
            <v>743.5</v>
          </cell>
          <cell r="L208">
            <v>168.5</v>
          </cell>
          <cell r="M208">
            <v>336.6</v>
          </cell>
          <cell r="N208">
            <v>36.03781</v>
          </cell>
          <cell r="O208">
            <v>158.9</v>
          </cell>
          <cell r="P208">
            <v>25.7</v>
          </cell>
          <cell r="Q208">
            <v>61.4</v>
          </cell>
          <cell r="R208">
            <v>8.1</v>
          </cell>
          <cell r="S208">
            <v>44.5</v>
          </cell>
          <cell r="T208">
            <v>6.4</v>
          </cell>
          <cell r="U208">
            <v>724</v>
          </cell>
          <cell r="W208">
            <v>2838</v>
          </cell>
          <cell r="X208">
            <v>226000</v>
          </cell>
        </row>
        <row r="209">
          <cell r="A209">
            <v>260</v>
          </cell>
          <cell r="B209" t="str">
            <v>PAW 260</v>
          </cell>
          <cell r="C209">
            <v>0</v>
          </cell>
          <cell r="D209">
            <v>5.6508389541999993</v>
          </cell>
          <cell r="E209">
            <v>5.4408611861999994</v>
          </cell>
          <cell r="F209">
            <v>0.20997776800000001</v>
          </cell>
          <cell r="G209">
            <v>13583.1</v>
          </cell>
          <cell r="H209">
            <v>26785.40553</v>
          </cell>
          <cell r="I209">
            <v>2853.7063319999997</v>
          </cell>
          <cell r="J209">
            <v>10055.799999999999</v>
          </cell>
          <cell r="K209">
            <v>1130.5999999999999</v>
          </cell>
          <cell r="L209">
            <v>257.8</v>
          </cell>
          <cell r="M209">
            <v>506</v>
          </cell>
          <cell r="N209">
            <v>52.577680000000001</v>
          </cell>
          <cell r="O209">
            <v>223.8</v>
          </cell>
          <cell r="P209">
            <v>34.1</v>
          </cell>
          <cell r="Q209">
            <v>79</v>
          </cell>
          <cell r="R209">
            <v>9.8000000000000007</v>
          </cell>
          <cell r="S209">
            <v>51.8</v>
          </cell>
          <cell r="T209">
            <v>6.9</v>
          </cell>
          <cell r="U209">
            <v>878</v>
          </cell>
          <cell r="W209">
            <v>5996</v>
          </cell>
          <cell r="X209">
            <v>175000</v>
          </cell>
        </row>
        <row r="210">
          <cell r="A210">
            <v>261</v>
          </cell>
          <cell r="B210" t="str">
            <v>PAW 261</v>
          </cell>
          <cell r="D210">
            <v>7.0106888944000003</v>
          </cell>
          <cell r="E210">
            <v>6.7639916774</v>
          </cell>
          <cell r="F210">
            <v>0.246697217</v>
          </cell>
          <cell r="G210">
            <v>19958.400000000001</v>
          </cell>
          <cell r="H210">
            <v>29909.262629999997</v>
          </cell>
          <cell r="I210">
            <v>3637.8541439999999</v>
          </cell>
          <cell r="J210">
            <v>12692.4</v>
          </cell>
          <cell r="K210">
            <v>1442</v>
          </cell>
          <cell r="L210">
            <v>324</v>
          </cell>
          <cell r="M210">
            <v>610</v>
          </cell>
          <cell r="N210">
            <v>59.472170000000006</v>
          </cell>
          <cell r="O210">
            <v>244.1</v>
          </cell>
          <cell r="P210">
            <v>37.5</v>
          </cell>
          <cell r="Q210">
            <v>88.4</v>
          </cell>
          <cell r="R210">
            <v>11.1</v>
          </cell>
          <cell r="S210">
            <v>59.7</v>
          </cell>
          <cell r="T210">
            <v>7.7</v>
          </cell>
          <cell r="U210">
            <v>1025</v>
          </cell>
          <cell r="W210">
            <v>3505</v>
          </cell>
          <cell r="X210">
            <v>233000</v>
          </cell>
        </row>
        <row r="211">
          <cell r="A211">
            <v>262</v>
          </cell>
          <cell r="B211" t="str">
            <v>PAW 262</v>
          </cell>
          <cell r="D211">
            <v>5.3419620393999994</v>
          </cell>
          <cell r="E211">
            <v>5.1303659781999995</v>
          </cell>
          <cell r="F211">
            <v>0.21159606120000002</v>
          </cell>
          <cell r="G211">
            <v>16336.9</v>
          </cell>
          <cell r="H211">
            <v>22119.649110000002</v>
          </cell>
          <cell r="I211">
            <v>2769.2106719999997</v>
          </cell>
          <cell r="J211">
            <v>9011.2999999999993</v>
          </cell>
          <cell r="K211">
            <v>1066.5999999999999</v>
          </cell>
          <cell r="L211">
            <v>255.2</v>
          </cell>
          <cell r="M211">
            <v>528.29999999999995</v>
          </cell>
          <cell r="N211">
            <v>52.784860000000002</v>
          </cell>
          <cell r="O211">
            <v>208.5</v>
          </cell>
          <cell r="P211">
            <v>31.7</v>
          </cell>
          <cell r="Q211">
            <v>78.5</v>
          </cell>
          <cell r="R211">
            <v>9.1999999999999993</v>
          </cell>
          <cell r="S211">
            <v>50.5</v>
          </cell>
          <cell r="T211">
            <v>6.5042119999999999</v>
          </cell>
          <cell r="U211">
            <v>894.77154000000007</v>
          </cell>
          <cell r="W211">
            <v>3490.42</v>
          </cell>
          <cell r="X211">
            <v>169327.5</v>
          </cell>
        </row>
        <row r="212">
          <cell r="A212">
            <v>263</v>
          </cell>
          <cell r="B212" t="str">
            <v>PAW 263</v>
          </cell>
          <cell r="D212">
            <v>4.0420393154999994</v>
          </cell>
          <cell r="E212">
            <v>3.8618349234999996</v>
          </cell>
          <cell r="F212">
            <v>0.18020439200000002</v>
          </cell>
          <cell r="G212">
            <v>15824.4</v>
          </cell>
          <cell r="H212">
            <v>13727.05035</v>
          </cell>
          <cell r="I212">
            <v>1940.2988849999999</v>
          </cell>
          <cell r="J212">
            <v>6425</v>
          </cell>
          <cell r="K212">
            <v>701.6</v>
          </cell>
          <cell r="L212">
            <v>175.2</v>
          </cell>
          <cell r="M212">
            <v>398.4</v>
          </cell>
          <cell r="N212">
            <v>41.343920000000004</v>
          </cell>
          <cell r="O212">
            <v>183.7</v>
          </cell>
          <cell r="P212">
            <v>29.7</v>
          </cell>
          <cell r="Q212">
            <v>68.5</v>
          </cell>
          <cell r="R212">
            <v>8</v>
          </cell>
          <cell r="S212">
            <v>41</v>
          </cell>
          <cell r="T212">
            <v>5.2</v>
          </cell>
          <cell r="U212">
            <v>851</v>
          </cell>
          <cell r="W212">
            <v>3253</v>
          </cell>
          <cell r="X212">
            <v>173000</v>
          </cell>
        </row>
        <row r="213">
          <cell r="A213">
            <v>266</v>
          </cell>
          <cell r="B213" t="str">
            <v>PAW 266</v>
          </cell>
          <cell r="D213">
            <v>4.9962926229000004</v>
          </cell>
          <cell r="E213">
            <v>4.7647882449000001</v>
          </cell>
          <cell r="F213">
            <v>0.23150437800000001</v>
          </cell>
          <cell r="G213">
            <v>17159.7</v>
          </cell>
          <cell r="H213">
            <v>18213.246480000002</v>
          </cell>
          <cell r="I213">
            <v>2523.4359689999997</v>
          </cell>
          <cell r="J213">
            <v>8742.5</v>
          </cell>
          <cell r="K213">
            <v>1009</v>
          </cell>
          <cell r="L213">
            <v>246.6</v>
          </cell>
          <cell r="M213">
            <v>520.9</v>
          </cell>
          <cell r="N213">
            <v>53.843780000000002</v>
          </cell>
          <cell r="O213">
            <v>226.5</v>
          </cell>
          <cell r="P213">
            <v>34.700000000000003</v>
          </cell>
          <cell r="Q213">
            <v>79.400000000000006</v>
          </cell>
          <cell r="R213">
            <v>9.3000000000000007</v>
          </cell>
          <cell r="S213">
            <v>47.8</v>
          </cell>
          <cell r="T213">
            <v>6</v>
          </cell>
          <cell r="U213">
            <v>1090</v>
          </cell>
          <cell r="W213">
            <v>6927</v>
          </cell>
          <cell r="X213">
            <v>142000</v>
          </cell>
        </row>
        <row r="214">
          <cell r="A214">
            <v>267</v>
          </cell>
          <cell r="B214" t="str">
            <v>PAW 267</v>
          </cell>
          <cell r="D214">
            <v>5.1494333135999995</v>
          </cell>
          <cell r="E214">
            <v>4.9646215195999996</v>
          </cell>
          <cell r="F214">
            <v>0.18481179399999997</v>
          </cell>
          <cell r="G214">
            <v>17196</v>
          </cell>
          <cell r="H214">
            <v>18761.532010000003</v>
          </cell>
          <cell r="I214">
            <v>2800.0831859999998</v>
          </cell>
          <cell r="J214">
            <v>9802.5</v>
          </cell>
          <cell r="K214">
            <v>1086.0999999999999</v>
          </cell>
          <cell r="L214">
            <v>244.1</v>
          </cell>
          <cell r="M214">
            <v>447.5</v>
          </cell>
          <cell r="N214">
            <v>42.517939999999996</v>
          </cell>
          <cell r="O214">
            <v>172.8</v>
          </cell>
          <cell r="P214">
            <v>25.9</v>
          </cell>
          <cell r="Q214">
            <v>58.5</v>
          </cell>
          <cell r="R214">
            <v>7.4</v>
          </cell>
          <cell r="S214">
            <v>39.1</v>
          </cell>
          <cell r="T214">
            <v>5.3</v>
          </cell>
          <cell r="U214">
            <v>805</v>
          </cell>
          <cell r="W214">
            <v>7231</v>
          </cell>
          <cell r="X214">
            <v>117000</v>
          </cell>
        </row>
        <row r="215">
          <cell r="A215">
            <v>268</v>
          </cell>
          <cell r="B215" t="str">
            <v>PAW 268</v>
          </cell>
          <cell r="D215">
            <v>9.2050350340999998</v>
          </cell>
          <cell r="E215">
            <v>8.9386384280999991</v>
          </cell>
          <cell r="F215">
            <v>0.26639660600000004</v>
          </cell>
          <cell r="G215">
            <v>34279.599999999999</v>
          </cell>
          <cell r="H215">
            <v>37713.048880000002</v>
          </cell>
          <cell r="I215">
            <v>3828.8354009999998</v>
          </cell>
          <cell r="J215">
            <v>12332.9</v>
          </cell>
          <cell r="K215">
            <v>1232</v>
          </cell>
          <cell r="L215">
            <v>283.10000000000002</v>
          </cell>
          <cell r="M215">
            <v>563.20000000000005</v>
          </cell>
          <cell r="N215">
            <v>54.166060000000002</v>
          </cell>
          <cell r="O215">
            <v>241.1</v>
          </cell>
          <cell r="P215">
            <v>41.2</v>
          </cell>
          <cell r="Q215">
            <v>103.9</v>
          </cell>
          <cell r="R215">
            <v>13.1</v>
          </cell>
          <cell r="S215">
            <v>70.3</v>
          </cell>
          <cell r="T215">
            <v>8.9</v>
          </cell>
          <cell r="U215">
            <v>1285</v>
          </cell>
          <cell r="W215">
            <v>6140</v>
          </cell>
          <cell r="X215">
            <v>128000</v>
          </cell>
        </row>
        <row r="216">
          <cell r="A216">
            <v>269</v>
          </cell>
          <cell r="B216" t="str">
            <v>PAW 269</v>
          </cell>
          <cell r="D216">
            <v>4.6786074137000009</v>
          </cell>
          <cell r="E216">
            <v>4.3057447217000009</v>
          </cell>
          <cell r="F216">
            <v>0.372862692</v>
          </cell>
          <cell r="G216">
            <v>15238.1</v>
          </cell>
          <cell r="H216">
            <v>15131.907569999999</v>
          </cell>
          <cell r="I216">
            <v>2287.3396469999998</v>
          </cell>
          <cell r="J216">
            <v>9231.7999999999993</v>
          </cell>
          <cell r="K216">
            <v>1168.3</v>
          </cell>
          <cell r="L216">
            <v>309</v>
          </cell>
          <cell r="M216">
            <v>736.5</v>
          </cell>
          <cell r="N216">
            <v>79.326920000000001</v>
          </cell>
          <cell r="O216">
            <v>377.2</v>
          </cell>
          <cell r="P216">
            <v>64.3</v>
          </cell>
          <cell r="Q216">
            <v>160</v>
          </cell>
          <cell r="R216">
            <v>19.5</v>
          </cell>
          <cell r="S216">
            <v>104.8</v>
          </cell>
          <cell r="T216">
            <v>13</v>
          </cell>
          <cell r="U216">
            <v>1865</v>
          </cell>
          <cell r="W216">
            <v>4734</v>
          </cell>
          <cell r="X216">
            <v>99000</v>
          </cell>
        </row>
        <row r="217">
          <cell r="A217">
            <v>270</v>
          </cell>
          <cell r="B217" t="str">
            <v>PAW 270</v>
          </cell>
          <cell r="D217">
            <v>5.9275627500999999</v>
          </cell>
          <cell r="E217">
            <v>5.6588532311000002</v>
          </cell>
          <cell r="F217">
            <v>0.26870951900000001</v>
          </cell>
          <cell r="G217">
            <v>16872.5</v>
          </cell>
          <cell r="H217">
            <v>24774.986210000003</v>
          </cell>
          <cell r="I217">
            <v>2973.3461009999996</v>
          </cell>
          <cell r="J217">
            <v>10753.5</v>
          </cell>
          <cell r="K217">
            <v>1214.2</v>
          </cell>
          <cell r="L217">
            <v>284.7</v>
          </cell>
          <cell r="M217">
            <v>584.4</v>
          </cell>
          <cell r="N217">
            <v>59.495190000000001</v>
          </cell>
          <cell r="O217">
            <v>274.2</v>
          </cell>
          <cell r="P217">
            <v>44.5</v>
          </cell>
          <cell r="Q217">
            <v>110</v>
          </cell>
          <cell r="R217">
            <v>14</v>
          </cell>
          <cell r="S217">
            <v>76.7</v>
          </cell>
          <cell r="T217">
            <v>9.1</v>
          </cell>
          <cell r="U217">
            <v>1230</v>
          </cell>
          <cell r="W217">
            <v>3808</v>
          </cell>
          <cell r="X217">
            <v>113000</v>
          </cell>
        </row>
        <row r="218">
          <cell r="A218">
            <v>271</v>
          </cell>
          <cell r="B218" t="str">
            <v>PAW 271</v>
          </cell>
          <cell r="D218">
            <v>3.9644611786999997</v>
          </cell>
          <cell r="E218">
            <v>3.7576625746999999</v>
          </cell>
          <cell r="F218">
            <v>0.20679860399999997</v>
          </cell>
          <cell r="G218">
            <v>14285.9</v>
          </cell>
          <cell r="H218">
            <v>13536.245580000001</v>
          </cell>
          <cell r="I218">
            <v>1946.0801669999998</v>
          </cell>
          <cell r="J218">
            <v>6990.4</v>
          </cell>
          <cell r="K218">
            <v>818</v>
          </cell>
          <cell r="L218">
            <v>202.6</v>
          </cell>
          <cell r="M218">
            <v>437</v>
          </cell>
          <cell r="N218">
            <v>46.086039999999997</v>
          </cell>
          <cell r="O218">
            <v>203.9</v>
          </cell>
          <cell r="P218">
            <v>32.6</v>
          </cell>
          <cell r="Q218">
            <v>81.3</v>
          </cell>
          <cell r="R218">
            <v>10.4</v>
          </cell>
          <cell r="S218">
            <v>58.2</v>
          </cell>
          <cell r="T218">
            <v>7.9</v>
          </cell>
          <cell r="U218">
            <v>988</v>
          </cell>
          <cell r="W218">
            <v>3380</v>
          </cell>
          <cell r="X218">
            <v>48000</v>
          </cell>
        </row>
        <row r="219">
          <cell r="A219">
            <v>272</v>
          </cell>
          <cell r="B219" t="str">
            <v>PAW 272</v>
          </cell>
          <cell r="D219">
            <v>3.8705527695999997</v>
          </cell>
          <cell r="E219">
            <v>3.5364858215999999</v>
          </cell>
          <cell r="F219">
            <v>0.33406694799999997</v>
          </cell>
          <cell r="G219">
            <v>13792.4</v>
          </cell>
          <cell r="H219">
            <v>8415.2048500000001</v>
          </cell>
          <cell r="I219">
            <v>2285.8533659999998</v>
          </cell>
          <cell r="J219">
            <v>9623.5</v>
          </cell>
          <cell r="K219">
            <v>1247.9000000000001</v>
          </cell>
          <cell r="L219">
            <v>332.5</v>
          </cell>
          <cell r="M219">
            <v>749.1</v>
          </cell>
          <cell r="N219">
            <v>77.669480000000007</v>
          </cell>
          <cell r="O219">
            <v>336.2</v>
          </cell>
          <cell r="P219">
            <v>52.1</v>
          </cell>
          <cell r="Q219">
            <v>128.30000000000001</v>
          </cell>
          <cell r="R219">
            <v>16.8</v>
          </cell>
          <cell r="S219">
            <v>93.6</v>
          </cell>
          <cell r="T219">
            <v>12.4</v>
          </cell>
          <cell r="U219">
            <v>1542</v>
          </cell>
          <cell r="W219">
            <v>1929</v>
          </cell>
          <cell r="X219">
            <v>59000</v>
          </cell>
        </row>
        <row r="220">
          <cell r="A220">
            <v>273</v>
          </cell>
          <cell r="B220" t="str">
            <v>PAW 273</v>
          </cell>
          <cell r="D220">
            <v>7.7729410857000003</v>
          </cell>
          <cell r="E220">
            <v>7.3217549528000001</v>
          </cell>
          <cell r="F220">
            <v>0.45118613289999993</v>
          </cell>
          <cell r="G220">
            <v>26117.3</v>
          </cell>
          <cell r="H220">
            <v>29239.864679999999</v>
          </cell>
          <cell r="I220">
            <v>3735.7848479999993</v>
          </cell>
          <cell r="J220">
            <v>12539.8</v>
          </cell>
          <cell r="K220">
            <v>1584.8</v>
          </cell>
          <cell r="L220">
            <v>408.4</v>
          </cell>
          <cell r="M220">
            <v>1026.8</v>
          </cell>
          <cell r="N220">
            <v>111.22113</v>
          </cell>
          <cell r="O220">
            <v>473.4</v>
          </cell>
          <cell r="P220">
            <v>76.099999999999994</v>
          </cell>
          <cell r="Q220">
            <v>181.9</v>
          </cell>
          <cell r="R220">
            <v>23.5</v>
          </cell>
          <cell r="S220">
            <v>132</v>
          </cell>
          <cell r="T220">
            <v>16.476579000000001</v>
          </cell>
          <cell r="U220">
            <v>2062.0636199999999</v>
          </cell>
          <cell r="W220">
            <v>9010.7195000000011</v>
          </cell>
          <cell r="X220">
            <v>80707.5</v>
          </cell>
        </row>
        <row r="221">
          <cell r="A221">
            <v>274</v>
          </cell>
          <cell r="B221" t="str">
            <v>PAW 274</v>
          </cell>
          <cell r="D221">
            <v>7.5034544414999997</v>
          </cell>
          <cell r="E221">
            <v>7.1189775675</v>
          </cell>
          <cell r="F221">
            <v>0.38447687400000002</v>
          </cell>
          <cell r="G221">
            <v>25076.3</v>
          </cell>
          <cell r="H221">
            <v>30188.383420000002</v>
          </cell>
          <cell r="I221">
            <v>3307.0922549999996</v>
          </cell>
          <cell r="J221">
            <v>11352.3</v>
          </cell>
          <cell r="K221">
            <v>1265.7</v>
          </cell>
          <cell r="L221">
            <v>322.8</v>
          </cell>
          <cell r="M221">
            <v>733.4</v>
          </cell>
          <cell r="N221">
            <v>77.968739999999997</v>
          </cell>
          <cell r="O221">
            <v>370.4</v>
          </cell>
          <cell r="P221">
            <v>60.9</v>
          </cell>
          <cell r="Q221">
            <v>151.80000000000001</v>
          </cell>
          <cell r="R221">
            <v>19.7</v>
          </cell>
          <cell r="S221">
            <v>109.9</v>
          </cell>
          <cell r="T221">
            <v>14.9</v>
          </cell>
          <cell r="U221">
            <v>1983</v>
          </cell>
          <cell r="W221">
            <v>4299</v>
          </cell>
          <cell r="X221">
            <v>100000</v>
          </cell>
        </row>
        <row r="222">
          <cell r="A222">
            <v>275</v>
          </cell>
          <cell r="B222" t="str">
            <v>PAW 275</v>
          </cell>
          <cell r="D222">
            <v>5.6257606411999994</v>
          </cell>
          <cell r="E222">
            <v>5.2569489411999992</v>
          </cell>
          <cell r="F222">
            <v>0.36881170000000002</v>
          </cell>
          <cell r="G222">
            <v>17831.599999999999</v>
          </cell>
          <cell r="H222">
            <v>21394.848670000003</v>
          </cell>
          <cell r="I222">
            <v>2601.7407419999995</v>
          </cell>
          <cell r="J222">
            <v>9582.1</v>
          </cell>
          <cell r="K222">
            <v>1159.2</v>
          </cell>
          <cell r="L222">
            <v>304</v>
          </cell>
          <cell r="M222">
            <v>721.9</v>
          </cell>
          <cell r="N222">
            <v>77.117000000000004</v>
          </cell>
          <cell r="O222">
            <v>355.6</v>
          </cell>
          <cell r="P222">
            <v>59</v>
          </cell>
          <cell r="Q222">
            <v>147.30000000000001</v>
          </cell>
          <cell r="R222">
            <v>19.100000000000001</v>
          </cell>
          <cell r="S222">
            <v>105.1</v>
          </cell>
          <cell r="T222">
            <v>14</v>
          </cell>
          <cell r="U222">
            <v>1885</v>
          </cell>
          <cell r="W222">
            <v>4582</v>
          </cell>
          <cell r="X222">
            <v>51000</v>
          </cell>
        </row>
        <row r="223">
          <cell r="A223">
            <v>276</v>
          </cell>
          <cell r="B223" t="str">
            <v>PAW 276</v>
          </cell>
          <cell r="D223">
            <v>7.9682365882999981</v>
          </cell>
          <cell r="E223">
            <v>7.5643853922999984</v>
          </cell>
          <cell r="F223">
            <v>0.40385119599999997</v>
          </cell>
          <cell r="G223">
            <v>27114.9</v>
          </cell>
          <cell r="H223">
            <v>34104.976360000001</v>
          </cell>
          <cell r="I223">
            <v>3167.0775629999998</v>
          </cell>
          <cell r="J223">
            <v>10224</v>
          </cell>
          <cell r="K223">
            <v>1032.9000000000001</v>
          </cell>
          <cell r="L223">
            <v>258.8</v>
          </cell>
          <cell r="M223">
            <v>631.6</v>
          </cell>
          <cell r="N223">
            <v>66.711960000000005</v>
          </cell>
          <cell r="O223">
            <v>326.7</v>
          </cell>
          <cell r="P223">
            <v>60.1</v>
          </cell>
          <cell r="Q223">
            <v>162</v>
          </cell>
          <cell r="R223">
            <v>21.5</v>
          </cell>
          <cell r="S223">
            <v>123.1</v>
          </cell>
          <cell r="T223">
            <v>19</v>
          </cell>
          <cell r="U223">
            <v>2369</v>
          </cell>
          <cell r="W223">
            <v>2385</v>
          </cell>
          <cell r="X223">
            <v>152000</v>
          </cell>
        </row>
        <row r="224">
          <cell r="A224">
            <v>277</v>
          </cell>
          <cell r="B224" t="str">
            <v>PAW 277</v>
          </cell>
          <cell r="D224">
            <v>7.9789734577000004</v>
          </cell>
          <cell r="E224">
            <v>7.5945085127</v>
          </cell>
          <cell r="F224">
            <v>0.384464945</v>
          </cell>
          <cell r="G224">
            <v>26704.6</v>
          </cell>
          <cell r="H224">
            <v>35299.233840000001</v>
          </cell>
          <cell r="I224">
            <v>3128.5512869999998</v>
          </cell>
          <cell r="J224">
            <v>9838.7999999999993</v>
          </cell>
          <cell r="K224">
            <v>973.9</v>
          </cell>
          <cell r="L224">
            <v>243.7</v>
          </cell>
          <cell r="M224">
            <v>606.70000000000005</v>
          </cell>
          <cell r="N224">
            <v>65.549450000000007</v>
          </cell>
          <cell r="O224">
            <v>328.9</v>
          </cell>
          <cell r="P224">
            <v>59.6</v>
          </cell>
          <cell r="Q224">
            <v>160.6</v>
          </cell>
          <cell r="R224">
            <v>21.6</v>
          </cell>
          <cell r="S224">
            <v>127.4</v>
          </cell>
          <cell r="T224">
            <v>19.600000000000001</v>
          </cell>
          <cell r="U224">
            <v>2211</v>
          </cell>
          <cell r="W224">
            <v>4150</v>
          </cell>
          <cell r="X224">
            <v>106000</v>
          </cell>
        </row>
        <row r="225">
          <cell r="A225">
            <v>278</v>
          </cell>
          <cell r="B225" t="str">
            <v>PAW 278</v>
          </cell>
          <cell r="D225">
            <v>9.7977332448000016</v>
          </cell>
          <cell r="E225">
            <v>9.4470454328000013</v>
          </cell>
          <cell r="F225">
            <v>0.35068781200000004</v>
          </cell>
          <cell r="G225">
            <v>34262.6</v>
          </cell>
          <cell r="H225">
            <v>44206.618950000004</v>
          </cell>
          <cell r="I225">
            <v>3671.535378</v>
          </cell>
          <cell r="J225">
            <v>11266.8</v>
          </cell>
          <cell r="K225">
            <v>1062.9000000000001</v>
          </cell>
          <cell r="L225">
            <v>244.2</v>
          </cell>
          <cell r="M225">
            <v>500.7</v>
          </cell>
          <cell r="N225">
            <v>46.17812</v>
          </cell>
          <cell r="O225">
            <v>219.8</v>
          </cell>
          <cell r="P225">
            <v>45.4</v>
          </cell>
          <cell r="Q225">
            <v>136</v>
          </cell>
          <cell r="R225">
            <v>19.399999999999999</v>
          </cell>
          <cell r="S225">
            <v>116.6</v>
          </cell>
          <cell r="T225">
            <v>20.6</v>
          </cell>
          <cell r="U225">
            <v>2158</v>
          </cell>
          <cell r="W225">
            <v>7122</v>
          </cell>
          <cell r="X225">
            <v>142000</v>
          </cell>
        </row>
        <row r="226">
          <cell r="A226">
            <v>279</v>
          </cell>
          <cell r="B226" t="str">
            <v>PAW 279</v>
          </cell>
          <cell r="D226">
            <v>9.0632347873000008</v>
          </cell>
          <cell r="E226">
            <v>8.8450971643000003</v>
          </cell>
          <cell r="F226">
            <v>0.21813762299999997</v>
          </cell>
          <cell r="G226">
            <v>31647.8</v>
          </cell>
          <cell r="H226">
            <v>41789.992790000004</v>
          </cell>
          <cell r="I226">
            <v>3441.2788529999998</v>
          </cell>
          <cell r="J226">
            <v>10587.2</v>
          </cell>
          <cell r="K226">
            <v>984.7</v>
          </cell>
          <cell r="L226">
            <v>224.4</v>
          </cell>
          <cell r="M226">
            <v>452.3</v>
          </cell>
          <cell r="N226">
            <v>42.276229999999998</v>
          </cell>
          <cell r="O226">
            <v>194.1</v>
          </cell>
          <cell r="P226">
            <v>31.8</v>
          </cell>
          <cell r="Q226">
            <v>79.5</v>
          </cell>
          <cell r="R226">
            <v>11.1</v>
          </cell>
          <cell r="S226">
            <v>64.900000000000006</v>
          </cell>
          <cell r="T226">
            <v>10</v>
          </cell>
          <cell r="U226">
            <v>1071</v>
          </cell>
          <cell r="W226">
            <v>9151</v>
          </cell>
          <cell r="X226">
            <v>156000</v>
          </cell>
        </row>
        <row r="227">
          <cell r="A227">
            <v>280</v>
          </cell>
          <cell r="B227" t="str">
            <v>PAW 280</v>
          </cell>
          <cell r="D227">
            <v>9.7958459585999993</v>
          </cell>
          <cell r="E227">
            <v>9.4608381605999998</v>
          </cell>
          <cell r="F227">
            <v>0.33500779800000002</v>
          </cell>
          <cell r="G227">
            <v>32142.3</v>
          </cell>
          <cell r="H227">
            <v>44792.503209999995</v>
          </cell>
          <cell r="I227">
            <v>3877.5783959999999</v>
          </cell>
          <cell r="J227">
            <v>12495.3</v>
          </cell>
          <cell r="K227">
            <v>1300.7</v>
          </cell>
          <cell r="L227">
            <v>307.8</v>
          </cell>
          <cell r="M227">
            <v>634.70000000000005</v>
          </cell>
          <cell r="N227">
            <v>58.677979999999998</v>
          </cell>
          <cell r="O227">
            <v>245.7</v>
          </cell>
          <cell r="P227">
            <v>39.5</v>
          </cell>
          <cell r="Q227">
            <v>102.7</v>
          </cell>
          <cell r="R227">
            <v>13.6</v>
          </cell>
          <cell r="S227">
            <v>75.7</v>
          </cell>
          <cell r="T227">
            <v>12.7</v>
          </cell>
          <cell r="U227">
            <v>1859</v>
          </cell>
          <cell r="W227">
            <v>9396</v>
          </cell>
          <cell r="X227">
            <v>155000</v>
          </cell>
        </row>
        <row r="228">
          <cell r="A228">
            <v>281</v>
          </cell>
          <cell r="B228" t="str">
            <v>PAW 281</v>
          </cell>
          <cell r="D228">
            <v>8.9961274825000004</v>
          </cell>
          <cell r="E228">
            <v>8.7016016844999999</v>
          </cell>
          <cell r="F228">
            <v>0.29452579800000001</v>
          </cell>
          <cell r="G228">
            <v>32014</v>
          </cell>
          <cell r="H228">
            <v>40758.663140000004</v>
          </cell>
          <cell r="I228">
            <v>3332.2537049999996</v>
          </cell>
          <cell r="J228">
            <v>9996.4</v>
          </cell>
          <cell r="K228">
            <v>914.7</v>
          </cell>
          <cell r="L228">
            <v>202.7</v>
          </cell>
          <cell r="M228">
            <v>402.8</v>
          </cell>
          <cell r="N228">
            <v>35.657980000000002</v>
          </cell>
          <cell r="O228">
            <v>163.69999999999999</v>
          </cell>
          <cell r="P228">
            <v>32.799999999999997</v>
          </cell>
          <cell r="Q228">
            <v>102.3</v>
          </cell>
          <cell r="R228">
            <v>14</v>
          </cell>
          <cell r="S228">
            <v>79.3</v>
          </cell>
          <cell r="T228">
            <v>16</v>
          </cell>
          <cell r="U228">
            <v>1896</v>
          </cell>
          <cell r="W228">
            <v>3614</v>
          </cell>
          <cell r="X228">
            <v>152000</v>
          </cell>
        </row>
        <row r="229">
          <cell r="A229">
            <v>282</v>
          </cell>
          <cell r="B229" t="str">
            <v>PAW 282</v>
          </cell>
          <cell r="D229">
            <v>6.1103049995000012</v>
          </cell>
          <cell r="E229">
            <v>5.8653796675000009</v>
          </cell>
          <cell r="F229">
            <v>0.24492533199999997</v>
          </cell>
          <cell r="G229">
            <v>19868.099999999999</v>
          </cell>
          <cell r="H229">
            <v>27741.069200000002</v>
          </cell>
          <cell r="I229">
            <v>2438.0274749999999</v>
          </cell>
          <cell r="J229">
            <v>7845.9</v>
          </cell>
          <cell r="K229">
            <v>760.7</v>
          </cell>
          <cell r="L229">
            <v>176.3</v>
          </cell>
          <cell r="M229">
            <v>402.1</v>
          </cell>
          <cell r="N229">
            <v>40.653320000000001</v>
          </cell>
          <cell r="O229">
            <v>212.2</v>
          </cell>
          <cell r="P229">
            <v>39.9</v>
          </cell>
          <cell r="Q229">
            <v>112.6</v>
          </cell>
          <cell r="R229">
            <v>15.9</v>
          </cell>
          <cell r="S229">
            <v>94.2</v>
          </cell>
          <cell r="T229">
            <v>15.4</v>
          </cell>
          <cell r="U229">
            <v>1340</v>
          </cell>
          <cell r="W229">
            <v>4134</v>
          </cell>
          <cell r="X229">
            <v>169000</v>
          </cell>
        </row>
        <row r="230">
          <cell r="A230">
            <v>283</v>
          </cell>
          <cell r="B230" t="str">
            <v>PAW 283</v>
          </cell>
          <cell r="D230">
            <v>4.9865197290999994</v>
          </cell>
          <cell r="E230">
            <v>4.7789189270999994</v>
          </cell>
          <cell r="F230">
            <v>0.20760080200000003</v>
          </cell>
          <cell r="G230">
            <v>15985.9</v>
          </cell>
          <cell r="H230">
            <v>22544.0111</v>
          </cell>
          <cell r="I230">
            <v>2033.4781709999997</v>
          </cell>
          <cell r="J230">
            <v>6595.2</v>
          </cell>
          <cell r="K230">
            <v>630.6</v>
          </cell>
          <cell r="L230">
            <v>153.69999999999999</v>
          </cell>
          <cell r="M230">
            <v>383.3</v>
          </cell>
          <cell r="N230">
            <v>40.308020000000006</v>
          </cell>
          <cell r="O230">
            <v>193.8</v>
          </cell>
          <cell r="P230">
            <v>34.200000000000003</v>
          </cell>
          <cell r="Q230">
            <v>95.5</v>
          </cell>
          <cell r="R230">
            <v>13.5</v>
          </cell>
          <cell r="S230">
            <v>82.6</v>
          </cell>
          <cell r="T230">
            <v>13.1</v>
          </cell>
          <cell r="U230">
            <v>1066</v>
          </cell>
          <cell r="W230">
            <v>2690</v>
          </cell>
          <cell r="X230">
            <v>157000</v>
          </cell>
        </row>
        <row r="231">
          <cell r="A231">
            <v>286</v>
          </cell>
          <cell r="B231" t="str">
            <v>PAW 286</v>
          </cell>
          <cell r="D231">
            <v>3.840901852</v>
          </cell>
          <cell r="E231">
            <v>3.6672047220000001</v>
          </cell>
          <cell r="F231">
            <v>0.17369713000000001</v>
          </cell>
          <cell r="G231">
            <v>11159.7</v>
          </cell>
          <cell r="H231">
            <v>17639.66087</v>
          </cell>
          <cell r="I231">
            <v>1643.6863499999999</v>
          </cell>
          <cell r="J231">
            <v>5606.8</v>
          </cell>
          <cell r="K231">
            <v>622.20000000000005</v>
          </cell>
          <cell r="L231">
            <v>146.5</v>
          </cell>
          <cell r="M231">
            <v>319.60000000000002</v>
          </cell>
          <cell r="N231">
            <v>30.2713</v>
          </cell>
          <cell r="O231">
            <v>140.9</v>
          </cell>
          <cell r="P231">
            <v>26.4</v>
          </cell>
          <cell r="Q231">
            <v>73.400000000000006</v>
          </cell>
          <cell r="R231">
            <v>10.1</v>
          </cell>
          <cell r="S231">
            <v>60.3</v>
          </cell>
          <cell r="T231">
            <v>9.5</v>
          </cell>
          <cell r="U231">
            <v>920</v>
          </cell>
          <cell r="W231">
            <v>3699</v>
          </cell>
          <cell r="X231">
            <v>126000</v>
          </cell>
        </row>
        <row r="232">
          <cell r="A232">
            <v>287</v>
          </cell>
          <cell r="B232" t="str">
            <v>PAW 287</v>
          </cell>
          <cell r="D232">
            <v>5.1760653544000004</v>
          </cell>
          <cell r="E232">
            <v>5.0546858290000003</v>
          </cell>
          <cell r="F232">
            <v>0.12137952540000001</v>
          </cell>
          <cell r="G232">
            <v>15416.4</v>
          </cell>
          <cell r="H232">
            <v>25316.946720000004</v>
          </cell>
          <cell r="I232">
            <v>2296.0115700000001</v>
          </cell>
          <cell r="J232">
            <v>6896.5</v>
          </cell>
          <cell r="K232">
            <v>621</v>
          </cell>
          <cell r="L232">
            <v>134.80000000000001</v>
          </cell>
          <cell r="M232">
            <v>269.2</v>
          </cell>
          <cell r="N232">
            <v>25.69032</v>
          </cell>
          <cell r="O232">
            <v>95.3</v>
          </cell>
          <cell r="P232">
            <v>15.4</v>
          </cell>
          <cell r="Q232">
            <v>43.1</v>
          </cell>
          <cell r="R232">
            <v>5.7</v>
          </cell>
          <cell r="S232">
            <v>34.5</v>
          </cell>
          <cell r="T232">
            <v>4.9350139999999998</v>
          </cell>
          <cell r="U232">
            <v>585.16992000000005</v>
          </cell>
          <cell r="W232">
            <v>2836.6815000000001</v>
          </cell>
          <cell r="X232">
            <v>204142.5</v>
          </cell>
        </row>
        <row r="233">
          <cell r="A233">
            <v>288</v>
          </cell>
          <cell r="B233" t="str">
            <v>PAW 288</v>
          </cell>
          <cell r="D233">
            <v>4.3779630125000004</v>
          </cell>
          <cell r="E233">
            <v>4.2309356085000003</v>
          </cell>
          <cell r="F233">
            <v>0.147027404</v>
          </cell>
          <cell r="G233">
            <v>13525.6</v>
          </cell>
          <cell r="H233">
            <v>20469.521670000002</v>
          </cell>
          <cell r="I233">
            <v>1817.5344149999999</v>
          </cell>
          <cell r="J233">
            <v>5856.8</v>
          </cell>
          <cell r="K233">
            <v>639.9</v>
          </cell>
          <cell r="L233">
            <v>157.19999999999999</v>
          </cell>
          <cell r="M233">
            <v>330</v>
          </cell>
          <cell r="N233">
            <v>32.274039999999999</v>
          </cell>
          <cell r="O233">
            <v>141.30000000000001</v>
          </cell>
          <cell r="P233">
            <v>23</v>
          </cell>
          <cell r="Q233">
            <v>60.4</v>
          </cell>
          <cell r="R233">
            <v>8.1</v>
          </cell>
          <cell r="S233">
            <v>48.9</v>
          </cell>
          <cell r="T233">
            <v>7.1</v>
          </cell>
          <cell r="U233">
            <v>662</v>
          </cell>
          <cell r="W233">
            <v>5452</v>
          </cell>
          <cell r="X233">
            <v>152000</v>
          </cell>
        </row>
        <row r="234">
          <cell r="A234">
            <v>289</v>
          </cell>
          <cell r="B234" t="str">
            <v>PAW 289</v>
          </cell>
          <cell r="D234">
            <v>9.3610495921000005</v>
          </cell>
          <cell r="E234">
            <v>9.0621984971000007</v>
          </cell>
          <cell r="F234">
            <v>0.29885109500000001</v>
          </cell>
          <cell r="G234">
            <v>32960.400000000001</v>
          </cell>
          <cell r="H234">
            <v>42636.374170000003</v>
          </cell>
          <cell r="I234">
            <v>3498.8108009999996</v>
          </cell>
          <cell r="J234">
            <v>10568.3</v>
          </cell>
          <cell r="K234">
            <v>958.1</v>
          </cell>
          <cell r="L234">
            <v>228.4</v>
          </cell>
          <cell r="M234">
            <v>517.1</v>
          </cell>
          <cell r="N234">
            <v>50.010950000000001</v>
          </cell>
          <cell r="O234">
            <v>238.6</v>
          </cell>
          <cell r="P234">
            <v>44.8</v>
          </cell>
          <cell r="Q234">
            <v>122.4</v>
          </cell>
          <cell r="R234">
            <v>16.600000000000001</v>
          </cell>
          <cell r="S234">
            <v>98.2</v>
          </cell>
          <cell r="T234">
            <v>15.4</v>
          </cell>
          <cell r="U234">
            <v>1657</v>
          </cell>
          <cell r="W234">
            <v>2704</v>
          </cell>
          <cell r="X234">
            <v>157000</v>
          </cell>
        </row>
        <row r="235">
          <cell r="A235">
            <v>290</v>
          </cell>
          <cell r="B235" t="str">
            <v>PAW 290</v>
          </cell>
          <cell r="C235">
            <v>0</v>
          </cell>
          <cell r="D235">
            <v>4.7214509724000004</v>
          </cell>
          <cell r="E235">
            <v>4.4061436794000004</v>
          </cell>
          <cell r="F235">
            <v>0.31530729300000004</v>
          </cell>
          <cell r="G235">
            <v>11304.9</v>
          </cell>
          <cell r="H235">
            <v>22910.510870000002</v>
          </cell>
          <cell r="I235">
            <v>1803.5259239999998</v>
          </cell>
          <cell r="J235">
            <v>6936.6</v>
          </cell>
          <cell r="K235">
            <v>1105.9000000000001</v>
          </cell>
          <cell r="L235">
            <v>300.89999999999998</v>
          </cell>
          <cell r="M235">
            <v>768.2</v>
          </cell>
          <cell r="N235">
            <v>90.272930000000017</v>
          </cell>
          <cell r="O235">
            <v>406</v>
          </cell>
          <cell r="P235">
            <v>58.4</v>
          </cell>
          <cell r="Q235">
            <v>123.6</v>
          </cell>
          <cell r="R235">
            <v>14.7</v>
          </cell>
          <cell r="S235">
            <v>79.5</v>
          </cell>
          <cell r="T235">
            <v>10.5</v>
          </cell>
          <cell r="U235">
            <v>1301</v>
          </cell>
          <cell r="W235">
            <v>5507</v>
          </cell>
          <cell r="X235">
            <v>237000</v>
          </cell>
        </row>
        <row r="236">
          <cell r="A236">
            <v>291</v>
          </cell>
          <cell r="B236" t="str">
            <v>PAW 291</v>
          </cell>
          <cell r="C236">
            <v>0</v>
          </cell>
          <cell r="D236">
            <v>4.7315119577999996</v>
          </cell>
          <cell r="E236">
            <v>4.4293240097999993</v>
          </cell>
          <cell r="F236">
            <v>0.30218794799999998</v>
          </cell>
          <cell r="G236">
            <v>8531.2000000000007</v>
          </cell>
          <cell r="H236">
            <v>23826.350340000001</v>
          </cell>
          <cell r="I236">
            <v>2003.3897579999998</v>
          </cell>
          <cell r="J236">
            <v>8510.7999999999993</v>
          </cell>
          <cell r="K236">
            <v>1421.5</v>
          </cell>
          <cell r="L236">
            <v>358.3</v>
          </cell>
          <cell r="M236">
            <v>781.9</v>
          </cell>
          <cell r="N236">
            <v>89.179480000000012</v>
          </cell>
          <cell r="O236">
            <v>382.3</v>
          </cell>
          <cell r="P236">
            <v>52</v>
          </cell>
          <cell r="Q236">
            <v>108.6</v>
          </cell>
          <cell r="R236">
            <v>13.1</v>
          </cell>
          <cell r="S236">
            <v>69.400000000000006</v>
          </cell>
          <cell r="T236">
            <v>9.1</v>
          </cell>
          <cell r="U236">
            <v>1158</v>
          </cell>
          <cell r="W236">
            <v>3880</v>
          </cell>
          <cell r="X236">
            <v>231000</v>
          </cell>
        </row>
        <row r="237">
          <cell r="A237">
            <v>292</v>
          </cell>
          <cell r="B237" t="str">
            <v>PAW 292</v>
          </cell>
          <cell r="C237">
            <v>0</v>
          </cell>
          <cell r="D237">
            <v>4.8556042420999992</v>
          </cell>
          <cell r="E237">
            <v>4.5507879220999996</v>
          </cell>
          <cell r="F237">
            <v>0.30481631999999997</v>
          </cell>
          <cell r="G237">
            <v>9370</v>
          </cell>
          <cell r="H237">
            <v>22817.275389999999</v>
          </cell>
          <cell r="I237">
            <v>2235.003831</v>
          </cell>
          <cell r="J237">
            <v>9540</v>
          </cell>
          <cell r="K237">
            <v>1545.6</v>
          </cell>
          <cell r="L237">
            <v>388.3</v>
          </cell>
          <cell r="M237">
            <v>825.4</v>
          </cell>
          <cell r="N237">
            <v>95.763200000000012</v>
          </cell>
          <cell r="O237">
            <v>392.6</v>
          </cell>
          <cell r="P237">
            <v>52.3</v>
          </cell>
          <cell r="Q237">
            <v>107.6</v>
          </cell>
          <cell r="R237">
            <v>13.2</v>
          </cell>
          <cell r="S237">
            <v>71.900000000000006</v>
          </cell>
          <cell r="T237">
            <v>9.1</v>
          </cell>
          <cell r="U237">
            <v>1092</v>
          </cell>
          <cell r="W237">
            <v>5489</v>
          </cell>
          <cell r="X237">
            <v>218000</v>
          </cell>
        </row>
        <row r="238">
          <cell r="A238">
            <v>293</v>
          </cell>
          <cell r="B238" t="str">
            <v>PAW 293</v>
          </cell>
          <cell r="C238">
            <v>0</v>
          </cell>
          <cell r="D238">
            <v>4.1278400438</v>
          </cell>
          <cell r="E238">
            <v>3.8069249157999998</v>
          </cell>
          <cell r="F238">
            <v>0.32091512799999994</v>
          </cell>
          <cell r="G238">
            <v>8899.2000000000007</v>
          </cell>
          <cell r="H238">
            <v>17590.5834</v>
          </cell>
          <cell r="I238">
            <v>1909.7657579999998</v>
          </cell>
          <cell r="J238">
            <v>8351.2999999999993</v>
          </cell>
          <cell r="K238">
            <v>1318.4</v>
          </cell>
          <cell r="L238">
            <v>349.2</v>
          </cell>
          <cell r="M238">
            <v>815.4</v>
          </cell>
          <cell r="N238">
            <v>91.251280000000008</v>
          </cell>
          <cell r="O238">
            <v>384.5</v>
          </cell>
          <cell r="P238">
            <v>56.3</v>
          </cell>
          <cell r="Q238">
            <v>123.5</v>
          </cell>
          <cell r="R238">
            <v>15.1</v>
          </cell>
          <cell r="S238">
            <v>82.1</v>
          </cell>
          <cell r="T238">
            <v>10.8</v>
          </cell>
          <cell r="U238">
            <v>1281</v>
          </cell>
          <cell r="W238">
            <v>8446</v>
          </cell>
          <cell r="X238">
            <v>202000</v>
          </cell>
        </row>
        <row r="239">
          <cell r="A239">
            <v>294</v>
          </cell>
          <cell r="B239" t="str">
            <v>PAW 294</v>
          </cell>
          <cell r="C239">
            <v>0</v>
          </cell>
          <cell r="D239">
            <v>4.3561977408999999</v>
          </cell>
          <cell r="E239">
            <v>3.8903803199000002</v>
          </cell>
          <cell r="F239">
            <v>0.46581742100000001</v>
          </cell>
          <cell r="G239">
            <v>9349.2000000000007</v>
          </cell>
          <cell r="H239">
            <v>17477.201560000001</v>
          </cell>
          <cell r="I239">
            <v>1948.7016389999999</v>
          </cell>
          <cell r="J239">
            <v>8710.9</v>
          </cell>
          <cell r="K239">
            <v>1417.8</v>
          </cell>
          <cell r="L239">
            <v>412.7</v>
          </cell>
          <cell r="M239">
            <v>1086.3</v>
          </cell>
          <cell r="N239">
            <v>123.97421</v>
          </cell>
          <cell r="O239">
            <v>544</v>
          </cell>
          <cell r="P239">
            <v>82.7</v>
          </cell>
          <cell r="Q239">
            <v>187.6</v>
          </cell>
          <cell r="R239">
            <v>23.5</v>
          </cell>
          <cell r="S239">
            <v>127.3</v>
          </cell>
          <cell r="T239">
            <v>17.100000000000001</v>
          </cell>
          <cell r="U239">
            <v>2053</v>
          </cell>
          <cell r="W239">
            <v>8980</v>
          </cell>
          <cell r="X239">
            <v>190000</v>
          </cell>
        </row>
        <row r="240">
          <cell r="A240">
            <v>295</v>
          </cell>
          <cell r="B240" t="str">
            <v>PAW 295</v>
          </cell>
          <cell r="C240">
            <v>0</v>
          </cell>
          <cell r="D240">
            <v>8.4532367563000008</v>
          </cell>
          <cell r="E240">
            <v>7.7831851873000009</v>
          </cell>
          <cell r="F240">
            <v>0.67005156900000007</v>
          </cell>
          <cell r="G240">
            <v>25665.4</v>
          </cell>
          <cell r="H240">
            <v>34162.955710000002</v>
          </cell>
          <cell r="I240">
            <v>3473.6961629999996</v>
          </cell>
          <cell r="J240">
            <v>12803.7</v>
          </cell>
          <cell r="K240">
            <v>1726.1</v>
          </cell>
          <cell r="L240">
            <v>498</v>
          </cell>
          <cell r="M240">
            <v>1456</v>
          </cell>
          <cell r="N240">
            <v>169.41569000000001</v>
          </cell>
          <cell r="O240">
            <v>781.4</v>
          </cell>
          <cell r="P240">
            <v>122.6</v>
          </cell>
          <cell r="Q240">
            <v>280</v>
          </cell>
          <cell r="R240">
            <v>34.5</v>
          </cell>
          <cell r="S240">
            <v>186.7</v>
          </cell>
          <cell r="T240">
            <v>24.9</v>
          </cell>
          <cell r="U240">
            <v>3147</v>
          </cell>
          <cell r="W240">
            <v>7086</v>
          </cell>
          <cell r="X240">
            <v>195000</v>
          </cell>
        </row>
        <row r="241">
          <cell r="A241">
            <v>296</v>
          </cell>
          <cell r="B241" t="str">
            <v>PAW 296</v>
          </cell>
          <cell r="C241">
            <v>0</v>
          </cell>
          <cell r="D241">
            <v>5.5364290738999999</v>
          </cell>
          <cell r="E241">
            <v>4.2809033598999999</v>
          </cell>
          <cell r="F241">
            <v>1.255525714</v>
          </cell>
          <cell r="G241">
            <v>10654.1</v>
          </cell>
          <cell r="H241">
            <v>18080.303930000002</v>
          </cell>
          <cell r="I241">
            <v>2381.8296689999997</v>
          </cell>
          <cell r="J241">
            <v>10075.299999999999</v>
          </cell>
          <cell r="K241">
            <v>1617.5</v>
          </cell>
          <cell r="L241">
            <v>503.4</v>
          </cell>
          <cell r="M241">
            <v>1807.7</v>
          </cell>
          <cell r="N241">
            <v>225.75713999999999</v>
          </cell>
          <cell r="O241">
            <v>1203.7</v>
          </cell>
          <cell r="P241">
            <v>218.8</v>
          </cell>
          <cell r="Q241">
            <v>566.20000000000005</v>
          </cell>
          <cell r="R241">
            <v>72.099999999999994</v>
          </cell>
          <cell r="S241">
            <v>399.2</v>
          </cell>
          <cell r="T241">
            <v>58.4</v>
          </cell>
          <cell r="U241">
            <v>7500</v>
          </cell>
          <cell r="W241">
            <v>18536</v>
          </cell>
          <cell r="X241">
            <v>143000</v>
          </cell>
        </row>
        <row r="242">
          <cell r="A242">
            <v>297</v>
          </cell>
          <cell r="B242" t="str">
            <v>PAW 297</v>
          </cell>
          <cell r="C242">
            <v>0</v>
          </cell>
          <cell r="D242">
            <v>5.9458229959999995</v>
          </cell>
          <cell r="E242">
            <v>5.050766801</v>
          </cell>
          <cell r="F242">
            <v>0.89505619499999989</v>
          </cell>
          <cell r="G242">
            <v>17095.900000000001</v>
          </cell>
          <cell r="H242">
            <v>20640.531470000002</v>
          </cell>
          <cell r="I242">
            <v>2459.7365399999999</v>
          </cell>
          <cell r="J242">
            <v>9017.1</v>
          </cell>
          <cell r="K242">
            <v>1294.4000000000001</v>
          </cell>
          <cell r="L242">
            <v>365</v>
          </cell>
          <cell r="M242">
            <v>1280</v>
          </cell>
          <cell r="N242">
            <v>166.26194999999998</v>
          </cell>
          <cell r="O242">
            <v>916.2</v>
          </cell>
          <cell r="P242">
            <v>170</v>
          </cell>
          <cell r="Q242">
            <v>417.6</v>
          </cell>
          <cell r="R242">
            <v>50.5</v>
          </cell>
          <cell r="S242">
            <v>259.8</v>
          </cell>
          <cell r="T242">
            <v>36.200000000000003</v>
          </cell>
          <cell r="U242">
            <v>5289</v>
          </cell>
          <cell r="W242">
            <v>15439</v>
          </cell>
          <cell r="X242">
            <v>100000</v>
          </cell>
        </row>
        <row r="243">
          <cell r="A243">
            <v>298</v>
          </cell>
          <cell r="B243" t="str">
            <v>PAW 298</v>
          </cell>
          <cell r="C243">
            <v>0</v>
          </cell>
          <cell r="D243">
            <v>3.9826210780000002</v>
          </cell>
          <cell r="E243">
            <v>3.3546415050000005</v>
          </cell>
          <cell r="F243">
            <v>0.62797957299999996</v>
          </cell>
          <cell r="G243">
            <v>7944.6</v>
          </cell>
          <cell r="H243">
            <v>14608.570730000001</v>
          </cell>
          <cell r="I243">
            <v>1936.1443199999999</v>
          </cell>
          <cell r="J243">
            <v>7829.3</v>
          </cell>
          <cell r="K243">
            <v>1227.8</v>
          </cell>
          <cell r="L243">
            <v>317.89999999999998</v>
          </cell>
          <cell r="M243">
            <v>774.8</v>
          </cell>
          <cell r="N243">
            <v>93.495730000000009</v>
          </cell>
          <cell r="O243">
            <v>471.7</v>
          </cell>
          <cell r="P243">
            <v>94.3</v>
          </cell>
          <cell r="Q243">
            <v>256.10000000000002</v>
          </cell>
          <cell r="R243">
            <v>31.4</v>
          </cell>
          <cell r="S243">
            <v>164.8</v>
          </cell>
          <cell r="T243">
            <v>25.3</v>
          </cell>
          <cell r="U243">
            <v>4050</v>
          </cell>
          <cell r="W243">
            <v>13508</v>
          </cell>
          <cell r="X243">
            <v>196000</v>
          </cell>
        </row>
        <row r="244">
          <cell r="A244">
            <v>299</v>
          </cell>
          <cell r="B244" t="str">
            <v>PAW 299</v>
          </cell>
          <cell r="C244">
            <v>0</v>
          </cell>
          <cell r="D244">
            <v>4.5498744436999994</v>
          </cell>
          <cell r="E244">
            <v>4.0078932371999993</v>
          </cell>
          <cell r="F244">
            <v>0.54198120650000003</v>
          </cell>
          <cell r="G244">
            <v>9628.7000000000007</v>
          </cell>
          <cell r="H244">
            <v>18632.689010000002</v>
          </cell>
          <cell r="I244">
            <v>2151.6433619999998</v>
          </cell>
          <cell r="J244">
            <v>8324.2000000000007</v>
          </cell>
          <cell r="K244">
            <v>1341.7</v>
          </cell>
          <cell r="L244">
            <v>365.9</v>
          </cell>
          <cell r="M244">
            <v>847.1</v>
          </cell>
          <cell r="N244">
            <v>98.51409000000001</v>
          </cell>
          <cell r="O244">
            <v>423.9</v>
          </cell>
          <cell r="P244">
            <v>72.599999999999994</v>
          </cell>
          <cell r="Q244">
            <v>192.2</v>
          </cell>
          <cell r="R244">
            <v>23.1</v>
          </cell>
          <cell r="S244">
            <v>123.2</v>
          </cell>
          <cell r="T244">
            <v>17.909324999999999</v>
          </cell>
          <cell r="U244">
            <v>3255.3886499999999</v>
          </cell>
          <cell r="W244">
            <v>3868.0720000000001</v>
          </cell>
          <cell r="X244">
            <v>196230</v>
          </cell>
        </row>
        <row r="245">
          <cell r="A245">
            <v>300</v>
          </cell>
          <cell r="B245" t="str">
            <v>PAW 300</v>
          </cell>
          <cell r="C245">
            <v>0</v>
          </cell>
          <cell r="D245">
            <v>6.927327642999999</v>
          </cell>
          <cell r="E245">
            <v>6.2607595809999994</v>
          </cell>
          <cell r="F245">
            <v>0.66656806199999996</v>
          </cell>
          <cell r="G245">
            <v>19827.2</v>
          </cell>
          <cell r="H245">
            <v>27290.70435</v>
          </cell>
          <cell r="I245">
            <v>3110.8914599999994</v>
          </cell>
          <cell r="J245">
            <v>10896.2</v>
          </cell>
          <cell r="K245">
            <v>1482.6</v>
          </cell>
          <cell r="L245">
            <v>407.5</v>
          </cell>
          <cell r="M245">
            <v>1107.2</v>
          </cell>
          <cell r="N245">
            <v>135.38062000000002</v>
          </cell>
          <cell r="O245">
            <v>630.20000000000005</v>
          </cell>
          <cell r="P245">
            <v>100.7</v>
          </cell>
          <cell r="Q245">
            <v>228.7</v>
          </cell>
          <cell r="R245">
            <v>26.6</v>
          </cell>
          <cell r="S245">
            <v>135.5</v>
          </cell>
          <cell r="T245">
            <v>17.899999999999999</v>
          </cell>
          <cell r="U245">
            <v>3876</v>
          </cell>
          <cell r="W245">
            <v>34705</v>
          </cell>
          <cell r="X245">
            <v>206000</v>
          </cell>
        </row>
        <row r="246">
          <cell r="A246">
            <v>301</v>
          </cell>
          <cell r="B246" t="str">
            <v>PAW 301</v>
          </cell>
          <cell r="C246">
            <v>0</v>
          </cell>
          <cell r="D246">
            <v>0.16584410859999998</v>
          </cell>
          <cell r="E246">
            <v>0.15321736159999999</v>
          </cell>
          <cell r="F246">
            <v>1.2626747000000001E-2</v>
          </cell>
          <cell r="G246">
            <v>514.4</v>
          </cell>
          <cell r="H246">
            <v>734.40510000000006</v>
          </cell>
          <cell r="I246">
            <v>62.868515999999993</v>
          </cell>
          <cell r="J246">
            <v>195.4</v>
          </cell>
          <cell r="K246">
            <v>25.1</v>
          </cell>
          <cell r="L246">
            <v>6.6</v>
          </cell>
          <cell r="M246">
            <v>17.3</v>
          </cell>
          <cell r="N246">
            <v>2.2674699999999999</v>
          </cell>
          <cell r="O246">
            <v>11.9</v>
          </cell>
          <cell r="P246">
            <v>2.1</v>
          </cell>
          <cell r="Q246">
            <v>5.7</v>
          </cell>
          <cell r="R246">
            <v>0.7</v>
          </cell>
          <cell r="S246">
            <v>4.8</v>
          </cell>
          <cell r="T246">
            <v>0.9</v>
          </cell>
          <cell r="U246">
            <v>74</v>
          </cell>
          <cell r="W246">
            <v>1926</v>
          </cell>
          <cell r="X246">
            <v>9000</v>
          </cell>
        </row>
        <row r="247">
          <cell r="A247">
            <v>302</v>
          </cell>
          <cell r="B247" t="str">
            <v>PAW 302</v>
          </cell>
          <cell r="C247">
            <v>0</v>
          </cell>
          <cell r="D247">
            <v>5.4683210811</v>
          </cell>
          <cell r="E247">
            <v>5.0085438871000001</v>
          </cell>
          <cell r="F247">
            <v>0.45977719400000006</v>
          </cell>
          <cell r="G247">
            <v>11679.5</v>
          </cell>
          <cell r="H247">
            <v>22522.107789999998</v>
          </cell>
          <cell r="I247">
            <v>2828.9310809999997</v>
          </cell>
          <cell r="J247">
            <v>11405.6</v>
          </cell>
          <cell r="K247">
            <v>1649.3</v>
          </cell>
          <cell r="L247">
            <v>416.2</v>
          </cell>
          <cell r="M247">
            <v>964</v>
          </cell>
          <cell r="N247">
            <v>104.67194000000001</v>
          </cell>
          <cell r="O247">
            <v>464.3</v>
          </cell>
          <cell r="P247">
            <v>70.900000000000006</v>
          </cell>
          <cell r="Q247">
            <v>159.19999999999999</v>
          </cell>
          <cell r="R247">
            <v>18.899999999999999</v>
          </cell>
          <cell r="S247">
            <v>100.6</v>
          </cell>
          <cell r="T247">
            <v>13</v>
          </cell>
          <cell r="U247">
            <v>2286</v>
          </cell>
          <cell r="W247">
            <v>23163</v>
          </cell>
          <cell r="X247">
            <v>111000</v>
          </cell>
        </row>
        <row r="248">
          <cell r="A248">
            <v>303</v>
          </cell>
          <cell r="B248" t="str">
            <v>PAW 303</v>
          </cell>
          <cell r="C248">
            <v>0</v>
          </cell>
          <cell r="D248">
            <v>5.1080083780000001</v>
          </cell>
          <cell r="E248">
            <v>4.630510965</v>
          </cell>
          <cell r="F248">
            <v>0.47749741300000004</v>
          </cell>
          <cell r="G248">
            <v>10129.799999999999</v>
          </cell>
          <cell r="H248">
            <v>19792.627400000001</v>
          </cell>
          <cell r="I248">
            <v>2758.9822499999996</v>
          </cell>
          <cell r="J248">
            <v>11823.5</v>
          </cell>
          <cell r="K248">
            <v>1800.2</v>
          </cell>
          <cell r="L248">
            <v>454.3</v>
          </cell>
          <cell r="M248">
            <v>1034.0999999999999</v>
          </cell>
          <cell r="N248">
            <v>114.67412999999999</v>
          </cell>
          <cell r="O248">
            <v>502.6</v>
          </cell>
          <cell r="P248">
            <v>75.099999999999994</v>
          </cell>
          <cell r="Q248">
            <v>163.80000000000001</v>
          </cell>
          <cell r="R248">
            <v>19.8</v>
          </cell>
          <cell r="S248">
            <v>106.1</v>
          </cell>
          <cell r="T248">
            <v>13.5</v>
          </cell>
          <cell r="U248">
            <v>2291</v>
          </cell>
          <cell r="W248">
            <v>28303</v>
          </cell>
          <cell r="X248">
            <v>157000</v>
          </cell>
        </row>
        <row r="249">
          <cell r="A249">
            <v>306</v>
          </cell>
          <cell r="B249" t="str">
            <v>PAW 306</v>
          </cell>
          <cell r="C249">
            <v>0</v>
          </cell>
          <cell r="D249">
            <v>4.4732608287</v>
          </cell>
          <cell r="E249">
            <v>4.0066001672000002</v>
          </cell>
          <cell r="F249">
            <v>0.46666066149999996</v>
          </cell>
          <cell r="G249">
            <v>8068.8</v>
          </cell>
          <cell r="H249">
            <v>17359.954430000002</v>
          </cell>
          <cell r="I249">
            <v>2432.0472419999996</v>
          </cell>
          <cell r="J249">
            <v>10450.200000000001</v>
          </cell>
          <cell r="K249">
            <v>1755</v>
          </cell>
          <cell r="L249">
            <v>471.1</v>
          </cell>
          <cell r="M249">
            <v>1017.5</v>
          </cell>
          <cell r="N249">
            <v>114.23675</v>
          </cell>
          <cell r="O249">
            <v>468</v>
          </cell>
          <cell r="P249">
            <v>67.2</v>
          </cell>
          <cell r="Q249">
            <v>153.30000000000001</v>
          </cell>
          <cell r="R249">
            <v>19.2</v>
          </cell>
          <cell r="S249">
            <v>108.5</v>
          </cell>
          <cell r="T249">
            <v>13.815765000000001</v>
          </cell>
          <cell r="U249">
            <v>2233.7541000000001</v>
          </cell>
          <cell r="W249">
            <v>8826.1850000000013</v>
          </cell>
          <cell r="X249">
            <v>194647.50000000003</v>
          </cell>
        </row>
        <row r="250">
          <cell r="A250">
            <v>307</v>
          </cell>
          <cell r="B250" t="str">
            <v>PAW 307</v>
          </cell>
          <cell r="C250">
            <v>0</v>
          </cell>
          <cell r="D250">
            <v>5.0007495366000008</v>
          </cell>
          <cell r="E250">
            <v>4.5082096326000007</v>
          </cell>
          <cell r="F250">
            <v>0.49253990400000003</v>
          </cell>
          <cell r="G250">
            <v>9494.7000000000007</v>
          </cell>
          <cell r="H250">
            <v>19649.963060000002</v>
          </cell>
          <cell r="I250">
            <v>2558.5332659999995</v>
          </cell>
          <cell r="J250">
            <v>11564</v>
          </cell>
          <cell r="K250">
            <v>1814.9</v>
          </cell>
          <cell r="L250">
            <v>472.7</v>
          </cell>
          <cell r="M250">
            <v>1077.5999999999999</v>
          </cell>
          <cell r="N250">
            <v>118.59904000000002</v>
          </cell>
          <cell r="O250">
            <v>518.9</v>
          </cell>
          <cell r="P250">
            <v>74.900000000000006</v>
          </cell>
          <cell r="Q250">
            <v>166.1</v>
          </cell>
          <cell r="R250">
            <v>21.6</v>
          </cell>
          <cell r="S250">
            <v>123.7</v>
          </cell>
          <cell r="T250">
            <v>16.3</v>
          </cell>
          <cell r="U250">
            <v>2335</v>
          </cell>
          <cell r="W250">
            <v>8212</v>
          </cell>
          <cell r="X250">
            <v>192000</v>
          </cell>
        </row>
        <row r="251">
          <cell r="A251">
            <v>308</v>
          </cell>
          <cell r="B251" t="str">
            <v>PAW 308</v>
          </cell>
          <cell r="C251">
            <v>0</v>
          </cell>
          <cell r="D251">
            <v>5.3798822987000001</v>
          </cell>
          <cell r="E251">
            <v>4.8236125187000001</v>
          </cell>
          <cell r="F251">
            <v>0.55626978000000005</v>
          </cell>
          <cell r="G251">
            <v>9860.4</v>
          </cell>
          <cell r="H251">
            <v>20517.193579999999</v>
          </cell>
          <cell r="I251">
            <v>2864.5316069999999</v>
          </cell>
          <cell r="J251">
            <v>12912.7</v>
          </cell>
          <cell r="K251">
            <v>2081.3000000000002</v>
          </cell>
          <cell r="L251">
            <v>562.29999999999995</v>
          </cell>
          <cell r="M251">
            <v>1315</v>
          </cell>
          <cell r="N251">
            <v>147.09780000000001</v>
          </cell>
          <cell r="O251">
            <v>642.70000000000005</v>
          </cell>
          <cell r="P251">
            <v>90.7</v>
          </cell>
          <cell r="Q251">
            <v>196.9</v>
          </cell>
          <cell r="R251">
            <v>25.1</v>
          </cell>
          <cell r="S251">
            <v>142.1</v>
          </cell>
          <cell r="T251">
            <v>17.8</v>
          </cell>
          <cell r="U251">
            <v>2423</v>
          </cell>
          <cell r="W251">
            <v>21399</v>
          </cell>
          <cell r="X251">
            <v>195000</v>
          </cell>
        </row>
        <row r="252">
          <cell r="A252">
            <v>309</v>
          </cell>
          <cell r="B252" t="str">
            <v>PAW 309</v>
          </cell>
          <cell r="C252">
            <v>0</v>
          </cell>
          <cell r="D252">
            <v>4.9062193181000007</v>
          </cell>
          <cell r="E252">
            <v>4.4036151311000005</v>
          </cell>
          <cell r="F252">
            <v>0.50260418699999987</v>
          </cell>
          <cell r="G252">
            <v>9301.4</v>
          </cell>
          <cell r="H252">
            <v>18807.798360000001</v>
          </cell>
          <cell r="I252">
            <v>2551.4529509999998</v>
          </cell>
          <cell r="J252">
            <v>11535.6</v>
          </cell>
          <cell r="K252">
            <v>1839.9</v>
          </cell>
          <cell r="L252">
            <v>499.2</v>
          </cell>
          <cell r="M252">
            <v>1201.9000000000001</v>
          </cell>
          <cell r="N252">
            <v>133.94186999999999</v>
          </cell>
          <cell r="O252">
            <v>582.70000000000005</v>
          </cell>
          <cell r="P252">
            <v>81.099999999999994</v>
          </cell>
          <cell r="Q252">
            <v>178.6</v>
          </cell>
          <cell r="R252">
            <v>23.7</v>
          </cell>
          <cell r="S252">
            <v>133.9</v>
          </cell>
          <cell r="T252">
            <v>17</v>
          </cell>
          <cell r="U252">
            <v>2174</v>
          </cell>
          <cell r="W252">
            <v>17185</v>
          </cell>
          <cell r="X252">
            <v>168000</v>
          </cell>
        </row>
        <row r="253">
          <cell r="A253">
            <v>310</v>
          </cell>
          <cell r="B253" t="str">
            <v>PAW 310</v>
          </cell>
          <cell r="C253">
            <v>0</v>
          </cell>
          <cell r="D253">
            <v>5.9103097765000001</v>
          </cell>
          <cell r="E253">
            <v>5.2225251165</v>
          </cell>
          <cell r="F253">
            <v>0.68778465999999994</v>
          </cell>
          <cell r="G253">
            <v>10619.9</v>
          </cell>
          <cell r="H253">
            <v>22137.57</v>
          </cell>
          <cell r="I253">
            <v>3072.681165</v>
          </cell>
          <cell r="J253">
            <v>14064.2</v>
          </cell>
          <cell r="K253">
            <v>2330.9</v>
          </cell>
          <cell r="L253">
            <v>627.20000000000005</v>
          </cell>
          <cell r="M253">
            <v>1613.8</v>
          </cell>
          <cell r="N253">
            <v>180.2466</v>
          </cell>
          <cell r="O253">
            <v>784.3</v>
          </cell>
          <cell r="P253">
            <v>110.9</v>
          </cell>
          <cell r="Q253">
            <v>253.5</v>
          </cell>
          <cell r="R253">
            <v>33.4</v>
          </cell>
          <cell r="S253">
            <v>186.9</v>
          </cell>
          <cell r="T253">
            <v>24.6</v>
          </cell>
          <cell r="U253">
            <v>3063</v>
          </cell>
          <cell r="W253">
            <v>23365</v>
          </cell>
          <cell r="X253">
            <v>175000</v>
          </cell>
        </row>
        <row r="254">
          <cell r="A254">
            <v>311</v>
          </cell>
          <cell r="B254" t="str">
            <v>PAW 311</v>
          </cell>
          <cell r="C254">
            <v>0</v>
          </cell>
          <cell r="D254">
            <v>5.3032225922000009</v>
          </cell>
          <cell r="E254">
            <v>4.5529765653000007</v>
          </cell>
          <cell r="F254">
            <v>0.75024602690000008</v>
          </cell>
          <cell r="G254">
            <v>8601.9</v>
          </cell>
          <cell r="H254">
            <v>19611.895810000002</v>
          </cell>
          <cell r="I254">
            <v>2778.0698429999998</v>
          </cell>
          <cell r="J254">
            <v>12277.6</v>
          </cell>
          <cell r="K254">
            <v>2260.3000000000002</v>
          </cell>
          <cell r="L254">
            <v>652.4</v>
          </cell>
          <cell r="M254">
            <v>1759</v>
          </cell>
          <cell r="N254">
            <v>195.23262</v>
          </cell>
          <cell r="O254">
            <v>821.5</v>
          </cell>
          <cell r="P254">
            <v>113</v>
          </cell>
          <cell r="Q254">
            <v>272.10000000000002</v>
          </cell>
          <cell r="R254">
            <v>34.9</v>
          </cell>
          <cell r="S254">
            <v>195.9</v>
          </cell>
          <cell r="T254">
            <v>26.141928999999998</v>
          </cell>
          <cell r="U254">
            <v>3432.2857200000003</v>
          </cell>
          <cell r="W254">
            <v>12908.832</v>
          </cell>
          <cell r="X254">
            <v>180405.00000000003</v>
          </cell>
        </row>
        <row r="255">
          <cell r="A255">
            <v>312</v>
          </cell>
          <cell r="B255" t="str">
            <v>PAW 312</v>
          </cell>
          <cell r="C255">
            <v>0</v>
          </cell>
          <cell r="D255">
            <v>4.3365445114999988</v>
          </cell>
          <cell r="E255">
            <v>3.680519456499999</v>
          </cell>
          <cell r="F255">
            <v>0.65602505500000008</v>
          </cell>
          <cell r="G255">
            <v>7827.1</v>
          </cell>
          <cell r="H255">
            <v>15708.070039999999</v>
          </cell>
          <cell r="I255">
            <v>2055.9245249999999</v>
          </cell>
          <cell r="J255">
            <v>9464</v>
          </cell>
          <cell r="K255">
            <v>1750.1</v>
          </cell>
          <cell r="L255">
            <v>508.7</v>
          </cell>
          <cell r="M255">
            <v>1413.1</v>
          </cell>
          <cell r="N255">
            <v>164.65055000000001</v>
          </cell>
          <cell r="O255">
            <v>728.5</v>
          </cell>
          <cell r="P255">
            <v>106.1</v>
          </cell>
          <cell r="Q255">
            <v>240.6</v>
          </cell>
          <cell r="R255">
            <v>30.3</v>
          </cell>
          <cell r="S255">
            <v>160.9</v>
          </cell>
          <cell r="T255">
            <v>21.4</v>
          </cell>
          <cell r="U255">
            <v>3186</v>
          </cell>
          <cell r="W255">
            <v>20035</v>
          </cell>
          <cell r="X255">
            <v>149000</v>
          </cell>
        </row>
        <row r="256">
          <cell r="A256">
            <v>313</v>
          </cell>
          <cell r="B256" t="str">
            <v>PAW 313</v>
          </cell>
          <cell r="C256">
            <v>0</v>
          </cell>
          <cell r="D256">
            <v>5.7449270407000004</v>
          </cell>
          <cell r="E256">
            <v>4.9956545647000006</v>
          </cell>
          <cell r="F256">
            <v>0.74927247599999991</v>
          </cell>
          <cell r="G256">
            <v>10038.299999999999</v>
          </cell>
          <cell r="H256">
            <v>21913.148920000003</v>
          </cell>
          <cell r="I256">
            <v>2853.2967269999999</v>
          </cell>
          <cell r="J256">
            <v>13074.4</v>
          </cell>
          <cell r="K256">
            <v>2077.4</v>
          </cell>
          <cell r="L256">
            <v>558.9</v>
          </cell>
          <cell r="M256">
            <v>1516.5</v>
          </cell>
          <cell r="N256">
            <v>173.52475999999999</v>
          </cell>
          <cell r="O256">
            <v>813.1</v>
          </cell>
          <cell r="P256">
            <v>127.6</v>
          </cell>
          <cell r="Q256">
            <v>292.10000000000002</v>
          </cell>
          <cell r="R256">
            <v>36.5</v>
          </cell>
          <cell r="S256">
            <v>198.8</v>
          </cell>
          <cell r="T256">
            <v>27.7</v>
          </cell>
          <cell r="U256">
            <v>3748</v>
          </cell>
          <cell r="W256">
            <v>9560</v>
          </cell>
          <cell r="X256">
            <v>178000</v>
          </cell>
        </row>
        <row r="257">
          <cell r="A257">
            <v>314</v>
          </cell>
          <cell r="B257" t="str">
            <v>PAW314</v>
          </cell>
          <cell r="C257">
            <v>0</v>
          </cell>
          <cell r="D257">
            <v>3.8344672760999998</v>
          </cell>
          <cell r="E257">
            <v>3.5919344331</v>
          </cell>
          <cell r="F257">
            <v>0.24253284299999997</v>
          </cell>
          <cell r="G257">
            <v>9011.9</v>
          </cell>
          <cell r="H257">
            <v>17923.701119999998</v>
          </cell>
          <cell r="I257">
            <v>1678.6432109999996</v>
          </cell>
          <cell r="J257">
            <v>6341.2</v>
          </cell>
          <cell r="K257">
            <v>963.9</v>
          </cell>
          <cell r="L257">
            <v>254.7</v>
          </cell>
          <cell r="M257">
            <v>581.6</v>
          </cell>
          <cell r="N257">
            <v>67.828429999999997</v>
          </cell>
          <cell r="O257">
            <v>288.8</v>
          </cell>
          <cell r="P257">
            <v>41.5</v>
          </cell>
          <cell r="Q257">
            <v>92.1</v>
          </cell>
          <cell r="R257">
            <v>11.8</v>
          </cell>
          <cell r="S257">
            <v>67</v>
          </cell>
          <cell r="T257">
            <v>9</v>
          </cell>
          <cell r="U257">
            <v>1011</v>
          </cell>
          <cell r="W257">
            <v>7784</v>
          </cell>
          <cell r="X257">
            <v>177000</v>
          </cell>
        </row>
        <row r="258">
          <cell r="A258">
            <v>315</v>
          </cell>
          <cell r="B258" t="str">
            <v>PAW315</v>
          </cell>
          <cell r="C258">
            <v>0</v>
          </cell>
          <cell r="D258">
            <v>3.7595137698999999</v>
          </cell>
          <cell r="E258">
            <v>3.5598240069</v>
          </cell>
          <cell r="F258">
            <v>0.19968976300000002</v>
          </cell>
          <cell r="G258">
            <v>9319</v>
          </cell>
          <cell r="H258">
            <v>17640.246520000001</v>
          </cell>
          <cell r="I258">
            <v>1725.9935489999998</v>
          </cell>
          <cell r="J258">
            <v>6068.9</v>
          </cell>
          <cell r="K258">
            <v>844.1</v>
          </cell>
          <cell r="L258">
            <v>214.1</v>
          </cell>
          <cell r="M258">
            <v>470.2</v>
          </cell>
          <cell r="N258">
            <v>55.397630000000007</v>
          </cell>
          <cell r="O258">
            <v>241.3</v>
          </cell>
          <cell r="P258">
            <v>34.799999999999997</v>
          </cell>
          <cell r="Q258">
            <v>77.5</v>
          </cell>
          <cell r="R258">
            <v>10</v>
          </cell>
          <cell r="S258">
            <v>56.4</v>
          </cell>
          <cell r="T258">
            <v>8.1999999999999993</v>
          </cell>
          <cell r="U258">
            <v>829</v>
          </cell>
          <cell r="W258">
            <v>6539</v>
          </cell>
          <cell r="X258">
            <v>166000</v>
          </cell>
        </row>
        <row r="259">
          <cell r="A259">
            <v>316</v>
          </cell>
          <cell r="B259" t="str">
            <v>PAW316</v>
          </cell>
          <cell r="C259">
            <v>0</v>
          </cell>
          <cell r="D259">
            <v>3.8364654096999997</v>
          </cell>
          <cell r="E259">
            <v>3.6506598806999997</v>
          </cell>
          <cell r="F259">
            <v>0.185805529</v>
          </cell>
          <cell r="G259">
            <v>9664.9</v>
          </cell>
          <cell r="H259">
            <v>18135.706419999999</v>
          </cell>
          <cell r="I259">
            <v>1767.4923869999998</v>
          </cell>
          <cell r="J259">
            <v>6100.6</v>
          </cell>
          <cell r="K259">
            <v>837.9</v>
          </cell>
          <cell r="L259">
            <v>210.4</v>
          </cell>
          <cell r="M259">
            <v>455.5</v>
          </cell>
          <cell r="N259">
            <v>53.855289999999997</v>
          </cell>
          <cell r="O259">
            <v>228.3</v>
          </cell>
          <cell r="P259">
            <v>32.5</v>
          </cell>
          <cell r="Q259">
            <v>70.3</v>
          </cell>
          <cell r="R259">
            <v>8.9</v>
          </cell>
          <cell r="S259">
            <v>50.3</v>
          </cell>
          <cell r="T259">
            <v>7</v>
          </cell>
          <cell r="U259">
            <v>741</v>
          </cell>
          <cell r="W259">
            <v>6741</v>
          </cell>
          <cell r="X259">
            <v>158000</v>
          </cell>
        </row>
        <row r="260">
          <cell r="A260">
            <v>317</v>
          </cell>
          <cell r="B260" t="str">
            <v>PAW317</v>
          </cell>
          <cell r="C260">
            <v>0</v>
          </cell>
          <cell r="D260">
            <v>4.0645788617000003</v>
          </cell>
          <cell r="E260">
            <v>3.8472001567</v>
          </cell>
          <cell r="F260">
            <v>0.21737870499999998</v>
          </cell>
          <cell r="G260">
            <v>9962.7999999999993</v>
          </cell>
          <cell r="H260">
            <v>18978.691030000002</v>
          </cell>
          <cell r="I260">
            <v>1896.8105369999998</v>
          </cell>
          <cell r="J260">
            <v>6683.6</v>
          </cell>
          <cell r="K260">
            <v>950.1</v>
          </cell>
          <cell r="L260">
            <v>244</v>
          </cell>
          <cell r="M260">
            <v>530.6</v>
          </cell>
          <cell r="N260">
            <v>62.787050000000001</v>
          </cell>
          <cell r="O260">
            <v>266.3</v>
          </cell>
          <cell r="P260">
            <v>37.799999999999997</v>
          </cell>
          <cell r="Q260">
            <v>81.900000000000006</v>
          </cell>
          <cell r="R260">
            <v>10.7</v>
          </cell>
          <cell r="S260">
            <v>59.5</v>
          </cell>
          <cell r="T260">
            <v>8.1999999999999993</v>
          </cell>
          <cell r="U260">
            <v>872</v>
          </cell>
          <cell r="W260">
            <v>7451</v>
          </cell>
          <cell r="X260">
            <v>164000</v>
          </cell>
        </row>
        <row r="261">
          <cell r="A261">
            <v>318</v>
          </cell>
          <cell r="B261" t="str">
            <v>PAW318</v>
          </cell>
          <cell r="C261">
            <v>0</v>
          </cell>
          <cell r="D261">
            <v>3.7658152142000003</v>
          </cell>
          <cell r="E261">
            <v>3.5564545332000002</v>
          </cell>
          <cell r="F261">
            <v>0.20936068100000002</v>
          </cell>
          <cell r="G261">
            <v>9917.4</v>
          </cell>
          <cell r="H261">
            <v>16955.62167</v>
          </cell>
          <cell r="I261">
            <v>1801.7236619999999</v>
          </cell>
          <cell r="J261">
            <v>6048.8</v>
          </cell>
          <cell r="K261">
            <v>841</v>
          </cell>
          <cell r="L261">
            <v>212.9</v>
          </cell>
          <cell r="M261">
            <v>475.7</v>
          </cell>
          <cell r="N261">
            <v>57.906810000000007</v>
          </cell>
          <cell r="O261">
            <v>260.10000000000002</v>
          </cell>
          <cell r="P261">
            <v>38.299999999999997</v>
          </cell>
          <cell r="Q261">
            <v>84.7</v>
          </cell>
          <cell r="R261">
            <v>10.9</v>
          </cell>
          <cell r="S261">
            <v>63.1</v>
          </cell>
          <cell r="T261">
            <v>9</v>
          </cell>
          <cell r="U261">
            <v>881</v>
          </cell>
          <cell r="W261">
            <v>8177</v>
          </cell>
          <cell r="X261">
            <v>150000</v>
          </cell>
        </row>
        <row r="262">
          <cell r="A262">
            <v>319</v>
          </cell>
          <cell r="B262" t="str">
            <v>PAW319</v>
          </cell>
          <cell r="C262">
            <v>0</v>
          </cell>
          <cell r="D262">
            <v>4.1165763396999999</v>
          </cell>
          <cell r="E262">
            <v>3.8883095777000003</v>
          </cell>
          <cell r="F262">
            <v>0.22826676200000001</v>
          </cell>
          <cell r="G262">
            <v>11216.7</v>
          </cell>
          <cell r="H262">
            <v>18183.612590000001</v>
          </cell>
          <cell r="I262">
            <v>2043.6831869999999</v>
          </cell>
          <cell r="J262">
            <v>6537</v>
          </cell>
          <cell r="K262">
            <v>902.1</v>
          </cell>
          <cell r="L262">
            <v>227.4</v>
          </cell>
          <cell r="M262">
            <v>498.7</v>
          </cell>
          <cell r="N262">
            <v>62.867619999999995</v>
          </cell>
          <cell r="O262">
            <v>285.5</v>
          </cell>
          <cell r="P262">
            <v>42</v>
          </cell>
          <cell r="Q262">
            <v>93.5</v>
          </cell>
          <cell r="R262">
            <v>11.5</v>
          </cell>
          <cell r="S262">
            <v>66.900000000000006</v>
          </cell>
          <cell r="T262">
            <v>9.3000000000000007</v>
          </cell>
          <cell r="U262">
            <v>985</v>
          </cell>
          <cell r="W262">
            <v>11348</v>
          </cell>
          <cell r="X262">
            <v>130000</v>
          </cell>
        </row>
        <row r="263">
          <cell r="A263">
            <v>320</v>
          </cell>
          <cell r="B263" t="str">
            <v>PAW320</v>
          </cell>
          <cell r="C263">
            <v>0</v>
          </cell>
          <cell r="D263">
            <v>4.8734269548000002</v>
          </cell>
          <cell r="E263">
            <v>4.5837726158000001</v>
          </cell>
          <cell r="F263">
            <v>0.28965433899999998</v>
          </cell>
          <cell r="G263">
            <v>13569.7</v>
          </cell>
          <cell r="H263">
            <v>20068.468550000001</v>
          </cell>
          <cell r="I263">
            <v>2599.657608</v>
          </cell>
          <cell r="J263">
            <v>8444.9</v>
          </cell>
          <cell r="K263">
            <v>1155</v>
          </cell>
          <cell r="L263">
            <v>294.5</v>
          </cell>
          <cell r="M263">
            <v>643.70000000000005</v>
          </cell>
          <cell r="N263">
            <v>80.443390000000008</v>
          </cell>
          <cell r="O263">
            <v>364.2</v>
          </cell>
          <cell r="P263">
            <v>53.3</v>
          </cell>
          <cell r="Q263">
            <v>116.1</v>
          </cell>
          <cell r="R263">
            <v>14.4</v>
          </cell>
          <cell r="S263">
            <v>79.3</v>
          </cell>
          <cell r="T263">
            <v>10.6</v>
          </cell>
          <cell r="U263">
            <v>1240</v>
          </cell>
          <cell r="W263">
            <v>16765</v>
          </cell>
          <cell r="X263">
            <v>127000</v>
          </cell>
        </row>
        <row r="264">
          <cell r="A264">
            <v>321</v>
          </cell>
          <cell r="B264" t="str">
            <v>PAW321</v>
          </cell>
          <cell r="C264">
            <v>0</v>
          </cell>
          <cell r="D264">
            <v>4.6169302191000003</v>
          </cell>
          <cell r="E264">
            <v>4.3224666721</v>
          </cell>
          <cell r="F264">
            <v>0.29446354699999999</v>
          </cell>
          <cell r="G264">
            <v>13095</v>
          </cell>
          <cell r="H264">
            <v>18102.675760000002</v>
          </cell>
          <cell r="I264">
            <v>2547.5909609999994</v>
          </cell>
          <cell r="J264">
            <v>8319.7000000000007</v>
          </cell>
          <cell r="K264">
            <v>1159.7</v>
          </cell>
          <cell r="L264">
            <v>291.10000000000002</v>
          </cell>
          <cell r="M264">
            <v>637.70000000000005</v>
          </cell>
          <cell r="N264">
            <v>80.535470000000004</v>
          </cell>
          <cell r="O264">
            <v>364.1</v>
          </cell>
          <cell r="P264">
            <v>54.6</v>
          </cell>
          <cell r="Q264">
            <v>120.4</v>
          </cell>
          <cell r="R264">
            <v>15.1</v>
          </cell>
          <cell r="S264">
            <v>84.9</v>
          </cell>
          <cell r="T264">
            <v>11.2</v>
          </cell>
          <cell r="U264">
            <v>1285</v>
          </cell>
          <cell r="W264">
            <v>17183</v>
          </cell>
          <cell r="X264">
            <v>136000</v>
          </cell>
        </row>
        <row r="265">
          <cell r="A265">
            <v>322</v>
          </cell>
          <cell r="B265" t="str">
            <v>PAW322</v>
          </cell>
          <cell r="C265">
            <v>0</v>
          </cell>
          <cell r="D265">
            <v>4.6571935392999997</v>
          </cell>
          <cell r="E265">
            <v>4.3604438043</v>
          </cell>
          <cell r="F265">
            <v>0.29674973500000007</v>
          </cell>
          <cell r="G265">
            <v>13418.4</v>
          </cell>
          <cell r="H265">
            <v>18214.183519999999</v>
          </cell>
          <cell r="I265">
            <v>2515.4545229999994</v>
          </cell>
          <cell r="J265">
            <v>8308.5</v>
          </cell>
          <cell r="K265">
            <v>1147.9000000000001</v>
          </cell>
          <cell r="L265">
            <v>288.10000000000002</v>
          </cell>
          <cell r="M265">
            <v>626.6</v>
          </cell>
          <cell r="N265">
            <v>80.397349999999989</v>
          </cell>
          <cell r="O265">
            <v>365.4</v>
          </cell>
          <cell r="P265">
            <v>54.7</v>
          </cell>
          <cell r="Q265">
            <v>124.9</v>
          </cell>
          <cell r="R265">
            <v>15.8</v>
          </cell>
          <cell r="S265">
            <v>88.4</v>
          </cell>
          <cell r="T265">
            <v>12.2</v>
          </cell>
          <cell r="U265">
            <v>1311</v>
          </cell>
          <cell r="W265">
            <v>16284</v>
          </cell>
          <cell r="X265">
            <v>157000</v>
          </cell>
        </row>
        <row r="266">
          <cell r="A266">
            <v>323</v>
          </cell>
          <cell r="B266" t="str">
            <v>PAW323</v>
          </cell>
          <cell r="C266">
            <v>0</v>
          </cell>
          <cell r="D266">
            <v>3.6968995025</v>
          </cell>
          <cell r="E266">
            <v>3.4295088098000002</v>
          </cell>
          <cell r="F266">
            <v>0.26739069269999999</v>
          </cell>
          <cell r="G266">
            <v>10047.200000000001</v>
          </cell>
          <cell r="H266">
            <v>14716.68172</v>
          </cell>
          <cell r="I266">
            <v>1998.0063779999998</v>
          </cell>
          <cell r="J266">
            <v>6532.4</v>
          </cell>
          <cell r="K266">
            <v>1000.8</v>
          </cell>
          <cell r="L266">
            <v>270.3</v>
          </cell>
          <cell r="M266">
            <v>556.4</v>
          </cell>
          <cell r="N266">
            <v>71.051230000000004</v>
          </cell>
          <cell r="O266">
            <v>309.39999999999998</v>
          </cell>
          <cell r="P266">
            <v>46.4</v>
          </cell>
          <cell r="Q266">
            <v>110.7</v>
          </cell>
          <cell r="R266">
            <v>14.5</v>
          </cell>
          <cell r="S266">
            <v>87.7</v>
          </cell>
          <cell r="T266">
            <v>11.336887000000001</v>
          </cell>
          <cell r="U266">
            <v>1196.1188099999999</v>
          </cell>
          <cell r="W266">
            <v>7511.5555000000004</v>
          </cell>
          <cell r="X266">
            <v>174075</v>
          </cell>
        </row>
        <row r="267">
          <cell r="A267">
            <v>326</v>
          </cell>
          <cell r="B267" t="str">
            <v>PAW326</v>
          </cell>
          <cell r="C267">
            <v>0</v>
          </cell>
          <cell r="D267">
            <v>3.9308844931000002</v>
          </cell>
          <cell r="E267">
            <v>3.6719181341000002</v>
          </cell>
          <cell r="F267">
            <v>0.25896635900000003</v>
          </cell>
          <cell r="G267">
            <v>10853.8</v>
          </cell>
          <cell r="H267">
            <v>15996.20984</v>
          </cell>
          <cell r="I267">
            <v>2058.1715009999998</v>
          </cell>
          <cell r="J267">
            <v>6840.1</v>
          </cell>
          <cell r="K267">
            <v>970.9</v>
          </cell>
          <cell r="L267">
            <v>245.8</v>
          </cell>
          <cell r="M267">
            <v>540.9</v>
          </cell>
          <cell r="N267">
            <v>69.163589999999999</v>
          </cell>
          <cell r="O267">
            <v>318.8</v>
          </cell>
          <cell r="P267">
            <v>48.7</v>
          </cell>
          <cell r="Q267">
            <v>111</v>
          </cell>
          <cell r="R267">
            <v>14.1</v>
          </cell>
          <cell r="S267">
            <v>80.2</v>
          </cell>
          <cell r="T267">
            <v>11</v>
          </cell>
          <cell r="U267">
            <v>1150</v>
          </cell>
          <cell r="W267">
            <v>12252</v>
          </cell>
          <cell r="X267">
            <v>143000</v>
          </cell>
        </row>
        <row r="268">
          <cell r="A268">
            <v>327</v>
          </cell>
          <cell r="B268" t="str">
            <v>PAW327</v>
          </cell>
          <cell r="C268">
            <v>0</v>
          </cell>
          <cell r="D268">
            <v>4.9536053448000006</v>
          </cell>
          <cell r="E268">
            <v>4.6627057058000005</v>
          </cell>
          <cell r="F268">
            <v>0.29089963899999993</v>
          </cell>
          <cell r="G268">
            <v>17428.599999999999</v>
          </cell>
          <cell r="H268">
            <v>17278.080560000002</v>
          </cell>
          <cell r="I268">
            <v>2396.3764980000001</v>
          </cell>
          <cell r="J268">
            <v>8348.7000000000007</v>
          </cell>
          <cell r="K268">
            <v>1175.3</v>
          </cell>
          <cell r="L268">
            <v>306.7</v>
          </cell>
          <cell r="M268">
            <v>683.3</v>
          </cell>
          <cell r="N268">
            <v>83.896389999999997</v>
          </cell>
          <cell r="O268">
            <v>375.3</v>
          </cell>
          <cell r="P268">
            <v>54.8</v>
          </cell>
          <cell r="Q268">
            <v>118.3</v>
          </cell>
          <cell r="R268">
            <v>14.8</v>
          </cell>
          <cell r="S268">
            <v>79.8</v>
          </cell>
          <cell r="T268">
            <v>10.1</v>
          </cell>
          <cell r="U268">
            <v>1182</v>
          </cell>
          <cell r="W268">
            <v>7864</v>
          </cell>
          <cell r="X268">
            <v>56000</v>
          </cell>
        </row>
        <row r="269">
          <cell r="A269">
            <v>328</v>
          </cell>
          <cell r="B269" t="str">
            <v>PAW328</v>
          </cell>
          <cell r="C269">
            <v>0</v>
          </cell>
          <cell r="D269">
            <v>6.0390859748000008</v>
          </cell>
          <cell r="E269">
            <v>5.5814705708000005</v>
          </cell>
          <cell r="F269">
            <v>0.45761540400000006</v>
          </cell>
          <cell r="G269">
            <v>17941.900000000001</v>
          </cell>
          <cell r="H269">
            <v>20986.064970000003</v>
          </cell>
          <cell r="I269">
            <v>3286.740738</v>
          </cell>
          <cell r="J269">
            <v>11858</v>
          </cell>
          <cell r="K269">
            <v>1742</v>
          </cell>
          <cell r="L269">
            <v>456</v>
          </cell>
          <cell r="M269">
            <v>997.5</v>
          </cell>
          <cell r="N269">
            <v>124.35404000000001</v>
          </cell>
          <cell r="O269">
            <v>564.1</v>
          </cell>
          <cell r="P269">
            <v>82.8</v>
          </cell>
          <cell r="Q269">
            <v>179.7</v>
          </cell>
          <cell r="R269">
            <v>21.8</v>
          </cell>
          <cell r="S269">
            <v>114.6</v>
          </cell>
          <cell r="T269">
            <v>14.3</v>
          </cell>
          <cell r="U269">
            <v>2021</v>
          </cell>
          <cell r="W269">
            <v>19082</v>
          </cell>
          <cell r="X269">
            <v>57000</v>
          </cell>
        </row>
        <row r="270">
          <cell r="A270">
            <v>329</v>
          </cell>
          <cell r="B270" t="str">
            <v>PAW329</v>
          </cell>
          <cell r="C270">
            <v>0</v>
          </cell>
          <cell r="D270">
            <v>7.7432085347000008</v>
          </cell>
          <cell r="E270">
            <v>7.1938832057000006</v>
          </cell>
          <cell r="F270">
            <v>0.54932532900000008</v>
          </cell>
          <cell r="G270">
            <v>25224.799999999999</v>
          </cell>
          <cell r="H270">
            <v>27111.963970000001</v>
          </cell>
          <cell r="I270">
            <v>3896.2680869999995</v>
          </cell>
          <cell r="J270">
            <v>13871</v>
          </cell>
          <cell r="K270">
            <v>1834.8</v>
          </cell>
          <cell r="L270">
            <v>498.5</v>
          </cell>
          <cell r="M270">
            <v>1275</v>
          </cell>
          <cell r="N270">
            <v>166.65329</v>
          </cell>
          <cell r="O270">
            <v>785.4</v>
          </cell>
          <cell r="P270">
            <v>116.4</v>
          </cell>
          <cell r="Q270">
            <v>244.8</v>
          </cell>
          <cell r="R270">
            <v>26.9</v>
          </cell>
          <cell r="S270">
            <v>130.30000000000001</v>
          </cell>
          <cell r="T270">
            <v>15.3</v>
          </cell>
          <cell r="U270">
            <v>2234</v>
          </cell>
          <cell r="W270">
            <v>10551</v>
          </cell>
          <cell r="X270">
            <v>20000</v>
          </cell>
        </row>
        <row r="271">
          <cell r="A271">
            <v>330</v>
          </cell>
          <cell r="B271" t="str">
            <v>PAW330</v>
          </cell>
          <cell r="C271">
            <v>0</v>
          </cell>
          <cell r="D271">
            <v>4.6102829087000003</v>
          </cell>
          <cell r="E271">
            <v>4.2742664406999999</v>
          </cell>
          <cell r="F271">
            <v>0.33601646800000001</v>
          </cell>
          <cell r="G271">
            <v>12791.7</v>
          </cell>
          <cell r="H271">
            <v>18743.962510000001</v>
          </cell>
          <cell r="I271">
            <v>2237.601897</v>
          </cell>
          <cell r="J271">
            <v>7853.2</v>
          </cell>
          <cell r="K271">
            <v>1116.2</v>
          </cell>
          <cell r="L271">
            <v>306</v>
          </cell>
          <cell r="M271">
            <v>730.9</v>
          </cell>
          <cell r="N271">
            <v>95.164680000000004</v>
          </cell>
          <cell r="O271">
            <v>429.4</v>
          </cell>
          <cell r="P271">
            <v>62.9</v>
          </cell>
          <cell r="Q271">
            <v>137</v>
          </cell>
          <cell r="R271">
            <v>16.899999999999999</v>
          </cell>
          <cell r="S271">
            <v>90.1</v>
          </cell>
          <cell r="T271">
            <v>11.8</v>
          </cell>
          <cell r="U271">
            <v>1480</v>
          </cell>
          <cell r="W271">
            <v>6431</v>
          </cell>
          <cell r="X271">
            <v>317000</v>
          </cell>
        </row>
        <row r="272">
          <cell r="A272">
            <v>331</v>
          </cell>
          <cell r="B272" t="str">
            <v>PAW331</v>
          </cell>
          <cell r="C272">
            <v>0</v>
          </cell>
          <cell r="D272">
            <v>4.9689549899000003</v>
          </cell>
          <cell r="E272">
            <v>4.4715519243999999</v>
          </cell>
          <cell r="F272">
            <v>0.49740306550000007</v>
          </cell>
          <cell r="G272">
            <v>14790.5</v>
          </cell>
          <cell r="H272">
            <v>14698.409439999999</v>
          </cell>
          <cell r="I272">
            <v>2786.1098039999997</v>
          </cell>
          <cell r="J272">
            <v>10699.6</v>
          </cell>
          <cell r="K272">
            <v>1740.9</v>
          </cell>
          <cell r="L272">
            <v>523.20000000000005</v>
          </cell>
          <cell r="M272">
            <v>1315.6</v>
          </cell>
          <cell r="N272">
            <v>156.88130000000001</v>
          </cell>
          <cell r="O272">
            <v>641.6</v>
          </cell>
          <cell r="P272">
            <v>87.4</v>
          </cell>
          <cell r="Q272">
            <v>185.8</v>
          </cell>
          <cell r="R272">
            <v>22.2</v>
          </cell>
          <cell r="S272">
            <v>124.2</v>
          </cell>
          <cell r="T272">
            <v>14.839155000000002</v>
          </cell>
          <cell r="U272">
            <v>1902.3102000000001</v>
          </cell>
          <cell r="W272">
            <v>3066.9920000000002</v>
          </cell>
          <cell r="X272">
            <v>248452.5</v>
          </cell>
        </row>
        <row r="273">
          <cell r="A273">
            <v>332</v>
          </cell>
          <cell r="B273" t="str">
            <v>PAW332</v>
          </cell>
          <cell r="C273">
            <v>0</v>
          </cell>
          <cell r="D273">
            <v>10.5388771785</v>
          </cell>
          <cell r="E273">
            <v>9.1348067425000004</v>
          </cell>
          <cell r="F273">
            <v>1.404070436</v>
          </cell>
          <cell r="G273">
            <v>30523</v>
          </cell>
          <cell r="H273">
            <v>32886.824359999999</v>
          </cell>
          <cell r="I273">
            <v>5615.7430649999997</v>
          </cell>
          <cell r="J273">
            <v>19534.5</v>
          </cell>
          <cell r="K273">
            <v>2788</v>
          </cell>
          <cell r="L273">
            <v>863.2</v>
          </cell>
          <cell r="M273">
            <v>2505.8000000000002</v>
          </cell>
          <cell r="N273">
            <v>334.20436000000001</v>
          </cell>
          <cell r="O273">
            <v>1670.7</v>
          </cell>
          <cell r="P273">
            <v>270.3</v>
          </cell>
          <cell r="Q273">
            <v>634.5</v>
          </cell>
          <cell r="R273">
            <v>80.3</v>
          </cell>
          <cell r="S273">
            <v>452.7</v>
          </cell>
          <cell r="T273">
            <v>58</v>
          </cell>
          <cell r="U273">
            <v>7171</v>
          </cell>
          <cell r="W273">
            <v>15573</v>
          </cell>
          <cell r="X273">
            <v>118000</v>
          </cell>
        </row>
        <row r="274">
          <cell r="A274">
            <v>333</v>
          </cell>
          <cell r="B274" t="str">
            <v>PAW333</v>
          </cell>
          <cell r="C274">
            <v>0</v>
          </cell>
          <cell r="D274">
            <v>5.9140002086999992</v>
          </cell>
          <cell r="E274">
            <v>4.9055634476999996</v>
          </cell>
          <cell r="F274">
            <v>1.008436761</v>
          </cell>
          <cell r="G274">
            <v>15748.8</v>
          </cell>
          <cell r="H274">
            <v>17934.477080000001</v>
          </cell>
          <cell r="I274">
            <v>3039.2573969999994</v>
          </cell>
          <cell r="J274">
            <v>10683.6</v>
          </cell>
          <cell r="K274">
            <v>1649.5</v>
          </cell>
          <cell r="L274">
            <v>534.9</v>
          </cell>
          <cell r="M274">
            <v>1574.4</v>
          </cell>
          <cell r="N274">
            <v>219.96761000000001</v>
          </cell>
          <cell r="O274">
            <v>1144.8</v>
          </cell>
          <cell r="P274">
            <v>193.1</v>
          </cell>
          <cell r="Q274">
            <v>478.2</v>
          </cell>
          <cell r="R274">
            <v>64</v>
          </cell>
          <cell r="S274">
            <v>371</v>
          </cell>
          <cell r="T274">
            <v>50</v>
          </cell>
          <cell r="U274">
            <v>5454</v>
          </cell>
          <cell r="W274">
            <v>11693</v>
          </cell>
          <cell r="X274">
            <v>200000</v>
          </cell>
        </row>
        <row r="275">
          <cell r="A275">
            <v>334</v>
          </cell>
          <cell r="B275" t="str">
            <v>PAW334</v>
          </cell>
          <cell r="C275">
            <v>0</v>
          </cell>
          <cell r="D275">
            <v>4.7237630071999996</v>
          </cell>
          <cell r="E275">
            <v>3.3067579161999996</v>
          </cell>
          <cell r="F275">
            <v>1.417005091</v>
          </cell>
          <cell r="G275">
            <v>9150</v>
          </cell>
          <cell r="H275">
            <v>11484.362239999999</v>
          </cell>
          <cell r="I275">
            <v>2110.9169219999999</v>
          </cell>
          <cell r="J275">
            <v>8684.2999999999993</v>
          </cell>
          <cell r="K275">
            <v>1638</v>
          </cell>
          <cell r="L275">
            <v>556.6</v>
          </cell>
          <cell r="M275">
            <v>1710.8</v>
          </cell>
          <cell r="N275">
            <v>264.05090999999999</v>
          </cell>
          <cell r="O275">
            <v>1487.7</v>
          </cell>
          <cell r="P275">
            <v>273.39999999999998</v>
          </cell>
          <cell r="Q275">
            <v>716.7</v>
          </cell>
          <cell r="R275">
            <v>96.9</v>
          </cell>
          <cell r="S275">
            <v>567.79999999999995</v>
          </cell>
          <cell r="T275">
            <v>80.099999999999994</v>
          </cell>
          <cell r="U275">
            <v>8416</v>
          </cell>
          <cell r="W275">
            <v>4526</v>
          </cell>
          <cell r="X275">
            <v>194000</v>
          </cell>
        </row>
        <row r="276">
          <cell r="A276">
            <v>335</v>
          </cell>
          <cell r="B276" t="str">
            <v>PAW335</v>
          </cell>
          <cell r="C276">
            <v>0</v>
          </cell>
          <cell r="D276">
            <v>8.5128554543999986</v>
          </cell>
          <cell r="E276">
            <v>7.1242138053999993</v>
          </cell>
          <cell r="F276">
            <v>1.388641649</v>
          </cell>
          <cell r="G276">
            <v>18238.3</v>
          </cell>
          <cell r="H276">
            <v>25482.91993</v>
          </cell>
          <cell r="I276">
            <v>4581.8181239999994</v>
          </cell>
          <cell r="J276">
            <v>19445.599999999999</v>
          </cell>
          <cell r="K276">
            <v>3493.5</v>
          </cell>
          <cell r="L276">
            <v>1111.0999999999999</v>
          </cell>
          <cell r="M276">
            <v>2921.7</v>
          </cell>
          <cell r="N276">
            <v>377.51649000000003</v>
          </cell>
          <cell r="O276">
            <v>1738</v>
          </cell>
          <cell r="P276">
            <v>257.89999999999998</v>
          </cell>
          <cell r="Q276">
            <v>582.70000000000005</v>
          </cell>
          <cell r="R276">
            <v>73.5</v>
          </cell>
          <cell r="S276">
            <v>404.2</v>
          </cell>
          <cell r="T276">
            <v>50.8</v>
          </cell>
          <cell r="U276">
            <v>6369</v>
          </cell>
          <cell r="W276">
            <v>11570</v>
          </cell>
          <cell r="X276">
            <v>28000</v>
          </cell>
        </row>
        <row r="277">
          <cell r="A277">
            <v>336</v>
          </cell>
          <cell r="B277" t="str">
            <v>PAW336</v>
          </cell>
          <cell r="C277">
            <v>0</v>
          </cell>
          <cell r="D277">
            <v>4.3366716989</v>
          </cell>
          <cell r="E277">
            <v>3.5604415589000005</v>
          </cell>
          <cell r="F277">
            <v>0.7762301399999999</v>
          </cell>
          <cell r="G277">
            <v>9276.2999999999993</v>
          </cell>
          <cell r="H277">
            <v>11262.28376</v>
          </cell>
          <cell r="I277">
            <v>2296.6318289999999</v>
          </cell>
          <cell r="J277">
            <v>10686.3</v>
          </cell>
          <cell r="K277">
            <v>2082.9</v>
          </cell>
          <cell r="L277">
            <v>669</v>
          </cell>
          <cell r="M277">
            <v>1778.2</v>
          </cell>
          <cell r="N277">
            <v>220.3014</v>
          </cell>
          <cell r="O277">
            <v>991</v>
          </cell>
          <cell r="P277">
            <v>143.6</v>
          </cell>
          <cell r="Q277">
            <v>320.39999999999998</v>
          </cell>
          <cell r="R277">
            <v>40.700000000000003</v>
          </cell>
          <cell r="S277">
            <v>227.5</v>
          </cell>
          <cell r="T277">
            <v>28.6</v>
          </cell>
          <cell r="U277">
            <v>3343</v>
          </cell>
          <cell r="W277">
            <v>2597</v>
          </cell>
          <cell r="X277">
            <v>232000</v>
          </cell>
        </row>
        <row r="278">
          <cell r="A278">
            <v>343</v>
          </cell>
          <cell r="B278" t="str">
            <v>PAW343</v>
          </cell>
          <cell r="C278">
            <v>0</v>
          </cell>
          <cell r="D278">
            <v>3.1552111203000002</v>
          </cell>
          <cell r="E278">
            <v>2.9685079973000001</v>
          </cell>
          <cell r="F278">
            <v>0.186703123</v>
          </cell>
          <cell r="G278">
            <v>7177.7</v>
          </cell>
          <cell r="H278">
            <v>16479.253960000002</v>
          </cell>
          <cell r="I278">
            <v>1191.0260129999999</v>
          </cell>
          <cell r="J278">
            <v>4249.3999999999996</v>
          </cell>
          <cell r="K278">
            <v>587.70000000000005</v>
          </cell>
          <cell r="L278">
            <v>155.5</v>
          </cell>
          <cell r="M278">
            <v>416.4</v>
          </cell>
          <cell r="N278">
            <v>48.031230000000001</v>
          </cell>
          <cell r="O278">
            <v>216.1</v>
          </cell>
          <cell r="P278">
            <v>32.799999999999997</v>
          </cell>
          <cell r="Q278">
            <v>72.3</v>
          </cell>
          <cell r="R278">
            <v>8.6</v>
          </cell>
          <cell r="S278">
            <v>44.1</v>
          </cell>
          <cell r="T278">
            <v>6.2</v>
          </cell>
          <cell r="U278">
            <v>867</v>
          </cell>
          <cell r="V278">
            <v>0</v>
          </cell>
          <cell r="W278">
            <v>3240</v>
          </cell>
          <cell r="X278">
            <v>93000</v>
          </cell>
        </row>
        <row r="279">
          <cell r="A279">
            <v>346</v>
          </cell>
          <cell r="B279" t="str">
            <v>PAW346</v>
          </cell>
          <cell r="C279">
            <v>0</v>
          </cell>
          <cell r="D279">
            <v>3.5479407087000006</v>
          </cell>
          <cell r="E279">
            <v>3.3670187367000004</v>
          </cell>
          <cell r="F279">
            <v>0.18092197200000001</v>
          </cell>
          <cell r="G279">
            <v>8036.5</v>
          </cell>
          <cell r="H279">
            <v>19321.17915</v>
          </cell>
          <cell r="I279">
            <v>1294.808217</v>
          </cell>
          <cell r="J279">
            <v>4412.3999999999996</v>
          </cell>
          <cell r="K279">
            <v>605.29999999999995</v>
          </cell>
          <cell r="L279">
            <v>160.30000000000001</v>
          </cell>
          <cell r="M279">
            <v>427.6</v>
          </cell>
          <cell r="N279">
            <v>48.01972</v>
          </cell>
          <cell r="O279">
            <v>220.7</v>
          </cell>
          <cell r="P279">
            <v>32.299999999999997</v>
          </cell>
          <cell r="Q279">
            <v>69.8</v>
          </cell>
          <cell r="R279">
            <v>8.4</v>
          </cell>
          <cell r="S279">
            <v>44.1</v>
          </cell>
          <cell r="T279">
            <v>6</v>
          </cell>
          <cell r="U279">
            <v>792</v>
          </cell>
          <cell r="V279">
            <v>0</v>
          </cell>
          <cell r="W279">
            <v>4477</v>
          </cell>
          <cell r="X279">
            <v>128000</v>
          </cell>
        </row>
        <row r="280">
          <cell r="A280">
            <v>347</v>
          </cell>
          <cell r="B280" t="str">
            <v>PAW347</v>
          </cell>
          <cell r="C280">
            <v>0</v>
          </cell>
          <cell r="D280">
            <v>3.5782317460999997</v>
          </cell>
          <cell r="E280">
            <v>3.3972036490999997</v>
          </cell>
          <cell r="F280">
            <v>0.18102809699999997</v>
          </cell>
          <cell r="G280">
            <v>8468.7000000000007</v>
          </cell>
          <cell r="H280">
            <v>19196.318570000003</v>
          </cell>
          <cell r="I280">
            <v>1310.8179209999998</v>
          </cell>
          <cell r="J280">
            <v>4413.5</v>
          </cell>
          <cell r="K280">
            <v>582.70000000000005</v>
          </cell>
          <cell r="L280">
            <v>153</v>
          </cell>
          <cell r="M280">
            <v>401.6</v>
          </cell>
          <cell r="N280">
            <v>46.580970000000001</v>
          </cell>
          <cell r="O280">
            <v>212.5</v>
          </cell>
          <cell r="P280">
            <v>32.799999999999997</v>
          </cell>
          <cell r="Q280">
            <v>72.400000000000006</v>
          </cell>
          <cell r="R280">
            <v>8.8000000000000007</v>
          </cell>
          <cell r="S280">
            <v>47</v>
          </cell>
          <cell r="T280">
            <v>6.6</v>
          </cell>
          <cell r="U280">
            <v>829</v>
          </cell>
          <cell r="V280">
            <v>0</v>
          </cell>
          <cell r="W280">
            <v>5162</v>
          </cell>
          <cell r="X280">
            <v>105000</v>
          </cell>
        </row>
        <row r="281">
          <cell r="A281">
            <v>348</v>
          </cell>
          <cell r="B281" t="str">
            <v>PAW348</v>
          </cell>
          <cell r="C281">
            <v>0</v>
          </cell>
          <cell r="D281">
            <v>3.5344411563000002</v>
          </cell>
          <cell r="E281">
            <v>3.4545018803</v>
          </cell>
          <cell r="F281">
            <v>7.993927599999999E-2</v>
          </cell>
          <cell r="G281">
            <v>6914.8</v>
          </cell>
          <cell r="H281">
            <v>23371.18316</v>
          </cell>
          <cell r="I281">
            <v>1006.2356429999999</v>
          </cell>
          <cell r="J281">
            <v>2931.4</v>
          </cell>
          <cell r="K281">
            <v>321.39999999999998</v>
          </cell>
          <cell r="L281">
            <v>77.400000000000006</v>
          </cell>
          <cell r="M281">
            <v>187.9</v>
          </cell>
          <cell r="N281">
            <v>21.592760000000002</v>
          </cell>
          <cell r="O281">
            <v>99.3</v>
          </cell>
          <cell r="P281">
            <v>14.7</v>
          </cell>
          <cell r="Q281">
            <v>33.299999999999997</v>
          </cell>
          <cell r="R281">
            <v>4.5</v>
          </cell>
          <cell r="S281">
            <v>27.2</v>
          </cell>
          <cell r="T281">
            <v>4.5</v>
          </cell>
          <cell r="U281">
            <v>329</v>
          </cell>
          <cell r="V281">
            <v>0</v>
          </cell>
          <cell r="W281">
            <v>6279</v>
          </cell>
          <cell r="X281">
            <v>115000</v>
          </cell>
        </row>
        <row r="282">
          <cell r="A282">
            <v>349</v>
          </cell>
          <cell r="B282" t="str">
            <v>PAW349</v>
          </cell>
          <cell r="C282">
            <v>0</v>
          </cell>
          <cell r="D282">
            <v>3.8084027103999998</v>
          </cell>
          <cell r="E282">
            <v>3.7069574383999999</v>
          </cell>
          <cell r="F282">
            <v>0.10144527200000002</v>
          </cell>
          <cell r="G282">
            <v>8796.6</v>
          </cell>
          <cell r="H282">
            <v>22567.788489999999</v>
          </cell>
          <cell r="I282">
            <v>1323.5858939999998</v>
          </cell>
          <cell r="J282">
            <v>3953.2</v>
          </cell>
          <cell r="K282">
            <v>428.4</v>
          </cell>
          <cell r="L282">
            <v>103.9</v>
          </cell>
          <cell r="M282">
            <v>248.7</v>
          </cell>
          <cell r="N282">
            <v>28.452719999999999</v>
          </cell>
          <cell r="O282">
            <v>128.80000000000001</v>
          </cell>
          <cell r="P282">
            <v>18.899999999999999</v>
          </cell>
          <cell r="Q282">
            <v>41.1</v>
          </cell>
          <cell r="R282">
            <v>5.2</v>
          </cell>
          <cell r="S282">
            <v>29.9</v>
          </cell>
          <cell r="T282">
            <v>4.5</v>
          </cell>
          <cell r="U282">
            <v>405</v>
          </cell>
          <cell r="V282">
            <v>0</v>
          </cell>
          <cell r="W282">
            <v>6694</v>
          </cell>
          <cell r="X282">
            <v>111000</v>
          </cell>
        </row>
        <row r="283">
          <cell r="A283">
            <v>350</v>
          </cell>
          <cell r="B283" t="str">
            <v>PAW350</v>
          </cell>
          <cell r="C283">
            <v>0</v>
          </cell>
          <cell r="D283">
            <v>3.0959035934000001</v>
          </cell>
          <cell r="E283">
            <v>2.9978649204000001</v>
          </cell>
          <cell r="F283">
            <v>9.8038673000000007E-2</v>
          </cell>
          <cell r="G283">
            <v>6764</v>
          </cell>
          <cell r="H283">
            <v>18439.307380000002</v>
          </cell>
          <cell r="I283">
            <v>1046.3418239999999</v>
          </cell>
          <cell r="J283">
            <v>3353.7</v>
          </cell>
          <cell r="K283">
            <v>375.3</v>
          </cell>
          <cell r="L283">
            <v>89.9</v>
          </cell>
          <cell r="M283">
            <v>217</v>
          </cell>
          <cell r="N283">
            <v>25.586729999999999</v>
          </cell>
          <cell r="O283">
            <v>118.5</v>
          </cell>
          <cell r="P283">
            <v>18</v>
          </cell>
          <cell r="Q283">
            <v>42.3</v>
          </cell>
          <cell r="R283">
            <v>5.4</v>
          </cell>
          <cell r="S283">
            <v>32.6</v>
          </cell>
          <cell r="T283">
            <v>5.0999999999999996</v>
          </cell>
          <cell r="U283">
            <v>426</v>
          </cell>
          <cell r="V283">
            <v>0</v>
          </cell>
          <cell r="W283">
            <v>8463</v>
          </cell>
          <cell r="X283">
            <v>90000</v>
          </cell>
        </row>
        <row r="284">
          <cell r="A284">
            <v>351</v>
          </cell>
          <cell r="B284" t="str">
            <v>PAW351</v>
          </cell>
          <cell r="C284">
            <v>0</v>
          </cell>
          <cell r="D284">
            <v>2.6088983191999997</v>
          </cell>
          <cell r="E284">
            <v>2.4871988351999996</v>
          </cell>
          <cell r="F284">
            <v>0.12169948399999998</v>
          </cell>
          <cell r="G284">
            <v>6129.5</v>
          </cell>
          <cell r="H284">
            <v>12904.563489999999</v>
          </cell>
          <cell r="I284">
            <v>1104.2248619999998</v>
          </cell>
          <cell r="J284">
            <v>4178.3999999999996</v>
          </cell>
          <cell r="K284">
            <v>555.29999999999995</v>
          </cell>
          <cell r="L284">
            <v>132.5</v>
          </cell>
          <cell r="M284">
            <v>294.8</v>
          </cell>
          <cell r="N284">
            <v>33.194839999999999</v>
          </cell>
          <cell r="O284">
            <v>146.19999999999999</v>
          </cell>
          <cell r="P284">
            <v>20.8</v>
          </cell>
          <cell r="Q284">
            <v>45.9</v>
          </cell>
          <cell r="R284">
            <v>5.7</v>
          </cell>
          <cell r="S284">
            <v>32.299999999999997</v>
          </cell>
          <cell r="T284">
            <v>4.5999999999999996</v>
          </cell>
          <cell r="U284">
            <v>501</v>
          </cell>
          <cell r="V284">
            <v>0</v>
          </cell>
          <cell r="W284">
            <v>8252</v>
          </cell>
          <cell r="X284">
            <v>43000</v>
          </cell>
        </row>
        <row r="285">
          <cell r="A285">
            <v>352</v>
          </cell>
          <cell r="B285" t="str">
            <v>PAW352</v>
          </cell>
          <cell r="C285">
            <v>0</v>
          </cell>
          <cell r="D285">
            <v>2.9373705522</v>
          </cell>
          <cell r="E285">
            <v>2.8074083348999999</v>
          </cell>
          <cell r="F285">
            <v>0.12996221729999999</v>
          </cell>
          <cell r="G285">
            <v>6822.1</v>
          </cell>
          <cell r="H285">
            <v>14354.86715</v>
          </cell>
          <cell r="I285">
            <v>1287.7161989999997</v>
          </cell>
          <cell r="J285">
            <v>4903.8999999999996</v>
          </cell>
          <cell r="K285">
            <v>705.5</v>
          </cell>
          <cell r="L285">
            <v>168.9</v>
          </cell>
          <cell r="M285">
            <v>323.89999999999998</v>
          </cell>
          <cell r="N285">
            <v>37.649210000000004</v>
          </cell>
          <cell r="O285">
            <v>143.69999999999999</v>
          </cell>
          <cell r="P285">
            <v>19.899999999999999</v>
          </cell>
          <cell r="Q285">
            <v>45.8</v>
          </cell>
          <cell r="R285">
            <v>5.0999999999999996</v>
          </cell>
          <cell r="S285">
            <v>30</v>
          </cell>
          <cell r="T285">
            <v>4.0139629999999995</v>
          </cell>
          <cell r="U285">
            <v>520.65899999999999</v>
          </cell>
          <cell r="V285">
            <v>0</v>
          </cell>
          <cell r="W285">
            <v>8364.1334999999999</v>
          </cell>
          <cell r="X285">
            <v>31650</v>
          </cell>
        </row>
        <row r="286">
          <cell r="A286">
            <v>353</v>
          </cell>
          <cell r="B286" t="str">
            <v>PAW353</v>
          </cell>
          <cell r="C286">
            <v>0</v>
          </cell>
          <cell r="D286">
            <v>2.9898774340999994</v>
          </cell>
          <cell r="E286">
            <v>2.8614101260999996</v>
          </cell>
          <cell r="F286">
            <v>0.128467308</v>
          </cell>
          <cell r="G286">
            <v>7064</v>
          </cell>
          <cell r="H286">
            <v>15033.51837</v>
          </cell>
          <cell r="I286">
            <v>1240.4828909999999</v>
          </cell>
          <cell r="J286">
            <v>4674.3</v>
          </cell>
          <cell r="K286">
            <v>601.79999999999995</v>
          </cell>
          <cell r="L286">
            <v>146.19999999999999</v>
          </cell>
          <cell r="M286">
            <v>314.5</v>
          </cell>
          <cell r="N286">
            <v>35.77308</v>
          </cell>
          <cell r="O286">
            <v>157.6</v>
          </cell>
          <cell r="P286">
            <v>22.6</v>
          </cell>
          <cell r="Q286">
            <v>47.6</v>
          </cell>
          <cell r="R286">
            <v>5.9</v>
          </cell>
          <cell r="S286">
            <v>31.2</v>
          </cell>
          <cell r="T286">
            <v>4.3</v>
          </cell>
          <cell r="U286">
            <v>519</v>
          </cell>
          <cell r="V286">
            <v>0</v>
          </cell>
          <cell r="W286">
            <v>9094</v>
          </cell>
          <cell r="X286">
            <v>33000</v>
          </cell>
        </row>
        <row r="287">
          <cell r="A287">
            <v>354</v>
          </cell>
          <cell r="B287" t="str">
            <v>PAW354</v>
          </cell>
          <cell r="C287">
            <v>0</v>
          </cell>
          <cell r="D287">
            <v>3.2397495902000002</v>
          </cell>
          <cell r="E287">
            <v>3.1147534962000001</v>
          </cell>
          <cell r="F287">
            <v>0.12499609399999999</v>
          </cell>
          <cell r="G287">
            <v>7597.6</v>
          </cell>
          <cell r="H287">
            <v>16901.976129999999</v>
          </cell>
          <cell r="I287">
            <v>1303.0588319999999</v>
          </cell>
          <cell r="J287">
            <v>4757.5</v>
          </cell>
          <cell r="K287">
            <v>587.4</v>
          </cell>
          <cell r="L287">
            <v>141.69999999999999</v>
          </cell>
          <cell r="M287">
            <v>308.8</v>
          </cell>
          <cell r="N287">
            <v>34.460940000000001</v>
          </cell>
          <cell r="O287">
            <v>154.6</v>
          </cell>
          <cell r="P287">
            <v>22.2</v>
          </cell>
          <cell r="Q287">
            <v>46.4</v>
          </cell>
          <cell r="R287">
            <v>5.9</v>
          </cell>
          <cell r="S287">
            <v>31.5</v>
          </cell>
          <cell r="T287">
            <v>4.4000000000000004</v>
          </cell>
          <cell r="U287">
            <v>500</v>
          </cell>
          <cell r="V287">
            <v>0</v>
          </cell>
          <cell r="W287">
            <v>9737</v>
          </cell>
          <cell r="X287">
            <v>46000</v>
          </cell>
        </row>
        <row r="288">
          <cell r="A288">
            <v>355</v>
          </cell>
          <cell r="B288" t="str">
            <v>PAW355</v>
          </cell>
          <cell r="C288">
            <v>0</v>
          </cell>
          <cell r="D288">
            <v>3.1396804827999998</v>
          </cell>
          <cell r="E288">
            <v>3.0269668167999999</v>
          </cell>
          <cell r="F288">
            <v>0.11271366600000002</v>
          </cell>
          <cell r="G288">
            <v>7881.4</v>
          </cell>
          <cell r="H288">
            <v>16412.841250000001</v>
          </cell>
          <cell r="I288">
            <v>1274.5269179999998</v>
          </cell>
          <cell r="J288">
            <v>4209.2</v>
          </cell>
          <cell r="K288">
            <v>491.7</v>
          </cell>
          <cell r="L288">
            <v>118.2</v>
          </cell>
          <cell r="M288">
            <v>280</v>
          </cell>
          <cell r="N288">
            <v>31.836660000000002</v>
          </cell>
          <cell r="O288">
            <v>140.6</v>
          </cell>
          <cell r="P288">
            <v>20.100000000000001</v>
          </cell>
          <cell r="Q288">
            <v>43.3</v>
          </cell>
          <cell r="R288">
            <v>5.2</v>
          </cell>
          <cell r="S288">
            <v>28.9</v>
          </cell>
          <cell r="T288">
            <v>4</v>
          </cell>
          <cell r="U288">
            <v>455</v>
          </cell>
          <cell r="V288">
            <v>0</v>
          </cell>
          <cell r="W288">
            <v>7703</v>
          </cell>
          <cell r="X288">
            <v>54000</v>
          </cell>
        </row>
        <row r="289">
          <cell r="A289">
            <v>356</v>
          </cell>
          <cell r="B289" t="str">
            <v>PAW356</v>
          </cell>
          <cell r="C289">
            <v>0</v>
          </cell>
          <cell r="D289">
            <v>2.4355637066</v>
          </cell>
          <cell r="E289">
            <v>2.3332456995999999</v>
          </cell>
          <cell r="F289">
            <v>0.102318007</v>
          </cell>
          <cell r="G289">
            <v>6020.4</v>
          </cell>
          <cell r="H289">
            <v>12355.57518</v>
          </cell>
          <cell r="I289">
            <v>1011.981816</v>
          </cell>
          <cell r="J289">
            <v>3514.4</v>
          </cell>
          <cell r="K289">
            <v>430.1</v>
          </cell>
          <cell r="L289">
            <v>105.2</v>
          </cell>
          <cell r="M289">
            <v>243.1</v>
          </cell>
          <cell r="N289">
            <v>28.280070000000002</v>
          </cell>
          <cell r="O289">
            <v>125.5</v>
          </cell>
          <cell r="P289">
            <v>18.5</v>
          </cell>
          <cell r="Q289">
            <v>40.1</v>
          </cell>
          <cell r="R289">
            <v>5.0999999999999996</v>
          </cell>
          <cell r="S289">
            <v>28.4</v>
          </cell>
          <cell r="T289">
            <v>4</v>
          </cell>
          <cell r="U289">
            <v>425</v>
          </cell>
          <cell r="V289">
            <v>0</v>
          </cell>
          <cell r="W289">
            <v>7201</v>
          </cell>
          <cell r="X289">
            <v>40000</v>
          </cell>
        </row>
        <row r="290">
          <cell r="A290">
            <v>357</v>
          </cell>
          <cell r="B290" t="str">
            <v>PAW357</v>
          </cell>
          <cell r="C290">
            <v>0</v>
          </cell>
          <cell r="D290">
            <v>2.1456654781000002</v>
          </cell>
          <cell r="E290">
            <v>2.0461090504000001</v>
          </cell>
          <cell r="F290">
            <v>9.9556427700000019E-2</v>
          </cell>
          <cell r="G290">
            <v>5177.2</v>
          </cell>
          <cell r="H290">
            <v>10699.23985</v>
          </cell>
          <cell r="I290">
            <v>936.45065399999987</v>
          </cell>
          <cell r="J290">
            <v>3253.7</v>
          </cell>
          <cell r="K290">
            <v>394.5</v>
          </cell>
          <cell r="L290">
            <v>103.7</v>
          </cell>
          <cell r="M290">
            <v>223.4</v>
          </cell>
          <cell r="N290">
            <v>27.17511</v>
          </cell>
          <cell r="O290">
            <v>114.8</v>
          </cell>
          <cell r="P290">
            <v>16.600000000000001</v>
          </cell>
          <cell r="Q290">
            <v>39.299999999999997</v>
          </cell>
          <cell r="R290">
            <v>4.7</v>
          </cell>
          <cell r="S290">
            <v>28.5</v>
          </cell>
          <cell r="T290">
            <v>3.7183169999999999</v>
          </cell>
          <cell r="U290">
            <v>433.67085000000003</v>
          </cell>
          <cell r="V290">
            <v>0</v>
          </cell>
          <cell r="W290">
            <v>5424.4560000000001</v>
          </cell>
          <cell r="X290">
            <v>37980</v>
          </cell>
        </row>
        <row r="291">
          <cell r="A291">
            <v>358</v>
          </cell>
          <cell r="B291" t="str">
            <v>PAW358</v>
          </cell>
          <cell r="C291">
            <v>0</v>
          </cell>
          <cell r="D291">
            <v>2.129861676</v>
          </cell>
          <cell r="E291">
            <v>2.037348895</v>
          </cell>
          <cell r="F291">
            <v>9.2512781000000002E-2</v>
          </cell>
          <cell r="G291">
            <v>5259.2</v>
          </cell>
          <cell r="H291">
            <v>10781.69937</v>
          </cell>
          <cell r="I291">
            <v>887.78958</v>
          </cell>
          <cell r="J291">
            <v>3069</v>
          </cell>
          <cell r="K291">
            <v>375.8</v>
          </cell>
          <cell r="L291">
            <v>90.7</v>
          </cell>
          <cell r="M291">
            <v>212.6</v>
          </cell>
          <cell r="N291">
            <v>24.527809999999999</v>
          </cell>
          <cell r="O291">
            <v>111</v>
          </cell>
          <cell r="P291">
            <v>16.7</v>
          </cell>
          <cell r="Q291">
            <v>38.1</v>
          </cell>
          <cell r="R291">
            <v>4.7</v>
          </cell>
          <cell r="S291">
            <v>26.1</v>
          </cell>
          <cell r="T291">
            <v>3.7</v>
          </cell>
          <cell r="U291">
            <v>397</v>
          </cell>
          <cell r="V291">
            <v>0</v>
          </cell>
          <cell r="W291">
            <v>6078</v>
          </cell>
          <cell r="X291">
            <v>44000</v>
          </cell>
        </row>
        <row r="292">
          <cell r="A292">
            <v>359</v>
          </cell>
          <cell r="B292" t="str">
            <v>PAW359</v>
          </cell>
          <cell r="C292">
            <v>0</v>
          </cell>
          <cell r="D292">
            <v>2.1753248270000003</v>
          </cell>
          <cell r="E292">
            <v>2.0725038630000001</v>
          </cell>
          <cell r="F292">
            <v>0.102820964</v>
          </cell>
          <cell r="G292">
            <v>5270</v>
          </cell>
          <cell r="H292">
            <v>10625.44795</v>
          </cell>
          <cell r="I292">
            <v>931.09067999999991</v>
          </cell>
          <cell r="J292">
            <v>3451.2</v>
          </cell>
          <cell r="K292">
            <v>447.3</v>
          </cell>
          <cell r="L292">
            <v>105</v>
          </cell>
          <cell r="M292">
            <v>238.5</v>
          </cell>
          <cell r="N292">
            <v>27.20964</v>
          </cell>
          <cell r="O292">
            <v>122.5</v>
          </cell>
          <cell r="P292">
            <v>18.399999999999999</v>
          </cell>
          <cell r="Q292">
            <v>40.799999999999997</v>
          </cell>
          <cell r="R292">
            <v>4.9000000000000004</v>
          </cell>
          <cell r="S292">
            <v>27</v>
          </cell>
          <cell r="T292">
            <v>3.9</v>
          </cell>
          <cell r="U292">
            <v>440</v>
          </cell>
          <cell r="V292">
            <v>0</v>
          </cell>
          <cell r="W292">
            <v>5701</v>
          </cell>
          <cell r="X292">
            <v>39000</v>
          </cell>
        </row>
        <row r="293">
          <cell r="A293">
            <v>360</v>
          </cell>
          <cell r="B293" t="str">
            <v>PAW360</v>
          </cell>
          <cell r="C293">
            <v>0</v>
          </cell>
          <cell r="D293">
            <v>2.1463551566000003</v>
          </cell>
          <cell r="E293">
            <v>2.0329127676000005</v>
          </cell>
          <cell r="F293">
            <v>0.113442389</v>
          </cell>
          <cell r="G293">
            <v>5256.8</v>
          </cell>
          <cell r="H293">
            <v>10243.48702</v>
          </cell>
          <cell r="I293">
            <v>945.0406559999999</v>
          </cell>
          <cell r="J293">
            <v>3428.9</v>
          </cell>
          <cell r="K293">
            <v>454.9</v>
          </cell>
          <cell r="L293">
            <v>109.7</v>
          </cell>
          <cell r="M293">
            <v>251.9</v>
          </cell>
          <cell r="N293">
            <v>29.223890000000001</v>
          </cell>
          <cell r="O293">
            <v>131</v>
          </cell>
          <cell r="P293">
            <v>20.100000000000001</v>
          </cell>
          <cell r="Q293">
            <v>44.9</v>
          </cell>
          <cell r="R293">
            <v>5.6</v>
          </cell>
          <cell r="S293">
            <v>30.6</v>
          </cell>
          <cell r="T293">
            <v>4.4000000000000004</v>
          </cell>
          <cell r="U293">
            <v>507</v>
          </cell>
          <cell r="V293">
            <v>0</v>
          </cell>
          <cell r="W293">
            <v>4926</v>
          </cell>
          <cell r="X293">
            <v>53000</v>
          </cell>
        </row>
        <row r="294">
          <cell r="A294">
            <v>361</v>
          </cell>
          <cell r="B294" t="str">
            <v>PAW361</v>
          </cell>
          <cell r="C294">
            <v>0</v>
          </cell>
          <cell r="D294">
            <v>2.2575183989000003</v>
          </cell>
          <cell r="E294">
            <v>2.1443038559000005</v>
          </cell>
          <cell r="F294">
            <v>0.113214543</v>
          </cell>
          <cell r="G294">
            <v>5545.8</v>
          </cell>
          <cell r="H294">
            <v>10446.70757</v>
          </cell>
          <cell r="I294">
            <v>1029.430989</v>
          </cell>
          <cell r="J294">
            <v>3903.2</v>
          </cell>
          <cell r="K294">
            <v>517.9</v>
          </cell>
          <cell r="L294">
            <v>119.3</v>
          </cell>
          <cell r="M294">
            <v>264.7</v>
          </cell>
          <cell r="N294">
            <v>29.84543</v>
          </cell>
          <cell r="O294">
            <v>132.80000000000001</v>
          </cell>
          <cell r="P294">
            <v>19.7</v>
          </cell>
          <cell r="Q294">
            <v>43.2</v>
          </cell>
          <cell r="R294">
            <v>5.2</v>
          </cell>
          <cell r="S294">
            <v>26.8</v>
          </cell>
          <cell r="T294">
            <v>3.6</v>
          </cell>
          <cell r="U294">
            <v>487</v>
          </cell>
          <cell r="V294">
            <v>0</v>
          </cell>
          <cell r="W294">
            <v>4338</v>
          </cell>
          <cell r="X294">
            <v>34000</v>
          </cell>
        </row>
        <row r="295">
          <cell r="A295">
            <v>362</v>
          </cell>
          <cell r="B295" t="str">
            <v>PAW362</v>
          </cell>
          <cell r="C295">
            <v>0</v>
          </cell>
          <cell r="D295">
            <v>2.0043614042</v>
          </cell>
          <cell r="E295">
            <v>1.8654116352000001</v>
          </cell>
          <cell r="F295">
            <v>0.13894976900000003</v>
          </cell>
          <cell r="G295">
            <v>4873.6000000000004</v>
          </cell>
          <cell r="H295">
            <v>8007.1239300000007</v>
          </cell>
          <cell r="I295">
            <v>1040.0924219999999</v>
          </cell>
          <cell r="J295">
            <v>4156.3</v>
          </cell>
          <cell r="K295">
            <v>577</v>
          </cell>
          <cell r="L295">
            <v>137.5</v>
          </cell>
          <cell r="M295">
            <v>297.2</v>
          </cell>
          <cell r="N295">
            <v>33.59769</v>
          </cell>
          <cell r="O295">
            <v>150.9</v>
          </cell>
          <cell r="P295">
            <v>23.9</v>
          </cell>
          <cell r="Q295">
            <v>57</v>
          </cell>
          <cell r="R295">
            <v>7.2</v>
          </cell>
          <cell r="S295">
            <v>42.1</v>
          </cell>
          <cell r="T295">
            <v>6.1</v>
          </cell>
          <cell r="U295">
            <v>634</v>
          </cell>
          <cell r="V295">
            <v>0</v>
          </cell>
          <cell r="W295">
            <v>3327</v>
          </cell>
          <cell r="X295">
            <v>80000</v>
          </cell>
        </row>
        <row r="296">
          <cell r="A296">
            <v>363</v>
          </cell>
          <cell r="B296" t="str">
            <v>PAW363</v>
          </cell>
          <cell r="C296">
            <v>0</v>
          </cell>
          <cell r="D296">
            <v>1.8627095087999999</v>
          </cell>
          <cell r="E296">
            <v>1.7202569717999998</v>
          </cell>
          <cell r="F296">
            <v>0.14245253699999999</v>
          </cell>
          <cell r="G296">
            <v>4748.1000000000004</v>
          </cell>
          <cell r="H296">
            <v>6923.5542999999998</v>
          </cell>
          <cell r="I296">
            <v>1034.6154179999999</v>
          </cell>
          <cell r="J296">
            <v>3974.1</v>
          </cell>
          <cell r="K296">
            <v>522.20000000000005</v>
          </cell>
          <cell r="L296">
            <v>123.4</v>
          </cell>
          <cell r="M296">
            <v>243.4</v>
          </cell>
          <cell r="N296">
            <v>28.62537</v>
          </cell>
          <cell r="O296">
            <v>135.80000000000001</v>
          </cell>
          <cell r="P296">
            <v>24.1</v>
          </cell>
          <cell r="Q296">
            <v>65.2</v>
          </cell>
          <cell r="R296">
            <v>9.3000000000000007</v>
          </cell>
          <cell r="S296">
            <v>57.8</v>
          </cell>
          <cell r="T296">
            <v>8.9</v>
          </cell>
          <cell r="U296">
            <v>728</v>
          </cell>
          <cell r="V296">
            <v>0</v>
          </cell>
          <cell r="W296">
            <v>2745</v>
          </cell>
          <cell r="X296">
            <v>131000</v>
          </cell>
        </row>
        <row r="297">
          <cell r="A297">
            <v>366</v>
          </cell>
          <cell r="B297" t="str">
            <v>PAW366</v>
          </cell>
          <cell r="C297">
            <v>0</v>
          </cell>
          <cell r="D297">
            <v>1.8898736843000004</v>
          </cell>
          <cell r="E297">
            <v>1.7457417283000003</v>
          </cell>
          <cell r="F297">
            <v>0.14413195599999998</v>
          </cell>
          <cell r="G297">
            <v>4692</v>
          </cell>
          <cell r="H297">
            <v>7461.2981300000001</v>
          </cell>
          <cell r="I297">
            <v>984.81915299999991</v>
          </cell>
          <cell r="J297">
            <v>3816.9</v>
          </cell>
          <cell r="K297">
            <v>502.4</v>
          </cell>
          <cell r="L297">
            <v>120.6</v>
          </cell>
          <cell r="M297">
            <v>248.9</v>
          </cell>
          <cell r="N297">
            <v>29.419560000000001</v>
          </cell>
          <cell r="O297">
            <v>142.30000000000001</v>
          </cell>
          <cell r="P297">
            <v>24.8</v>
          </cell>
          <cell r="Q297">
            <v>66.3</v>
          </cell>
          <cell r="R297">
            <v>9.4</v>
          </cell>
          <cell r="S297">
            <v>57.8</v>
          </cell>
          <cell r="T297">
            <v>8.8000000000000007</v>
          </cell>
          <cell r="U297">
            <v>733</v>
          </cell>
          <cell r="V297">
            <v>0</v>
          </cell>
          <cell r="W297">
            <v>3084</v>
          </cell>
          <cell r="X297">
            <v>143000</v>
          </cell>
        </row>
        <row r="298">
          <cell r="A298">
            <v>367</v>
          </cell>
          <cell r="B298" t="str">
            <v>PAW367</v>
          </cell>
          <cell r="C298">
            <v>0</v>
          </cell>
          <cell r="D298">
            <v>1.6579097883999998</v>
          </cell>
          <cell r="E298">
            <v>1.4999719513999998</v>
          </cell>
          <cell r="F298">
            <v>0.157937837</v>
          </cell>
          <cell r="G298">
            <v>3740.1</v>
          </cell>
          <cell r="H298">
            <v>6300.8912199999995</v>
          </cell>
          <cell r="I298">
            <v>864.82829399999991</v>
          </cell>
          <cell r="J298">
            <v>3563.1</v>
          </cell>
          <cell r="K298">
            <v>530.79999999999995</v>
          </cell>
          <cell r="L298">
            <v>137.4</v>
          </cell>
          <cell r="M298">
            <v>284</v>
          </cell>
          <cell r="N298">
            <v>32.07837</v>
          </cell>
          <cell r="O298">
            <v>152.80000000000001</v>
          </cell>
          <cell r="P298">
            <v>26.5</v>
          </cell>
          <cell r="Q298">
            <v>72.2</v>
          </cell>
          <cell r="R298">
            <v>10.3</v>
          </cell>
          <cell r="S298">
            <v>61.6</v>
          </cell>
          <cell r="T298">
            <v>9.5</v>
          </cell>
          <cell r="U298">
            <v>793</v>
          </cell>
          <cell r="V298">
            <v>0</v>
          </cell>
          <cell r="W298">
            <v>2967</v>
          </cell>
          <cell r="X298">
            <v>227000</v>
          </cell>
        </row>
        <row r="299">
          <cell r="A299">
            <v>368</v>
          </cell>
          <cell r="B299" t="str">
            <v>PAW368</v>
          </cell>
          <cell r="C299">
            <v>0</v>
          </cell>
          <cell r="D299">
            <v>1.7549058012999998</v>
          </cell>
          <cell r="E299">
            <v>1.5928087782999998</v>
          </cell>
          <cell r="F299">
            <v>0.16209702299999998</v>
          </cell>
          <cell r="G299">
            <v>4090</v>
          </cell>
          <cell r="H299">
            <v>6565.60502</v>
          </cell>
          <cell r="I299">
            <v>924.78276299999993</v>
          </cell>
          <cell r="J299">
            <v>3763.9</v>
          </cell>
          <cell r="K299">
            <v>583.79999999999995</v>
          </cell>
          <cell r="L299">
            <v>155.5</v>
          </cell>
          <cell r="M299">
            <v>321.39999999999998</v>
          </cell>
          <cell r="N299">
            <v>35.370229999999999</v>
          </cell>
          <cell r="O299">
            <v>160.9</v>
          </cell>
          <cell r="P299">
            <v>27.5</v>
          </cell>
          <cell r="Q299">
            <v>72.099999999999994</v>
          </cell>
          <cell r="R299">
            <v>9.9</v>
          </cell>
          <cell r="S299">
            <v>60.3</v>
          </cell>
          <cell r="T299">
            <v>9</v>
          </cell>
          <cell r="U299">
            <v>769</v>
          </cell>
          <cell r="V299">
            <v>0</v>
          </cell>
          <cell r="W299">
            <v>4126</v>
          </cell>
          <cell r="X299">
            <v>199000</v>
          </cell>
        </row>
        <row r="300">
          <cell r="A300">
            <v>369</v>
          </cell>
          <cell r="B300" t="str">
            <v>PAW369</v>
          </cell>
          <cell r="C300">
            <v>0</v>
          </cell>
          <cell r="D300">
            <v>2.1030292393000001</v>
          </cell>
          <cell r="E300">
            <v>1.8846799723000001</v>
          </cell>
          <cell r="F300">
            <v>0.21834926700000001</v>
          </cell>
          <cell r="G300">
            <v>4639.5</v>
          </cell>
          <cell r="H300">
            <v>7156.4087399999999</v>
          </cell>
          <cell r="I300">
            <v>1120.690983</v>
          </cell>
          <cell r="J300">
            <v>5048.7</v>
          </cell>
          <cell r="K300">
            <v>881.5</v>
          </cell>
          <cell r="L300">
            <v>262.2</v>
          </cell>
          <cell r="M300">
            <v>547.20000000000005</v>
          </cell>
          <cell r="N300">
            <v>54.292670000000001</v>
          </cell>
          <cell r="O300">
            <v>226.5</v>
          </cell>
          <cell r="P300">
            <v>34.299999999999997</v>
          </cell>
          <cell r="Q300">
            <v>81.8</v>
          </cell>
          <cell r="R300">
            <v>10.7</v>
          </cell>
          <cell r="S300">
            <v>60.7</v>
          </cell>
          <cell r="T300">
            <v>8.8000000000000007</v>
          </cell>
          <cell r="U300">
            <v>897</v>
          </cell>
          <cell r="V300">
            <v>0</v>
          </cell>
          <cell r="W300">
            <v>4670</v>
          </cell>
          <cell r="X300">
            <v>166000</v>
          </cell>
        </row>
        <row r="301">
          <cell r="A301">
            <v>370</v>
          </cell>
          <cell r="B301" t="str">
            <v>PAW370</v>
          </cell>
          <cell r="C301">
            <v>0</v>
          </cell>
          <cell r="D301">
            <v>2.3134241382000003</v>
          </cell>
          <cell r="E301">
            <v>2.1206097382000002</v>
          </cell>
          <cell r="F301">
            <v>0.1928144</v>
          </cell>
          <cell r="G301">
            <v>5537.2</v>
          </cell>
          <cell r="H301">
            <v>9009.8738599999997</v>
          </cell>
          <cell r="I301">
            <v>1200.4235219999998</v>
          </cell>
          <cell r="J301">
            <v>4751.3999999999996</v>
          </cell>
          <cell r="K301">
            <v>707.2</v>
          </cell>
          <cell r="L301">
            <v>204.6</v>
          </cell>
          <cell r="M301">
            <v>491</v>
          </cell>
          <cell r="N301">
            <v>50.643999999999998</v>
          </cell>
          <cell r="O301">
            <v>214.1</v>
          </cell>
          <cell r="P301">
            <v>32.799999999999997</v>
          </cell>
          <cell r="Q301">
            <v>75.2</v>
          </cell>
          <cell r="R301">
            <v>9.6999999999999993</v>
          </cell>
          <cell r="S301">
            <v>56.1</v>
          </cell>
          <cell r="T301">
            <v>8</v>
          </cell>
          <cell r="U301">
            <v>786</v>
          </cell>
          <cell r="V301">
            <v>0</v>
          </cell>
          <cell r="W301">
            <v>4986</v>
          </cell>
          <cell r="X301">
            <v>135000</v>
          </cell>
        </row>
        <row r="302">
          <cell r="A302">
            <v>371</v>
          </cell>
          <cell r="B302" t="str">
            <v>PAW371</v>
          </cell>
          <cell r="C302">
            <v>0</v>
          </cell>
          <cell r="D302">
            <v>2.2502060546</v>
          </cell>
          <cell r="E302">
            <v>2.0968957024999999</v>
          </cell>
          <cell r="F302">
            <v>0.15331035209999996</v>
          </cell>
          <cell r="G302">
            <v>5794.3</v>
          </cell>
          <cell r="H302">
            <v>8884.7790199999999</v>
          </cell>
          <cell r="I302">
            <v>1203.4780049999997</v>
          </cell>
          <cell r="J302">
            <v>4495.6000000000004</v>
          </cell>
          <cell r="K302">
            <v>590.79999999999995</v>
          </cell>
          <cell r="L302">
            <v>159.9</v>
          </cell>
          <cell r="M302">
            <v>338.4</v>
          </cell>
          <cell r="N302">
            <v>37.695250000000001</v>
          </cell>
          <cell r="O302">
            <v>159.5</v>
          </cell>
          <cell r="P302">
            <v>26.5</v>
          </cell>
          <cell r="Q302">
            <v>60.8</v>
          </cell>
          <cell r="R302">
            <v>7.6</v>
          </cell>
          <cell r="S302">
            <v>46.8</v>
          </cell>
          <cell r="T302">
            <v>6.6065509999999996</v>
          </cell>
          <cell r="U302">
            <v>689.30171999999993</v>
          </cell>
          <cell r="V302">
            <v>0</v>
          </cell>
          <cell r="W302">
            <v>3427.4780000000001</v>
          </cell>
          <cell r="X302">
            <v>110775</v>
          </cell>
        </row>
        <row r="303">
          <cell r="A303">
            <v>372</v>
          </cell>
          <cell r="B303" t="str">
            <v>PAW372</v>
          </cell>
          <cell r="C303">
            <v>0</v>
          </cell>
          <cell r="D303">
            <v>2.5233095176999996</v>
          </cell>
          <cell r="E303">
            <v>2.3377481266999998</v>
          </cell>
          <cell r="F303">
            <v>0.18556139099999999</v>
          </cell>
          <cell r="G303">
            <v>6200.2</v>
          </cell>
          <cell r="H303">
            <v>10008.40711</v>
          </cell>
          <cell r="I303">
            <v>1294.574157</v>
          </cell>
          <cell r="J303">
            <v>5178</v>
          </cell>
          <cell r="K303">
            <v>696.3</v>
          </cell>
          <cell r="L303">
            <v>189</v>
          </cell>
          <cell r="M303">
            <v>457.3</v>
          </cell>
          <cell r="N303">
            <v>48.81391</v>
          </cell>
          <cell r="O303">
            <v>208.2</v>
          </cell>
          <cell r="P303">
            <v>31.8</v>
          </cell>
          <cell r="Q303">
            <v>72.3</v>
          </cell>
          <cell r="R303">
            <v>9.1</v>
          </cell>
          <cell r="S303">
            <v>51.8</v>
          </cell>
          <cell r="T303">
            <v>7.3</v>
          </cell>
          <cell r="U303">
            <v>780</v>
          </cell>
          <cell r="V303">
            <v>0</v>
          </cell>
          <cell r="W303">
            <v>5144</v>
          </cell>
          <cell r="X303">
            <v>107000</v>
          </cell>
        </row>
        <row r="304">
          <cell r="A304">
            <v>373</v>
          </cell>
          <cell r="B304" t="str">
            <v>PAW373</v>
          </cell>
          <cell r="C304">
            <v>0</v>
          </cell>
          <cell r="D304">
            <v>2.0027266560000001</v>
          </cell>
          <cell r="E304">
            <v>1.500420141</v>
          </cell>
          <cell r="F304">
            <v>0.50230651500000001</v>
          </cell>
          <cell r="G304">
            <v>3270.9</v>
          </cell>
          <cell r="H304">
            <v>4772.93037</v>
          </cell>
          <cell r="I304">
            <v>838.87103999999988</v>
          </cell>
          <cell r="J304">
            <v>5078</v>
          </cell>
          <cell r="K304">
            <v>1043.5</v>
          </cell>
          <cell r="L304">
            <v>285.5</v>
          </cell>
          <cell r="M304">
            <v>644</v>
          </cell>
          <cell r="N304">
            <v>77.865150000000014</v>
          </cell>
          <cell r="O304">
            <v>416.6</v>
          </cell>
          <cell r="P304">
            <v>85.9</v>
          </cell>
          <cell r="Q304">
            <v>242.6</v>
          </cell>
          <cell r="R304">
            <v>34.200000000000003</v>
          </cell>
          <cell r="S304">
            <v>200.9</v>
          </cell>
          <cell r="T304">
            <v>29.5</v>
          </cell>
          <cell r="U304">
            <v>3006</v>
          </cell>
          <cell r="V304">
            <v>0</v>
          </cell>
          <cell r="W304">
            <v>4133</v>
          </cell>
          <cell r="X304">
            <v>190000</v>
          </cell>
        </row>
        <row r="305">
          <cell r="A305">
            <v>374</v>
          </cell>
          <cell r="B305" t="str">
            <v>PAW374</v>
          </cell>
          <cell r="C305">
            <v>0</v>
          </cell>
          <cell r="D305">
            <v>2.6777028102000004</v>
          </cell>
          <cell r="E305">
            <v>2.4169501122000003</v>
          </cell>
          <cell r="F305">
            <v>0.260752698</v>
          </cell>
          <cell r="G305">
            <v>5793.1</v>
          </cell>
          <cell r="H305">
            <v>8853.3881799999999</v>
          </cell>
          <cell r="I305">
            <v>1401.0129420000001</v>
          </cell>
          <cell r="J305">
            <v>7080.8</v>
          </cell>
          <cell r="K305">
            <v>1041.2</v>
          </cell>
          <cell r="L305">
            <v>252</v>
          </cell>
          <cell r="M305">
            <v>521.70000000000005</v>
          </cell>
          <cell r="N305">
            <v>57.526979999999995</v>
          </cell>
          <cell r="O305">
            <v>263.5</v>
          </cell>
          <cell r="P305">
            <v>45.2</v>
          </cell>
          <cell r="Q305">
            <v>110.2</v>
          </cell>
          <cell r="R305">
            <v>14.7</v>
          </cell>
          <cell r="S305">
            <v>83.5</v>
          </cell>
          <cell r="T305">
            <v>12.2</v>
          </cell>
          <cell r="U305">
            <v>1247</v>
          </cell>
          <cell r="V305">
            <v>0</v>
          </cell>
          <cell r="W305">
            <v>7458</v>
          </cell>
          <cell r="X305">
            <v>124000</v>
          </cell>
        </row>
        <row r="306">
          <cell r="A306">
            <v>375</v>
          </cell>
          <cell r="B306" t="str">
            <v>PAW375</v>
          </cell>
          <cell r="C306">
            <v>0</v>
          </cell>
          <cell r="D306">
            <v>2.3354206833999998</v>
          </cell>
          <cell r="E306">
            <v>1.7561053773999999</v>
          </cell>
          <cell r="F306">
            <v>0.57931530600000003</v>
          </cell>
          <cell r="G306">
            <v>3158.6</v>
          </cell>
          <cell r="H306">
            <v>4604.61456</v>
          </cell>
          <cell r="I306">
            <v>954.23921399999995</v>
          </cell>
          <cell r="J306">
            <v>7274.9</v>
          </cell>
          <cell r="K306">
            <v>1568.7</v>
          </cell>
          <cell r="L306">
            <v>397.8</v>
          </cell>
          <cell r="M306">
            <v>822.7</v>
          </cell>
          <cell r="N306">
            <v>96.753060000000005</v>
          </cell>
          <cell r="O306">
            <v>498.4</v>
          </cell>
          <cell r="P306">
            <v>97.8</v>
          </cell>
          <cell r="Q306">
            <v>268.3</v>
          </cell>
          <cell r="R306">
            <v>37.1</v>
          </cell>
          <cell r="S306">
            <v>213.9</v>
          </cell>
          <cell r="T306">
            <v>30.4</v>
          </cell>
          <cell r="U306">
            <v>3330</v>
          </cell>
          <cell r="V306">
            <v>0</v>
          </cell>
          <cell r="W306">
            <v>6631</v>
          </cell>
          <cell r="X306">
            <v>174000</v>
          </cell>
        </row>
        <row r="307">
          <cell r="A307">
            <v>377</v>
          </cell>
          <cell r="B307" t="str">
            <v>PAW 377</v>
          </cell>
          <cell r="C307">
            <v>0</v>
          </cell>
          <cell r="D307">
            <v>2.2256896873000001</v>
          </cell>
          <cell r="E307">
            <v>2.0764258213</v>
          </cell>
          <cell r="F307">
            <v>0.149263866</v>
          </cell>
          <cell r="G307">
            <v>5428.6</v>
          </cell>
          <cell r="H307">
            <v>10850.68894</v>
          </cell>
          <cell r="I307">
            <v>915.06927299999984</v>
          </cell>
          <cell r="J307">
            <v>3142</v>
          </cell>
          <cell r="K307">
            <v>427.9</v>
          </cell>
          <cell r="L307">
            <v>110.9</v>
          </cell>
          <cell r="M307">
            <v>282</v>
          </cell>
          <cell r="N307">
            <v>34.138660000000002</v>
          </cell>
          <cell r="O307">
            <v>166.8</v>
          </cell>
          <cell r="P307">
            <v>27.8</v>
          </cell>
          <cell r="Q307">
            <v>68.5</v>
          </cell>
          <cell r="R307">
            <v>9.1</v>
          </cell>
          <cell r="S307">
            <v>55.4</v>
          </cell>
          <cell r="T307">
            <v>8</v>
          </cell>
          <cell r="U307">
            <v>730</v>
          </cell>
          <cell r="W307">
            <v>4194</v>
          </cell>
          <cell r="X307">
            <v>78000</v>
          </cell>
        </row>
        <row r="308">
          <cell r="A308">
            <v>378</v>
          </cell>
          <cell r="B308" t="str">
            <v>PAW 378</v>
          </cell>
          <cell r="C308">
            <v>0</v>
          </cell>
          <cell r="D308">
            <v>3.4976328485999999</v>
          </cell>
          <cell r="E308">
            <v>3.2731193255999997</v>
          </cell>
          <cell r="F308">
            <v>0.22451352299999999</v>
          </cell>
          <cell r="G308">
            <v>8600.6</v>
          </cell>
          <cell r="H308">
            <v>16769.150710000002</v>
          </cell>
          <cell r="I308">
            <v>1455.6425459999998</v>
          </cell>
          <cell r="J308">
            <v>5202.7</v>
          </cell>
          <cell r="K308">
            <v>703.1</v>
          </cell>
          <cell r="L308">
            <v>182.7</v>
          </cell>
          <cell r="M308">
            <v>439.1</v>
          </cell>
          <cell r="N308">
            <v>52.63523</v>
          </cell>
          <cell r="O308">
            <v>247.9</v>
          </cell>
          <cell r="P308">
            <v>40.4</v>
          </cell>
          <cell r="Q308">
            <v>96.4</v>
          </cell>
          <cell r="R308">
            <v>12.1</v>
          </cell>
          <cell r="S308">
            <v>67.7</v>
          </cell>
          <cell r="T308">
            <v>9.1999999999999993</v>
          </cell>
          <cell r="U308">
            <v>1097</v>
          </cell>
          <cell r="W308">
            <v>7480</v>
          </cell>
          <cell r="X308">
            <v>83000</v>
          </cell>
        </row>
        <row r="309">
          <cell r="A309">
            <v>379</v>
          </cell>
          <cell r="B309" t="str">
            <v>PAW 379</v>
          </cell>
          <cell r="C309">
            <v>0</v>
          </cell>
          <cell r="D309">
            <v>2.8734142442000001</v>
          </cell>
          <cell r="E309">
            <v>2.6750616802000002</v>
          </cell>
          <cell r="F309">
            <v>0.19835256400000001</v>
          </cell>
          <cell r="G309">
            <v>7048.8</v>
          </cell>
          <cell r="H309">
            <v>13648.573249999999</v>
          </cell>
          <cell r="I309">
            <v>1212.2435519999999</v>
          </cell>
          <cell r="J309">
            <v>4246.2</v>
          </cell>
          <cell r="K309">
            <v>594.79999999999995</v>
          </cell>
          <cell r="L309">
            <v>154.30000000000001</v>
          </cell>
          <cell r="M309">
            <v>384.6</v>
          </cell>
          <cell r="N309">
            <v>45.625640000000004</v>
          </cell>
          <cell r="O309">
            <v>218.2</v>
          </cell>
          <cell r="P309">
            <v>35.5</v>
          </cell>
          <cell r="Q309">
            <v>86.5</v>
          </cell>
          <cell r="R309">
            <v>11.4</v>
          </cell>
          <cell r="S309">
            <v>65.400000000000006</v>
          </cell>
          <cell r="T309">
            <v>9</v>
          </cell>
          <cell r="U309">
            <v>973</v>
          </cell>
          <cell r="W309">
            <v>6218</v>
          </cell>
          <cell r="X309">
            <v>64000</v>
          </cell>
        </row>
        <row r="310">
          <cell r="A310">
            <v>380</v>
          </cell>
          <cell r="B310" t="str">
            <v>PAW 380</v>
          </cell>
          <cell r="C310">
            <v>0</v>
          </cell>
          <cell r="D310">
            <v>3.1107873899</v>
          </cell>
          <cell r="E310">
            <v>2.9195544038999999</v>
          </cell>
          <cell r="F310">
            <v>0.19123298600000002</v>
          </cell>
          <cell r="G310">
            <v>7782.8</v>
          </cell>
          <cell r="H310">
            <v>14942.97688</v>
          </cell>
          <cell r="I310">
            <v>1314.8671589999999</v>
          </cell>
          <cell r="J310">
            <v>4532.8999999999996</v>
          </cell>
          <cell r="K310">
            <v>622</v>
          </cell>
          <cell r="L310">
            <v>159.5</v>
          </cell>
          <cell r="M310">
            <v>395.6</v>
          </cell>
          <cell r="N310">
            <v>47.029859999999999</v>
          </cell>
          <cell r="O310">
            <v>216.4</v>
          </cell>
          <cell r="P310">
            <v>34.200000000000003</v>
          </cell>
          <cell r="Q310">
            <v>80.2</v>
          </cell>
          <cell r="R310">
            <v>10.1</v>
          </cell>
          <cell r="S310">
            <v>55.6</v>
          </cell>
          <cell r="T310">
            <v>7.7</v>
          </cell>
          <cell r="U310">
            <v>906</v>
          </cell>
          <cell r="W310">
            <v>6839</v>
          </cell>
          <cell r="X310">
            <v>69000</v>
          </cell>
        </row>
        <row r="311">
          <cell r="A311">
            <v>381</v>
          </cell>
          <cell r="B311" t="str">
            <v>PAW 381</v>
          </cell>
          <cell r="C311">
            <v>0</v>
          </cell>
          <cell r="D311">
            <v>1.9328600596000001</v>
          </cell>
          <cell r="E311">
            <v>1.8131547876</v>
          </cell>
          <cell r="F311">
            <v>0.11970527200000002</v>
          </cell>
          <cell r="G311">
            <v>4323</v>
          </cell>
          <cell r="H311">
            <v>10122.023210000001</v>
          </cell>
          <cell r="I311">
            <v>730.52466599999991</v>
          </cell>
          <cell r="J311">
            <v>2607.1999999999998</v>
          </cell>
          <cell r="K311">
            <v>348.8</v>
          </cell>
          <cell r="L311">
            <v>91.9</v>
          </cell>
          <cell r="M311">
            <v>232.7</v>
          </cell>
          <cell r="N311">
            <v>28.452719999999999</v>
          </cell>
          <cell r="O311">
            <v>135.30000000000001</v>
          </cell>
          <cell r="P311">
            <v>22.2</v>
          </cell>
          <cell r="Q311">
            <v>53.7</v>
          </cell>
          <cell r="R311">
            <v>7</v>
          </cell>
          <cell r="S311">
            <v>42.4</v>
          </cell>
          <cell r="T311">
            <v>6.4</v>
          </cell>
          <cell r="U311">
            <v>577</v>
          </cell>
          <cell r="W311">
            <v>4190</v>
          </cell>
          <cell r="X311">
            <v>70000</v>
          </cell>
        </row>
        <row r="312">
          <cell r="A312">
            <v>382</v>
          </cell>
          <cell r="B312" t="str">
            <v>PAW 382</v>
          </cell>
          <cell r="C312">
            <v>0</v>
          </cell>
          <cell r="D312">
            <v>2.3511957392</v>
          </cell>
          <cell r="E312">
            <v>2.1311416051999998</v>
          </cell>
          <cell r="F312">
            <v>0.22005413400000001</v>
          </cell>
          <cell r="G312">
            <v>5123.7</v>
          </cell>
          <cell r="H312">
            <v>10411.919960000001</v>
          </cell>
          <cell r="I312">
            <v>1003.6960919999999</v>
          </cell>
          <cell r="J312">
            <v>4080.2</v>
          </cell>
          <cell r="K312">
            <v>691.9</v>
          </cell>
          <cell r="L312">
            <v>189.9</v>
          </cell>
          <cell r="M312">
            <v>467.8</v>
          </cell>
          <cell r="N312">
            <v>57.941340000000004</v>
          </cell>
          <cell r="O312">
            <v>263.10000000000002</v>
          </cell>
          <cell r="P312">
            <v>40</v>
          </cell>
          <cell r="Q312">
            <v>95.3</v>
          </cell>
          <cell r="R312">
            <v>12.4</v>
          </cell>
          <cell r="S312">
            <v>71.400000000000006</v>
          </cell>
          <cell r="T312">
            <v>9.6999999999999993</v>
          </cell>
          <cell r="U312">
            <v>993</v>
          </cell>
          <cell r="W312">
            <v>7792</v>
          </cell>
          <cell r="X312">
            <v>77000</v>
          </cell>
        </row>
        <row r="313">
          <cell r="A313">
            <v>383</v>
          </cell>
          <cell r="B313" t="str">
            <v>PAW 383</v>
          </cell>
          <cell r="C313">
            <v>0</v>
          </cell>
          <cell r="D313">
            <v>2.5681878156000004</v>
          </cell>
          <cell r="E313">
            <v>2.2948065896000003</v>
          </cell>
          <cell r="F313">
            <v>0.27338122599999998</v>
          </cell>
          <cell r="G313">
            <v>5564.4</v>
          </cell>
          <cell r="H313">
            <v>10305.097400000001</v>
          </cell>
          <cell r="I313">
            <v>1147.2684959999999</v>
          </cell>
          <cell r="J313">
            <v>5056.6000000000004</v>
          </cell>
          <cell r="K313">
            <v>874.7</v>
          </cell>
          <cell r="L313">
            <v>242.5</v>
          </cell>
          <cell r="M313">
            <v>605.4</v>
          </cell>
          <cell r="N313">
            <v>72.812259999999995</v>
          </cell>
          <cell r="O313">
            <v>333</v>
          </cell>
          <cell r="P313">
            <v>49.6</v>
          </cell>
          <cell r="Q313">
            <v>113.8</v>
          </cell>
          <cell r="R313">
            <v>14.7</v>
          </cell>
          <cell r="S313">
            <v>83.6</v>
          </cell>
          <cell r="T313">
            <v>11.4</v>
          </cell>
          <cell r="U313">
            <v>1207</v>
          </cell>
          <cell r="W313">
            <v>8517</v>
          </cell>
          <cell r="X313">
            <v>74000</v>
          </cell>
        </row>
        <row r="314">
          <cell r="A314">
            <v>386</v>
          </cell>
          <cell r="B314" t="str">
            <v>PAW 386</v>
          </cell>
          <cell r="C314">
            <v>0</v>
          </cell>
          <cell r="D314">
            <v>2.3914719051000004</v>
          </cell>
          <cell r="E314">
            <v>1.9498578486000002</v>
          </cell>
          <cell r="F314">
            <v>0.44161405649999996</v>
          </cell>
          <cell r="G314">
            <v>4597.8999999999996</v>
          </cell>
          <cell r="H314">
            <v>7852.9808499999999</v>
          </cell>
          <cell r="I314">
            <v>1081.4976359999998</v>
          </cell>
          <cell r="J314">
            <v>4938.8</v>
          </cell>
          <cell r="K314">
            <v>1027.4000000000001</v>
          </cell>
          <cell r="L314">
            <v>328.2</v>
          </cell>
          <cell r="M314">
            <v>832.8</v>
          </cell>
          <cell r="N314">
            <v>107.11206</v>
          </cell>
          <cell r="O314">
            <v>496.7</v>
          </cell>
          <cell r="P314">
            <v>83.7</v>
          </cell>
          <cell r="Q314">
            <v>202.7</v>
          </cell>
          <cell r="R314">
            <v>26.4</v>
          </cell>
          <cell r="S314">
            <v>153.69999999999999</v>
          </cell>
          <cell r="T314">
            <v>20.410944999999998</v>
          </cell>
          <cell r="U314">
            <v>2164.4175600000003</v>
          </cell>
          <cell r="W314">
            <v>7259.7875000000004</v>
          </cell>
          <cell r="X314">
            <v>77542.500000000015</v>
          </cell>
        </row>
        <row r="315">
          <cell r="A315">
            <v>387</v>
          </cell>
          <cell r="B315" t="str">
            <v>PAW 387</v>
          </cell>
          <cell r="C315">
            <v>0</v>
          </cell>
          <cell r="D315">
            <v>4.0498920064000004</v>
          </cell>
          <cell r="E315">
            <v>3.0960849243999999</v>
          </cell>
          <cell r="F315">
            <v>0.95380708200000008</v>
          </cell>
          <cell r="G315">
            <v>7076</v>
          </cell>
          <cell r="H315">
            <v>12131.50549</v>
          </cell>
          <cell r="I315">
            <v>1728.7437539999999</v>
          </cell>
          <cell r="J315">
            <v>8356.6</v>
          </cell>
          <cell r="K315">
            <v>1668</v>
          </cell>
          <cell r="L315">
            <v>514.6</v>
          </cell>
          <cell r="M315">
            <v>1457.3</v>
          </cell>
          <cell r="N315">
            <v>204.67081999999999</v>
          </cell>
          <cell r="O315">
            <v>1062.3</v>
          </cell>
          <cell r="P315">
            <v>181</v>
          </cell>
          <cell r="Q315">
            <v>444.7</v>
          </cell>
          <cell r="R315">
            <v>57</v>
          </cell>
          <cell r="S315">
            <v>315</v>
          </cell>
          <cell r="T315">
            <v>42.5</v>
          </cell>
          <cell r="U315">
            <v>5259</v>
          </cell>
          <cell r="W315">
            <v>15749</v>
          </cell>
          <cell r="X315">
            <v>82000</v>
          </cell>
        </row>
        <row r="316">
          <cell r="A316">
            <v>388</v>
          </cell>
          <cell r="B316" t="str">
            <v>PAW 388</v>
          </cell>
          <cell r="C316">
            <v>0</v>
          </cell>
          <cell r="D316">
            <v>4.4782767929999991</v>
          </cell>
          <cell r="E316">
            <v>3.4299809609999996</v>
          </cell>
          <cell r="F316">
            <v>1.048295832</v>
          </cell>
          <cell r="G316">
            <v>7683.3</v>
          </cell>
          <cell r="H316">
            <v>14131.26598</v>
          </cell>
          <cell r="I316">
            <v>1898.3436299999996</v>
          </cell>
          <cell r="J316">
            <v>8862.2000000000007</v>
          </cell>
          <cell r="K316">
            <v>1724.7</v>
          </cell>
          <cell r="L316">
            <v>536.70000000000005</v>
          </cell>
          <cell r="M316">
            <v>1530</v>
          </cell>
          <cell r="N316">
            <v>219.05832000000001</v>
          </cell>
          <cell r="O316">
            <v>1142.4000000000001</v>
          </cell>
          <cell r="P316">
            <v>199.1</v>
          </cell>
          <cell r="Q316">
            <v>490.8</v>
          </cell>
          <cell r="R316">
            <v>61.8</v>
          </cell>
          <cell r="S316">
            <v>335.9</v>
          </cell>
          <cell r="T316">
            <v>45.2</v>
          </cell>
          <cell r="U316">
            <v>5922</v>
          </cell>
          <cell r="W316">
            <v>20655</v>
          </cell>
          <cell r="X316">
            <v>89000</v>
          </cell>
        </row>
        <row r="317">
          <cell r="A317">
            <v>389</v>
          </cell>
          <cell r="B317" t="str">
            <v>PAW 389</v>
          </cell>
          <cell r="C317">
            <v>0</v>
          </cell>
          <cell r="D317">
            <v>4.0743425786999996</v>
          </cell>
          <cell r="E317">
            <v>3.1531387576999999</v>
          </cell>
          <cell r="F317">
            <v>0.92120382100000009</v>
          </cell>
          <cell r="G317">
            <v>7183.8</v>
          </cell>
          <cell r="H317">
            <v>12732.382389999999</v>
          </cell>
          <cell r="I317">
            <v>1739.4051869999998</v>
          </cell>
          <cell r="J317">
            <v>8266.6</v>
          </cell>
          <cell r="K317">
            <v>1609.2</v>
          </cell>
          <cell r="L317">
            <v>498.3</v>
          </cell>
          <cell r="M317">
            <v>1385.4</v>
          </cell>
          <cell r="N317">
            <v>197.63821000000002</v>
          </cell>
          <cell r="O317">
            <v>1012.3</v>
          </cell>
          <cell r="P317">
            <v>173.8</v>
          </cell>
          <cell r="Q317">
            <v>428</v>
          </cell>
          <cell r="R317">
            <v>54.6</v>
          </cell>
          <cell r="S317">
            <v>295.39999999999998</v>
          </cell>
          <cell r="T317">
            <v>39.6</v>
          </cell>
          <cell r="U317">
            <v>5127</v>
          </cell>
          <cell r="W317">
            <v>17419</v>
          </cell>
          <cell r="X317">
            <v>86000</v>
          </cell>
        </row>
        <row r="318">
          <cell r="A318">
            <v>390</v>
          </cell>
          <cell r="B318" t="str">
            <v>PAW 390</v>
          </cell>
          <cell r="C318">
            <v>0</v>
          </cell>
          <cell r="D318">
            <v>4.2181106622</v>
          </cell>
          <cell r="E318">
            <v>3.2767752982</v>
          </cell>
          <cell r="F318">
            <v>0.94133536400000006</v>
          </cell>
          <cell r="G318">
            <v>7448</v>
          </cell>
          <cell r="H318">
            <v>13636.86025</v>
          </cell>
          <cell r="I318">
            <v>1786.3927319999998</v>
          </cell>
          <cell r="J318">
            <v>8315.7999999999993</v>
          </cell>
          <cell r="K318">
            <v>1580.7</v>
          </cell>
          <cell r="L318">
            <v>485.4</v>
          </cell>
          <cell r="M318">
            <v>1364.4</v>
          </cell>
          <cell r="N318">
            <v>192.95363999999998</v>
          </cell>
          <cell r="O318">
            <v>1009.6</v>
          </cell>
          <cell r="P318">
            <v>176</v>
          </cell>
          <cell r="Q318">
            <v>438.3</v>
          </cell>
          <cell r="R318">
            <v>55</v>
          </cell>
          <cell r="S318">
            <v>299.10000000000002</v>
          </cell>
          <cell r="T318">
            <v>40.6</v>
          </cell>
          <cell r="U318">
            <v>5352</v>
          </cell>
          <cell r="W318">
            <v>18544</v>
          </cell>
          <cell r="X318">
            <v>84000</v>
          </cell>
        </row>
        <row r="319">
          <cell r="A319">
            <v>391</v>
          </cell>
          <cell r="B319" t="str">
            <v>PAW 391</v>
          </cell>
          <cell r="C319">
            <v>0</v>
          </cell>
          <cell r="D319">
            <v>4.1443412593</v>
          </cell>
          <cell r="E319">
            <v>3.2032210363</v>
          </cell>
          <cell r="F319">
            <v>0.94112022299999987</v>
          </cell>
          <cell r="G319">
            <v>7227.8</v>
          </cell>
          <cell r="H319">
            <v>13529.334910000001</v>
          </cell>
          <cell r="I319">
            <v>1711.5754529999999</v>
          </cell>
          <cell r="J319">
            <v>8029.2</v>
          </cell>
          <cell r="K319">
            <v>1534.3</v>
          </cell>
          <cell r="L319">
            <v>468.3</v>
          </cell>
          <cell r="M319">
            <v>1318.3</v>
          </cell>
          <cell r="N319">
            <v>187.30222999999998</v>
          </cell>
          <cell r="O319">
            <v>986.2</v>
          </cell>
          <cell r="P319">
            <v>173.5</v>
          </cell>
          <cell r="Q319">
            <v>434.9</v>
          </cell>
          <cell r="R319">
            <v>54.6</v>
          </cell>
          <cell r="S319">
            <v>295.89999999999998</v>
          </cell>
          <cell r="T319">
            <v>40.200000000000003</v>
          </cell>
          <cell r="U319">
            <v>5452</v>
          </cell>
          <cell r="W319">
            <v>15938</v>
          </cell>
          <cell r="X319">
            <v>88000</v>
          </cell>
        </row>
        <row r="320">
          <cell r="A320">
            <v>392</v>
          </cell>
          <cell r="B320" t="str">
            <v>PAW 392</v>
          </cell>
          <cell r="C320">
            <v>0</v>
          </cell>
          <cell r="D320">
            <v>4.7606021262000002</v>
          </cell>
          <cell r="E320">
            <v>3.6229461131999998</v>
          </cell>
          <cell r="F320">
            <v>1.137656013</v>
          </cell>
          <cell r="G320">
            <v>8218.4</v>
          </cell>
          <cell r="H320">
            <v>16199.079</v>
          </cell>
          <cell r="I320">
            <v>1901.082132</v>
          </cell>
          <cell r="J320">
            <v>8396.7000000000007</v>
          </cell>
          <cell r="K320">
            <v>1514.2</v>
          </cell>
          <cell r="L320">
            <v>472.8</v>
          </cell>
          <cell r="M320">
            <v>1455.1</v>
          </cell>
          <cell r="N320">
            <v>213.66013000000001</v>
          </cell>
          <cell r="O320">
            <v>1178</v>
          </cell>
          <cell r="P320">
            <v>213.4</v>
          </cell>
          <cell r="Q320">
            <v>541.70000000000005</v>
          </cell>
          <cell r="R320">
            <v>68.3</v>
          </cell>
          <cell r="S320">
            <v>369.7</v>
          </cell>
          <cell r="T320">
            <v>50.9</v>
          </cell>
          <cell r="U320">
            <v>6813</v>
          </cell>
          <cell r="W320">
            <v>13884</v>
          </cell>
          <cell r="X320">
            <v>113000</v>
          </cell>
        </row>
        <row r="321">
          <cell r="A321">
            <v>393</v>
          </cell>
          <cell r="B321" t="str">
            <v>PAW 393</v>
          </cell>
          <cell r="C321">
            <v>0</v>
          </cell>
          <cell r="D321">
            <v>4.8701842969000007</v>
          </cell>
          <cell r="E321">
            <v>3.8928273679000007</v>
          </cell>
          <cell r="F321">
            <v>0.97735692899999993</v>
          </cell>
          <cell r="G321">
            <v>8937.4</v>
          </cell>
          <cell r="H321">
            <v>18009.908800000001</v>
          </cell>
          <cell r="I321">
            <v>2054.9648790000001</v>
          </cell>
          <cell r="J321">
            <v>8523.2000000000007</v>
          </cell>
          <cell r="K321">
            <v>1402.8</v>
          </cell>
          <cell r="L321">
            <v>423.3</v>
          </cell>
          <cell r="M321">
            <v>1269.9000000000001</v>
          </cell>
          <cell r="N321">
            <v>185.06929</v>
          </cell>
          <cell r="O321">
            <v>1019.5</v>
          </cell>
          <cell r="P321">
            <v>185.2</v>
          </cell>
          <cell r="Q321">
            <v>455.6</v>
          </cell>
          <cell r="R321">
            <v>56.3</v>
          </cell>
          <cell r="S321">
            <v>294.3</v>
          </cell>
          <cell r="T321">
            <v>40.4</v>
          </cell>
          <cell r="U321">
            <v>5844</v>
          </cell>
          <cell r="W321">
            <v>13806</v>
          </cell>
          <cell r="X321">
            <v>118000</v>
          </cell>
        </row>
        <row r="322">
          <cell r="A322">
            <v>394</v>
          </cell>
          <cell r="B322" t="str">
            <v>PAW 394</v>
          </cell>
          <cell r="C322">
            <v>0</v>
          </cell>
          <cell r="D322">
            <v>4.1472847717999999</v>
          </cell>
          <cell r="E322">
            <v>3.3261425588</v>
          </cell>
          <cell r="F322">
            <v>0.82114221300000012</v>
          </cell>
          <cell r="G322">
            <v>7287.4</v>
          </cell>
          <cell r="H322">
            <v>15107.31027</v>
          </cell>
          <cell r="I322">
            <v>1775.4153179999998</v>
          </cell>
          <cell r="J322">
            <v>7679.3</v>
          </cell>
          <cell r="K322">
            <v>1412</v>
          </cell>
          <cell r="L322">
            <v>426</v>
          </cell>
          <cell r="M322">
            <v>1226.3</v>
          </cell>
          <cell r="N322">
            <v>169.92213000000001</v>
          </cell>
          <cell r="O322">
            <v>884.5</v>
          </cell>
          <cell r="P322">
            <v>153.5</v>
          </cell>
          <cell r="Q322">
            <v>368.6</v>
          </cell>
          <cell r="R322">
            <v>45</v>
          </cell>
          <cell r="S322">
            <v>235.8</v>
          </cell>
          <cell r="T322">
            <v>31.8</v>
          </cell>
          <cell r="U322">
            <v>4670</v>
          </cell>
          <cell r="W322">
            <v>15608</v>
          </cell>
          <cell r="X322">
            <v>100000</v>
          </cell>
        </row>
        <row r="323">
          <cell r="A323">
            <v>395</v>
          </cell>
          <cell r="B323" t="str">
            <v>PAW 395</v>
          </cell>
          <cell r="C323">
            <v>0</v>
          </cell>
          <cell r="D323">
            <v>1.3221809766999999</v>
          </cell>
          <cell r="E323">
            <v>1.096535966</v>
          </cell>
          <cell r="F323">
            <v>0.22564501069999995</v>
          </cell>
          <cell r="G323">
            <v>2285.3000000000002</v>
          </cell>
          <cell r="H323">
            <v>5021.9487500000005</v>
          </cell>
          <cell r="I323">
            <v>631.61090999999999</v>
          </cell>
          <cell r="J323">
            <v>2565.1999999999998</v>
          </cell>
          <cell r="K323">
            <v>461.3</v>
          </cell>
          <cell r="L323">
            <v>140.19999999999999</v>
          </cell>
          <cell r="M323">
            <v>382.4</v>
          </cell>
          <cell r="N323">
            <v>49.976420000000005</v>
          </cell>
          <cell r="O323">
            <v>235.3</v>
          </cell>
          <cell r="P323">
            <v>39.299999999999997</v>
          </cell>
          <cell r="Q323">
            <v>94</v>
          </cell>
          <cell r="R323">
            <v>10.7</v>
          </cell>
          <cell r="S323">
            <v>57.4</v>
          </cell>
          <cell r="T323">
            <v>7.2433269999999998</v>
          </cell>
          <cell r="U323">
            <v>1239.9303600000001</v>
          </cell>
          <cell r="W323">
            <v>5029.6379999999999</v>
          </cell>
          <cell r="X323">
            <v>42727.5</v>
          </cell>
        </row>
        <row r="324">
          <cell r="A324">
            <v>396</v>
          </cell>
          <cell r="B324" t="str">
            <v>PAW 396</v>
          </cell>
          <cell r="C324">
            <v>0</v>
          </cell>
          <cell r="D324">
            <v>1.0205590603999999</v>
          </cell>
          <cell r="E324">
            <v>0.83756063439999995</v>
          </cell>
          <cell r="F324">
            <v>0.18299842599999999</v>
          </cell>
          <cell r="G324">
            <v>1815</v>
          </cell>
          <cell r="H324">
            <v>3967.0759700000003</v>
          </cell>
          <cell r="I324">
            <v>436.03037399999994</v>
          </cell>
          <cell r="J324">
            <v>1828.3</v>
          </cell>
          <cell r="K324">
            <v>329.2</v>
          </cell>
          <cell r="L324">
            <v>98.1</v>
          </cell>
          <cell r="M324">
            <v>287.89999999999998</v>
          </cell>
          <cell r="N324">
            <v>40.58426</v>
          </cell>
          <cell r="O324">
            <v>207.2</v>
          </cell>
          <cell r="P324">
            <v>35.200000000000003</v>
          </cell>
          <cell r="Q324">
            <v>80.8</v>
          </cell>
          <cell r="R324">
            <v>9.6999999999999993</v>
          </cell>
          <cell r="S324">
            <v>50.7</v>
          </cell>
          <cell r="T324">
            <v>6.8</v>
          </cell>
          <cell r="U324">
            <v>1013</v>
          </cell>
          <cell r="W324">
            <v>4019</v>
          </cell>
          <cell r="X324">
            <v>32000</v>
          </cell>
        </row>
        <row r="325">
          <cell r="A325">
            <v>397</v>
          </cell>
          <cell r="B325" t="str">
            <v>PAW 397</v>
          </cell>
          <cell r="C325">
            <v>0</v>
          </cell>
          <cell r="D325">
            <v>0.96180576900000014</v>
          </cell>
          <cell r="E325">
            <v>0.79913292800000013</v>
          </cell>
          <cell r="F325">
            <v>0.16267284100000001</v>
          </cell>
          <cell r="G325">
            <v>1751.5</v>
          </cell>
          <cell r="H325">
            <v>3784.8216900000002</v>
          </cell>
          <cell r="I325">
            <v>415.80759</v>
          </cell>
          <cell r="J325">
            <v>1737</v>
          </cell>
          <cell r="K325">
            <v>302.2</v>
          </cell>
          <cell r="L325">
            <v>89.7</v>
          </cell>
          <cell r="M325">
            <v>261</v>
          </cell>
          <cell r="N325">
            <v>36.728410000000004</v>
          </cell>
          <cell r="O325">
            <v>187.7</v>
          </cell>
          <cell r="P325">
            <v>31.1</v>
          </cell>
          <cell r="Q325">
            <v>72.2</v>
          </cell>
          <cell r="R325">
            <v>8.5</v>
          </cell>
          <cell r="S325">
            <v>44</v>
          </cell>
          <cell r="T325">
            <v>5.8</v>
          </cell>
          <cell r="U325">
            <v>890</v>
          </cell>
          <cell r="W325">
            <v>3746</v>
          </cell>
          <cell r="X325">
            <v>32000</v>
          </cell>
        </row>
        <row r="326">
          <cell r="A326">
            <v>398</v>
          </cell>
          <cell r="B326" t="str">
            <v>PAW 398</v>
          </cell>
          <cell r="C326">
            <v>0</v>
          </cell>
          <cell r="D326">
            <v>0.95001535069999998</v>
          </cell>
          <cell r="E326">
            <v>0.81806612970000003</v>
          </cell>
          <cell r="F326">
            <v>0.13194922100000001</v>
          </cell>
          <cell r="G326">
            <v>1841.5</v>
          </cell>
          <cell r="H326">
            <v>3922.8008300000001</v>
          </cell>
          <cell r="I326">
            <v>425.86046699999997</v>
          </cell>
          <cell r="J326">
            <v>1715.7</v>
          </cell>
          <cell r="K326">
            <v>274.8</v>
          </cell>
          <cell r="L326">
            <v>77.900000000000006</v>
          </cell>
          <cell r="M326">
            <v>215.8</v>
          </cell>
          <cell r="N326">
            <v>29.592210000000001</v>
          </cell>
          <cell r="O326">
            <v>149.6</v>
          </cell>
          <cell r="P326">
            <v>25</v>
          </cell>
          <cell r="Q326">
            <v>58.1</v>
          </cell>
          <cell r="R326">
            <v>7</v>
          </cell>
          <cell r="S326">
            <v>35.700000000000003</v>
          </cell>
          <cell r="T326">
            <v>4.8</v>
          </cell>
          <cell r="U326">
            <v>716</v>
          </cell>
          <cell r="W326">
            <v>3179</v>
          </cell>
          <cell r="X326">
            <v>28000</v>
          </cell>
        </row>
        <row r="327">
          <cell r="A327">
            <v>399</v>
          </cell>
          <cell r="B327" t="str">
            <v>PAW 399</v>
          </cell>
          <cell r="C327">
            <v>0</v>
          </cell>
          <cell r="D327">
            <v>1.9690661082000003</v>
          </cell>
          <cell r="E327">
            <v>1.6493364442000003</v>
          </cell>
          <cell r="F327">
            <v>0.31972966400000002</v>
          </cell>
          <cell r="G327">
            <v>3686.9</v>
          </cell>
          <cell r="H327">
            <v>7595.8805000000002</v>
          </cell>
          <cell r="I327">
            <v>897.78394199999991</v>
          </cell>
          <cell r="J327">
            <v>3678.9</v>
          </cell>
          <cell r="K327">
            <v>633.9</v>
          </cell>
          <cell r="L327">
            <v>182</v>
          </cell>
          <cell r="M327">
            <v>510.6</v>
          </cell>
          <cell r="N327">
            <v>69.796639999999996</v>
          </cell>
          <cell r="O327">
            <v>351</v>
          </cell>
          <cell r="P327">
            <v>58.9</v>
          </cell>
          <cell r="Q327">
            <v>140.5</v>
          </cell>
          <cell r="R327">
            <v>16.7</v>
          </cell>
          <cell r="S327">
            <v>88.2</v>
          </cell>
          <cell r="T327">
            <v>11.6</v>
          </cell>
          <cell r="U327">
            <v>1768</v>
          </cell>
          <cell r="W327">
            <v>6195</v>
          </cell>
          <cell r="X327">
            <v>47000</v>
          </cell>
        </row>
        <row r="328">
          <cell r="A328">
            <v>400</v>
          </cell>
          <cell r="B328" t="str">
            <v>PAW 400</v>
          </cell>
          <cell r="C328">
            <v>0</v>
          </cell>
          <cell r="D328">
            <v>0.70436389910000008</v>
          </cell>
          <cell r="E328">
            <v>0.57878804610000012</v>
          </cell>
          <cell r="F328">
            <v>0.12557585300000002</v>
          </cell>
          <cell r="G328">
            <v>1269.8</v>
          </cell>
          <cell r="H328">
            <v>2752.0864799999999</v>
          </cell>
          <cell r="I328">
            <v>304.59398099999993</v>
          </cell>
          <cell r="J328">
            <v>1243.4000000000001</v>
          </cell>
          <cell r="K328">
            <v>218</v>
          </cell>
          <cell r="L328">
            <v>64.900000000000006</v>
          </cell>
          <cell r="M328">
            <v>187.9</v>
          </cell>
          <cell r="N328">
            <v>27.658530000000003</v>
          </cell>
          <cell r="O328">
            <v>147.5</v>
          </cell>
          <cell r="P328">
            <v>24.5</v>
          </cell>
          <cell r="Q328">
            <v>56.4</v>
          </cell>
          <cell r="R328">
            <v>6.3</v>
          </cell>
          <cell r="S328">
            <v>31.6</v>
          </cell>
          <cell r="T328">
            <v>4</v>
          </cell>
          <cell r="U328">
            <v>705</v>
          </cell>
          <cell r="W328">
            <v>3506</v>
          </cell>
          <cell r="X328">
            <v>20000</v>
          </cell>
        </row>
        <row r="329">
          <cell r="A329">
            <v>401</v>
          </cell>
          <cell r="B329" t="str">
            <v>PAW 401</v>
          </cell>
          <cell r="C329">
            <v>0</v>
          </cell>
          <cell r="D329">
            <v>0.60756059879999991</v>
          </cell>
          <cell r="E329">
            <v>0.48547135579999995</v>
          </cell>
          <cell r="F329">
            <v>0.12208924300000001</v>
          </cell>
          <cell r="G329">
            <v>1105.7</v>
          </cell>
          <cell r="H329">
            <v>2346.6995499999998</v>
          </cell>
          <cell r="I329">
            <v>245.01400799999999</v>
          </cell>
          <cell r="J329">
            <v>979.9</v>
          </cell>
          <cell r="K329">
            <v>177.4</v>
          </cell>
          <cell r="L329">
            <v>56.2</v>
          </cell>
          <cell r="M329">
            <v>169</v>
          </cell>
          <cell r="N329">
            <v>26.392430000000001</v>
          </cell>
          <cell r="O329">
            <v>143.4</v>
          </cell>
          <cell r="P329">
            <v>24.3</v>
          </cell>
          <cell r="Q329">
            <v>56.5</v>
          </cell>
          <cell r="R329">
            <v>6.6</v>
          </cell>
          <cell r="S329">
            <v>34.799999999999997</v>
          </cell>
          <cell r="T329">
            <v>4.7</v>
          </cell>
          <cell r="U329">
            <v>699</v>
          </cell>
          <cell r="W329">
            <v>6045</v>
          </cell>
          <cell r="X329">
            <v>19000</v>
          </cell>
        </row>
        <row r="330">
          <cell r="A330">
            <v>402</v>
          </cell>
          <cell r="B330" t="str">
            <v>PAW 402</v>
          </cell>
          <cell r="C330">
            <v>0</v>
          </cell>
          <cell r="D330">
            <v>0.48329688739999999</v>
          </cell>
          <cell r="E330">
            <v>0.39314179059999999</v>
          </cell>
          <cell r="F330">
            <v>9.0155096800000001E-2</v>
          </cell>
          <cell r="G330">
            <v>889.1</v>
          </cell>
          <cell r="H330">
            <v>1847.6086200000002</v>
          </cell>
          <cell r="I330">
            <v>210.20928599999999</v>
          </cell>
          <cell r="J330">
            <v>831.3</v>
          </cell>
          <cell r="K330">
            <v>153.19999999999999</v>
          </cell>
          <cell r="L330">
            <v>48.3</v>
          </cell>
          <cell r="M330">
            <v>134.5</v>
          </cell>
          <cell r="N330">
            <v>19.69361</v>
          </cell>
          <cell r="O330">
            <v>96.4</v>
          </cell>
          <cell r="P330">
            <v>16.5</v>
          </cell>
          <cell r="Q330">
            <v>39.5</v>
          </cell>
          <cell r="R330">
            <v>4.5</v>
          </cell>
          <cell r="S330">
            <v>24.7</v>
          </cell>
          <cell r="T330">
            <v>3.274848</v>
          </cell>
          <cell r="U330">
            <v>514.18250999999998</v>
          </cell>
          <cell r="W330">
            <v>2689.34</v>
          </cell>
          <cell r="X330">
            <v>15825</v>
          </cell>
        </row>
        <row r="331">
          <cell r="A331">
            <v>403</v>
          </cell>
          <cell r="B331" t="str">
            <v>PAW 403</v>
          </cell>
          <cell r="C331">
            <v>0</v>
          </cell>
          <cell r="D331">
            <v>1.0888857711</v>
          </cell>
          <cell r="E331">
            <v>0.89550634210000002</v>
          </cell>
          <cell r="F331">
            <v>0.19337942899999999</v>
          </cell>
          <cell r="G331">
            <v>2027.8</v>
          </cell>
          <cell r="H331">
            <v>4155.7723999999998</v>
          </cell>
          <cell r="I331">
            <v>464.69102099999998</v>
          </cell>
          <cell r="J331">
            <v>1959.2</v>
          </cell>
          <cell r="K331">
            <v>347.6</v>
          </cell>
          <cell r="L331">
            <v>103.4</v>
          </cell>
          <cell r="M331">
            <v>294.10000000000002</v>
          </cell>
          <cell r="N331">
            <v>41.194290000000002</v>
          </cell>
          <cell r="O331">
            <v>217.9</v>
          </cell>
          <cell r="P331">
            <v>37.1</v>
          </cell>
          <cell r="Q331">
            <v>89</v>
          </cell>
          <cell r="R331">
            <v>10.9</v>
          </cell>
          <cell r="S331">
            <v>57.3</v>
          </cell>
          <cell r="T331">
            <v>7.9</v>
          </cell>
          <cell r="U331">
            <v>1075</v>
          </cell>
          <cell r="W331">
            <v>5616</v>
          </cell>
          <cell r="X331">
            <v>29000</v>
          </cell>
        </row>
        <row r="332">
          <cell r="A332">
            <v>406</v>
          </cell>
          <cell r="B332" t="str">
            <v>PAW 406</v>
          </cell>
          <cell r="C332">
            <v>0</v>
          </cell>
          <cell r="D332">
            <v>1.1894467177999999</v>
          </cell>
          <cell r="E332">
            <v>1.0223897797999999</v>
          </cell>
          <cell r="F332">
            <v>0.16705693799999999</v>
          </cell>
          <cell r="G332">
            <v>2268.6</v>
          </cell>
          <cell r="H332">
            <v>4818.4939400000003</v>
          </cell>
          <cell r="I332">
            <v>537.00385799999992</v>
          </cell>
          <cell r="J332">
            <v>2222.6999999999998</v>
          </cell>
          <cell r="K332">
            <v>377.1</v>
          </cell>
          <cell r="L332">
            <v>108</v>
          </cell>
          <cell r="M332">
            <v>293.5</v>
          </cell>
          <cell r="N332">
            <v>37.269380000000005</v>
          </cell>
          <cell r="O332">
            <v>184.3</v>
          </cell>
          <cell r="P332">
            <v>31</v>
          </cell>
          <cell r="Q332">
            <v>70.7</v>
          </cell>
          <cell r="R332">
            <v>8.6</v>
          </cell>
          <cell r="S332">
            <v>44.3</v>
          </cell>
          <cell r="T332">
            <v>5.9</v>
          </cell>
          <cell r="U332">
            <v>887</v>
          </cell>
          <cell r="W332">
            <v>7147</v>
          </cell>
          <cell r="X332">
            <v>28000</v>
          </cell>
        </row>
        <row r="333">
          <cell r="A333">
            <v>407</v>
          </cell>
          <cell r="B333" t="str">
            <v>PAW 407</v>
          </cell>
          <cell r="C333">
            <v>0</v>
          </cell>
          <cell r="D333">
            <v>1.2983449172999999</v>
          </cell>
          <cell r="E333">
            <v>1.1011519722999998</v>
          </cell>
          <cell r="F333">
            <v>0.19719294500000001</v>
          </cell>
          <cell r="G333">
            <v>2501.4</v>
          </cell>
          <cell r="H333">
            <v>5166.01865</v>
          </cell>
          <cell r="I333">
            <v>571.00107300000002</v>
          </cell>
          <cell r="J333">
            <v>2369.3000000000002</v>
          </cell>
          <cell r="K333">
            <v>403.8</v>
          </cell>
          <cell r="L333">
            <v>115</v>
          </cell>
          <cell r="M333">
            <v>318.89999999999998</v>
          </cell>
          <cell r="N333">
            <v>42.529450000000004</v>
          </cell>
          <cell r="O333">
            <v>218</v>
          </cell>
          <cell r="P333">
            <v>36.799999999999997</v>
          </cell>
          <cell r="Q333">
            <v>87.2</v>
          </cell>
          <cell r="R333">
            <v>10.8</v>
          </cell>
          <cell r="S333">
            <v>56.1</v>
          </cell>
          <cell r="T333">
            <v>7.6</v>
          </cell>
          <cell r="U333">
            <v>1079</v>
          </cell>
          <cell r="W333">
            <v>6324</v>
          </cell>
          <cell r="X333">
            <v>32000</v>
          </cell>
        </row>
        <row r="334">
          <cell r="A334">
            <v>411</v>
          </cell>
          <cell r="B334" t="str">
            <v>PAW411</v>
          </cell>
          <cell r="C334">
            <v>0</v>
          </cell>
          <cell r="D334">
            <v>2.4166096795000005</v>
          </cell>
          <cell r="E334">
            <v>2.1477052385000004</v>
          </cell>
          <cell r="F334">
            <v>0.26890444099999999</v>
          </cell>
          <cell r="G334">
            <v>6037.5</v>
          </cell>
          <cell r="H334">
            <v>9926.8846300000005</v>
          </cell>
          <cell r="I334">
            <v>1065.9677549999999</v>
          </cell>
          <cell r="J334">
            <v>3873.7</v>
          </cell>
          <cell r="K334">
            <v>573</v>
          </cell>
          <cell r="L334">
            <v>158.5</v>
          </cell>
          <cell r="M334">
            <v>427.7</v>
          </cell>
          <cell r="N334">
            <v>55.144410000000001</v>
          </cell>
          <cell r="O334">
            <v>279.2</v>
          </cell>
          <cell r="P334">
            <v>48.9</v>
          </cell>
          <cell r="Q334">
            <v>120</v>
          </cell>
          <cell r="R334">
            <v>15.5</v>
          </cell>
          <cell r="S334">
            <v>83.6</v>
          </cell>
          <cell r="T334">
            <v>11.5</v>
          </cell>
          <cell r="U334">
            <v>1489</v>
          </cell>
          <cell r="W334">
            <v>6402</v>
          </cell>
          <cell r="X334">
            <v>59000</v>
          </cell>
        </row>
        <row r="335">
          <cell r="A335">
            <v>412</v>
          </cell>
          <cell r="B335" t="str">
            <v>PAW412</v>
          </cell>
          <cell r="C335">
            <v>0</v>
          </cell>
          <cell r="D335">
            <v>2.4784952022000004</v>
          </cell>
          <cell r="E335">
            <v>2.1983878152000003</v>
          </cell>
          <cell r="F335">
            <v>0.28010738700000004</v>
          </cell>
          <cell r="G335">
            <v>6285.3</v>
          </cell>
          <cell r="H335">
            <v>10067.909149999999</v>
          </cell>
          <cell r="I335">
            <v>1096.969002</v>
          </cell>
          <cell r="J335">
            <v>3946.5</v>
          </cell>
          <cell r="K335">
            <v>587.20000000000005</v>
          </cell>
          <cell r="L335">
            <v>161.30000000000001</v>
          </cell>
          <cell r="M335">
            <v>435.9</v>
          </cell>
          <cell r="N335">
            <v>55.673870000000001</v>
          </cell>
          <cell r="O335">
            <v>286.8</v>
          </cell>
          <cell r="P335">
            <v>50.1</v>
          </cell>
          <cell r="Q335">
            <v>124.9</v>
          </cell>
          <cell r="R335">
            <v>15.9</v>
          </cell>
          <cell r="S335">
            <v>87.4</v>
          </cell>
          <cell r="T335">
            <v>12.1</v>
          </cell>
          <cell r="U335">
            <v>1571</v>
          </cell>
          <cell r="W335">
            <v>6644</v>
          </cell>
          <cell r="X335">
            <v>56000</v>
          </cell>
        </row>
        <row r="336">
          <cell r="A336">
            <v>413</v>
          </cell>
          <cell r="B336" t="str">
            <v>PAW413</v>
          </cell>
          <cell r="C336">
            <v>0</v>
          </cell>
          <cell r="D336">
            <v>2.4246105271000005</v>
          </cell>
          <cell r="E336">
            <v>2.1549914081000003</v>
          </cell>
          <cell r="F336">
            <v>0.26961911900000007</v>
          </cell>
          <cell r="G336">
            <v>6126.2</v>
          </cell>
          <cell r="H336">
            <v>9878.3928100000012</v>
          </cell>
          <cell r="I336">
            <v>1070.321271</v>
          </cell>
          <cell r="J336">
            <v>3898.1</v>
          </cell>
          <cell r="K336">
            <v>576.9</v>
          </cell>
          <cell r="L336">
            <v>160.19999999999999</v>
          </cell>
          <cell r="M336">
            <v>423.6</v>
          </cell>
          <cell r="N336">
            <v>54.891190000000002</v>
          </cell>
          <cell r="O336">
            <v>280.7</v>
          </cell>
          <cell r="P336">
            <v>49</v>
          </cell>
          <cell r="Q336">
            <v>121.9</v>
          </cell>
          <cell r="R336">
            <v>15.5</v>
          </cell>
          <cell r="S336">
            <v>83.7</v>
          </cell>
          <cell r="T336">
            <v>11.7</v>
          </cell>
          <cell r="U336">
            <v>1495</v>
          </cell>
          <cell r="W336">
            <v>6486</v>
          </cell>
          <cell r="X336">
            <v>58000</v>
          </cell>
        </row>
        <row r="337">
          <cell r="A337">
            <v>414</v>
          </cell>
          <cell r="B337" t="str">
            <v>PAW414</v>
          </cell>
          <cell r="C337">
            <v>0</v>
          </cell>
          <cell r="D337">
            <v>2.3686082892000004</v>
          </cell>
          <cell r="E337">
            <v>2.0987898142000003</v>
          </cell>
          <cell r="F337">
            <v>0.26981847500000006</v>
          </cell>
          <cell r="G337">
            <v>5941</v>
          </cell>
          <cell r="H337">
            <v>9628.2031299999999</v>
          </cell>
          <cell r="I337">
            <v>1046.2950119999998</v>
          </cell>
          <cell r="J337">
            <v>3805.9</v>
          </cell>
          <cell r="K337">
            <v>566.5</v>
          </cell>
          <cell r="L337">
            <v>156.5</v>
          </cell>
          <cell r="M337">
            <v>418.1</v>
          </cell>
          <cell r="N337">
            <v>54.384750000000004</v>
          </cell>
          <cell r="O337">
            <v>276.2</v>
          </cell>
          <cell r="P337">
            <v>48.1</v>
          </cell>
          <cell r="Q337">
            <v>119</v>
          </cell>
          <cell r="R337">
            <v>15.3</v>
          </cell>
          <cell r="S337">
            <v>83.3</v>
          </cell>
          <cell r="T337">
            <v>11.3</v>
          </cell>
          <cell r="U337">
            <v>1516</v>
          </cell>
          <cell r="W337">
            <v>6466</v>
          </cell>
          <cell r="X337">
            <v>54000</v>
          </cell>
        </row>
        <row r="338">
          <cell r="A338">
            <v>415</v>
          </cell>
          <cell r="B338" t="str">
            <v>PAW415</v>
          </cell>
          <cell r="C338">
            <v>0</v>
          </cell>
          <cell r="D338">
            <v>2.6080150129000002</v>
          </cell>
          <cell r="E338">
            <v>2.3108018189000004</v>
          </cell>
          <cell r="F338">
            <v>0.29721319400000001</v>
          </cell>
          <cell r="G338">
            <v>6546.7</v>
          </cell>
          <cell r="H338">
            <v>10526.355970000001</v>
          </cell>
          <cell r="I338">
            <v>1162.962219</v>
          </cell>
          <cell r="J338">
            <v>4249.3</v>
          </cell>
          <cell r="K338">
            <v>622.70000000000005</v>
          </cell>
          <cell r="L338">
            <v>172</v>
          </cell>
          <cell r="M338">
            <v>452.4</v>
          </cell>
          <cell r="N338">
            <v>58.63194</v>
          </cell>
          <cell r="O338">
            <v>305.8</v>
          </cell>
          <cell r="P338">
            <v>53.5</v>
          </cell>
          <cell r="Q338">
            <v>133.4</v>
          </cell>
          <cell r="R338">
            <v>17.2</v>
          </cell>
          <cell r="S338">
            <v>92.4</v>
          </cell>
          <cell r="T338">
            <v>12.8</v>
          </cell>
          <cell r="U338">
            <v>1674</v>
          </cell>
          <cell r="W338">
            <v>7035</v>
          </cell>
          <cell r="X338">
            <v>59000</v>
          </cell>
        </row>
        <row r="339">
          <cell r="A339">
            <v>416</v>
          </cell>
          <cell r="B339" t="str">
            <v>PAW416</v>
          </cell>
          <cell r="C339">
            <v>0</v>
          </cell>
          <cell r="D339">
            <v>2.6173868228000003</v>
          </cell>
          <cell r="E339">
            <v>2.3224627738000003</v>
          </cell>
          <cell r="F339">
            <v>0.29492404900000002</v>
          </cell>
          <cell r="G339">
            <v>6482.5</v>
          </cell>
          <cell r="H339">
            <v>10742.10943</v>
          </cell>
          <cell r="I339">
            <v>1159.0183079999999</v>
          </cell>
          <cell r="J339">
            <v>4213.6000000000004</v>
          </cell>
          <cell r="K339">
            <v>627.4</v>
          </cell>
          <cell r="L339">
            <v>172.7</v>
          </cell>
          <cell r="M339">
            <v>461.7</v>
          </cell>
          <cell r="N339">
            <v>59.840490000000003</v>
          </cell>
          <cell r="O339">
            <v>311.10000000000002</v>
          </cell>
          <cell r="P339">
            <v>54.1</v>
          </cell>
          <cell r="Q339">
            <v>134.5</v>
          </cell>
          <cell r="R339">
            <v>17</v>
          </cell>
          <cell r="S339">
            <v>93.3</v>
          </cell>
          <cell r="T339">
            <v>13</v>
          </cell>
          <cell r="U339">
            <v>1632</v>
          </cell>
          <cell r="W339">
            <v>7011</v>
          </cell>
          <cell r="X339">
            <v>63000</v>
          </cell>
        </row>
        <row r="340">
          <cell r="A340">
            <v>417</v>
          </cell>
          <cell r="B340" t="str">
            <v>PAW417</v>
          </cell>
          <cell r="C340">
            <v>0</v>
          </cell>
          <cell r="D340">
            <v>2.7977340962999997</v>
          </cell>
          <cell r="E340">
            <v>2.5170856652999998</v>
          </cell>
          <cell r="F340">
            <v>0.28064843099999998</v>
          </cell>
          <cell r="G340">
            <v>6197.6</v>
          </cell>
          <cell r="H340">
            <v>13224.91404</v>
          </cell>
          <cell r="I340">
            <v>1099.7426129999999</v>
          </cell>
          <cell r="J340">
            <v>4044.5</v>
          </cell>
          <cell r="K340">
            <v>604.1</v>
          </cell>
          <cell r="L340">
            <v>169.2</v>
          </cell>
          <cell r="M340">
            <v>448.6</v>
          </cell>
          <cell r="N340">
            <v>60.784310000000005</v>
          </cell>
          <cell r="O340">
            <v>318.2</v>
          </cell>
          <cell r="P340">
            <v>55.3</v>
          </cell>
          <cell r="Q340">
            <v>138.80000000000001</v>
          </cell>
          <cell r="R340">
            <v>18.3</v>
          </cell>
          <cell r="S340">
            <v>103.2</v>
          </cell>
          <cell r="T340">
            <v>14.1</v>
          </cell>
          <cell r="U340">
            <v>1480</v>
          </cell>
          <cell r="W340">
            <v>6038</v>
          </cell>
          <cell r="X340">
            <v>141000</v>
          </cell>
        </row>
        <row r="341">
          <cell r="A341">
            <v>418</v>
          </cell>
          <cell r="B341" t="str">
            <v>PAW418</v>
          </cell>
          <cell r="C341">
            <v>0</v>
          </cell>
          <cell r="D341">
            <v>2.6529533808000001</v>
          </cell>
          <cell r="E341">
            <v>2.3913931958000001</v>
          </cell>
          <cell r="F341">
            <v>0.261560185</v>
          </cell>
          <cell r="G341">
            <v>5683.3</v>
          </cell>
          <cell r="H341">
            <v>12881.02036</v>
          </cell>
          <cell r="I341">
            <v>1011.9115979999999</v>
          </cell>
          <cell r="J341">
            <v>3772.5</v>
          </cell>
          <cell r="K341">
            <v>565.20000000000005</v>
          </cell>
          <cell r="L341">
            <v>159.30000000000001</v>
          </cell>
          <cell r="M341">
            <v>430.4</v>
          </cell>
          <cell r="N341">
            <v>56.801850000000002</v>
          </cell>
          <cell r="O341">
            <v>299.10000000000002</v>
          </cell>
          <cell r="P341">
            <v>52.8</v>
          </cell>
          <cell r="Q341">
            <v>132.6</v>
          </cell>
          <cell r="R341">
            <v>17.399999999999999</v>
          </cell>
          <cell r="S341">
            <v>97.7</v>
          </cell>
          <cell r="T341">
            <v>13.5</v>
          </cell>
          <cell r="U341">
            <v>1356</v>
          </cell>
          <cell r="W341">
            <v>5375</v>
          </cell>
          <cell r="X341">
            <v>161000</v>
          </cell>
        </row>
        <row r="342">
          <cell r="A342">
            <v>419</v>
          </cell>
          <cell r="B342" t="str">
            <v>PAW419</v>
          </cell>
          <cell r="C342">
            <v>0</v>
          </cell>
          <cell r="D342">
            <v>2.6531842442000002</v>
          </cell>
          <cell r="E342">
            <v>2.3937757802000004</v>
          </cell>
          <cell r="F342">
            <v>0.25940846400000001</v>
          </cell>
          <cell r="G342">
            <v>5613.2</v>
          </cell>
          <cell r="H342">
            <v>12957.03773</v>
          </cell>
          <cell r="I342">
            <v>1011.4200719999999</v>
          </cell>
          <cell r="J342">
            <v>3785.9</v>
          </cell>
          <cell r="K342">
            <v>570.20000000000005</v>
          </cell>
          <cell r="L342">
            <v>157.30000000000001</v>
          </cell>
          <cell r="M342">
            <v>424.2</v>
          </cell>
          <cell r="N342">
            <v>55.984639999999999</v>
          </cell>
          <cell r="O342">
            <v>291.2</v>
          </cell>
          <cell r="P342">
            <v>51.5</v>
          </cell>
          <cell r="Q342">
            <v>128.1</v>
          </cell>
          <cell r="R342">
            <v>16.7</v>
          </cell>
          <cell r="S342">
            <v>93.2</v>
          </cell>
          <cell r="T342">
            <v>12.9</v>
          </cell>
          <cell r="U342">
            <v>1363</v>
          </cell>
          <cell r="W342">
            <v>5710</v>
          </cell>
          <cell r="X342">
            <v>160000</v>
          </cell>
        </row>
        <row r="343">
          <cell r="A343">
            <v>420</v>
          </cell>
          <cell r="B343" t="str">
            <v>PAW420</v>
          </cell>
          <cell r="C343">
            <v>0</v>
          </cell>
          <cell r="D343">
            <v>2.9401791900000003</v>
          </cell>
          <cell r="E343">
            <v>2.6429865250000004</v>
          </cell>
          <cell r="F343">
            <v>0.29719266500000002</v>
          </cell>
          <cell r="G343">
            <v>5983.4</v>
          </cell>
          <cell r="H343">
            <v>13884.238810000001</v>
          </cell>
          <cell r="I343">
            <v>1211.0264399999999</v>
          </cell>
          <cell r="J343">
            <v>4656.6000000000004</v>
          </cell>
          <cell r="K343">
            <v>694.6</v>
          </cell>
          <cell r="L343">
            <v>186.2</v>
          </cell>
          <cell r="M343">
            <v>487.5</v>
          </cell>
          <cell r="N343">
            <v>62.326650000000001</v>
          </cell>
          <cell r="O343">
            <v>319.3</v>
          </cell>
          <cell r="P343">
            <v>56.8</v>
          </cell>
          <cell r="Q343">
            <v>143.80000000000001</v>
          </cell>
          <cell r="R343">
            <v>18.899999999999999</v>
          </cell>
          <cell r="S343">
            <v>106.7</v>
          </cell>
          <cell r="T343">
            <v>14.4</v>
          </cell>
          <cell r="U343">
            <v>1576</v>
          </cell>
          <cell r="W343">
            <v>7632</v>
          </cell>
          <cell r="X343">
            <v>151000</v>
          </cell>
        </row>
        <row r="344">
          <cell r="A344">
            <v>421</v>
          </cell>
          <cell r="B344" t="str">
            <v>PAW421</v>
          </cell>
          <cell r="C344">
            <v>0</v>
          </cell>
          <cell r="D344">
            <v>3.8825475599999999</v>
          </cell>
          <cell r="E344">
            <v>3.1933156275000001</v>
          </cell>
          <cell r="F344">
            <v>0.68923193250000003</v>
          </cell>
          <cell r="G344">
            <v>7311.7</v>
          </cell>
          <cell r="H344">
            <v>15838.669989999999</v>
          </cell>
          <cell r="I344">
            <v>1657.0862849999999</v>
          </cell>
          <cell r="J344">
            <v>6177.5</v>
          </cell>
          <cell r="K344">
            <v>948.2</v>
          </cell>
          <cell r="L344">
            <v>269.3</v>
          </cell>
          <cell r="M344">
            <v>720.1</v>
          </cell>
          <cell r="N344">
            <v>96.856650000000002</v>
          </cell>
          <cell r="O344">
            <v>511.7</v>
          </cell>
          <cell r="P344">
            <v>118</v>
          </cell>
          <cell r="Q344">
            <v>341.6</v>
          </cell>
          <cell r="R344">
            <v>49.1</v>
          </cell>
          <cell r="S344">
            <v>298</v>
          </cell>
          <cell r="T344">
            <v>43.266655</v>
          </cell>
          <cell r="U344">
            <v>4444.3960200000001</v>
          </cell>
          <cell r="W344">
            <v>7221.1640000000007</v>
          </cell>
          <cell r="X344">
            <v>132930</v>
          </cell>
        </row>
        <row r="345">
          <cell r="A345">
            <v>443</v>
          </cell>
          <cell r="B345" t="str">
            <v>PAW 443</v>
          </cell>
          <cell r="C345">
            <v>0</v>
          </cell>
          <cell r="D345">
            <v>3.1277219448000002</v>
          </cell>
          <cell r="E345">
            <v>2.8997512938000001</v>
          </cell>
          <cell r="F345">
            <v>0.227970651</v>
          </cell>
          <cell r="G345">
            <v>7406.9</v>
          </cell>
          <cell r="H345">
            <v>15314.04472</v>
          </cell>
          <cell r="I345">
            <v>1234.5026579999999</v>
          </cell>
          <cell r="J345">
            <v>4432</v>
          </cell>
          <cell r="K345">
            <v>610.06556</v>
          </cell>
          <cell r="L345">
            <v>172.6</v>
          </cell>
          <cell r="M345">
            <v>406.8</v>
          </cell>
          <cell r="N345">
            <v>51.806509999999996</v>
          </cell>
          <cell r="O345">
            <v>251.6</v>
          </cell>
          <cell r="P345">
            <v>41.4</v>
          </cell>
          <cell r="Q345">
            <v>101.6</v>
          </cell>
          <cell r="R345">
            <v>12.8</v>
          </cell>
          <cell r="S345">
            <v>71.900000000000006</v>
          </cell>
          <cell r="T345">
            <v>10.199999999999999</v>
          </cell>
          <cell r="U345">
            <v>1159</v>
          </cell>
          <cell r="W345">
            <v>4486</v>
          </cell>
          <cell r="X345">
            <v>172492.5</v>
          </cell>
        </row>
        <row r="346">
          <cell r="A346">
            <v>446</v>
          </cell>
          <cell r="B346" t="str">
            <v>PAW 446</v>
          </cell>
          <cell r="C346">
            <v>0</v>
          </cell>
          <cell r="D346">
            <v>3.0819472376000006</v>
          </cell>
          <cell r="E346">
            <v>2.8242854056000004</v>
          </cell>
          <cell r="F346">
            <v>0.25766183200000004</v>
          </cell>
          <cell r="G346">
            <v>7614.3</v>
          </cell>
          <cell r="H346">
            <v>13801.427900000001</v>
          </cell>
          <cell r="I346">
            <v>1318.834476</v>
          </cell>
          <cell r="J346">
            <v>4823.2</v>
          </cell>
          <cell r="K346">
            <v>685.09167999999988</v>
          </cell>
          <cell r="L346">
            <v>195.6</v>
          </cell>
          <cell r="M346">
            <v>454.1</v>
          </cell>
          <cell r="N346">
            <v>57.918320000000001</v>
          </cell>
          <cell r="O346">
            <v>287.60000000000002</v>
          </cell>
          <cell r="P346">
            <v>47.8</v>
          </cell>
          <cell r="Q346">
            <v>113.2</v>
          </cell>
          <cell r="R346">
            <v>14.4</v>
          </cell>
          <cell r="S346">
            <v>75.900000000000006</v>
          </cell>
          <cell r="T346">
            <v>11.1</v>
          </cell>
          <cell r="U346">
            <v>1319</v>
          </cell>
          <cell r="W346">
            <v>4950</v>
          </cell>
          <cell r="X346">
            <v>140842.5</v>
          </cell>
        </row>
        <row r="347">
          <cell r="A347">
            <v>447</v>
          </cell>
          <cell r="B347" t="str">
            <v>PAW 447</v>
          </cell>
          <cell r="C347">
            <v>0</v>
          </cell>
          <cell r="D347">
            <v>2.7100524572000007</v>
          </cell>
          <cell r="E347">
            <v>2.4559725583000005</v>
          </cell>
          <cell r="F347">
            <v>0.25407989889999999</v>
          </cell>
          <cell r="G347">
            <v>6638.1</v>
          </cell>
          <cell r="H347">
            <v>12080.55394</v>
          </cell>
          <cell r="I347">
            <v>1146.6716429999999</v>
          </cell>
          <cell r="J347">
            <v>4098.1000000000004</v>
          </cell>
          <cell r="K347">
            <v>596.29999999999995</v>
          </cell>
          <cell r="L347">
            <v>167.7</v>
          </cell>
          <cell r="M347">
            <v>423.6</v>
          </cell>
          <cell r="N347">
            <v>54.707030000000003</v>
          </cell>
          <cell r="O347">
            <v>261.39999999999998</v>
          </cell>
          <cell r="P347">
            <v>47.8</v>
          </cell>
          <cell r="Q347">
            <v>111.7</v>
          </cell>
          <cell r="R347">
            <v>13.8</v>
          </cell>
          <cell r="S347">
            <v>76.7</v>
          </cell>
          <cell r="T347">
            <v>9.9951089999999994</v>
          </cell>
          <cell r="U347">
            <v>1373.3968500000001</v>
          </cell>
          <cell r="W347">
            <v>5179.8405000000002</v>
          </cell>
          <cell r="X347">
            <v>169327.5</v>
          </cell>
        </row>
        <row r="348">
          <cell r="A348">
            <v>448</v>
          </cell>
          <cell r="B348" t="str">
            <v>PAW 448</v>
          </cell>
          <cell r="C348">
            <v>0</v>
          </cell>
          <cell r="D348">
            <v>2.7652175369999998</v>
          </cell>
          <cell r="E348">
            <v>2.4440195609999997</v>
          </cell>
          <cell r="F348">
            <v>0.321197976</v>
          </cell>
          <cell r="G348">
            <v>6627.9</v>
          </cell>
          <cell r="H348">
            <v>11819.236910000001</v>
          </cell>
          <cell r="I348">
            <v>1193.4719399999999</v>
          </cell>
          <cell r="J348">
            <v>4193</v>
          </cell>
          <cell r="K348">
            <v>606.58676000000003</v>
          </cell>
          <cell r="L348">
            <v>183.3</v>
          </cell>
          <cell r="M348">
            <v>450</v>
          </cell>
          <cell r="N348">
            <v>64.179760000000002</v>
          </cell>
          <cell r="O348">
            <v>353.4</v>
          </cell>
          <cell r="P348">
            <v>63.7</v>
          </cell>
          <cell r="Q348">
            <v>157.6</v>
          </cell>
          <cell r="R348">
            <v>19.2</v>
          </cell>
          <cell r="S348">
            <v>105.4</v>
          </cell>
          <cell r="T348">
            <v>14.2</v>
          </cell>
          <cell r="U348">
            <v>1801</v>
          </cell>
          <cell r="W348">
            <v>6855</v>
          </cell>
          <cell r="X348">
            <v>94950</v>
          </cell>
        </row>
        <row r="349">
          <cell r="A349">
            <v>449</v>
          </cell>
          <cell r="B349" t="str">
            <v>PAW 449</v>
          </cell>
          <cell r="C349">
            <v>0</v>
          </cell>
          <cell r="D349">
            <v>3.2065668227999997</v>
          </cell>
          <cell r="E349">
            <v>2.8360315737999997</v>
          </cell>
          <cell r="F349">
            <v>0.37053524900000001</v>
          </cell>
          <cell r="G349">
            <v>8045.4</v>
          </cell>
          <cell r="H349">
            <v>13469.95</v>
          </cell>
          <cell r="I349">
            <v>1322.5092179999999</v>
          </cell>
          <cell r="J349">
            <v>4839.8</v>
          </cell>
          <cell r="K349">
            <v>682.65652</v>
          </cell>
          <cell r="L349">
            <v>205.9</v>
          </cell>
          <cell r="M349">
            <v>521.6</v>
          </cell>
          <cell r="N349">
            <v>73.65249</v>
          </cell>
          <cell r="O349">
            <v>401.7</v>
          </cell>
          <cell r="P349">
            <v>71.5</v>
          </cell>
          <cell r="Q349">
            <v>182.5</v>
          </cell>
          <cell r="R349">
            <v>22.4</v>
          </cell>
          <cell r="S349">
            <v>116.4</v>
          </cell>
          <cell r="T349">
            <v>15.7</v>
          </cell>
          <cell r="U349">
            <v>2094</v>
          </cell>
          <cell r="W349">
            <v>8003</v>
          </cell>
          <cell r="X349">
            <v>88620</v>
          </cell>
        </row>
        <row r="350">
          <cell r="A350">
            <v>450</v>
          </cell>
          <cell r="B350" t="str">
            <v>PAW 450</v>
          </cell>
          <cell r="C350">
            <v>0</v>
          </cell>
          <cell r="D350">
            <v>3.1303028134999993</v>
          </cell>
          <cell r="E350">
            <v>2.7608798034999995</v>
          </cell>
          <cell r="F350">
            <v>0.36942301</v>
          </cell>
          <cell r="G350">
            <v>7901.5</v>
          </cell>
          <cell r="H350">
            <v>13059.175089999999</v>
          </cell>
          <cell r="I350">
            <v>1293.5911049999997</v>
          </cell>
          <cell r="J350">
            <v>4681.5</v>
          </cell>
          <cell r="K350">
            <v>673.03183999999999</v>
          </cell>
          <cell r="L350">
            <v>206.5</v>
          </cell>
          <cell r="M350">
            <v>519.4</v>
          </cell>
          <cell r="N350">
            <v>74.930099999999996</v>
          </cell>
          <cell r="O350">
            <v>405.6</v>
          </cell>
          <cell r="P350">
            <v>72.5</v>
          </cell>
          <cell r="Q350">
            <v>183.3</v>
          </cell>
          <cell r="R350">
            <v>22.8</v>
          </cell>
          <cell r="S350">
            <v>118.3</v>
          </cell>
          <cell r="T350">
            <v>15.9</v>
          </cell>
          <cell r="U350">
            <v>2075</v>
          </cell>
          <cell r="W350">
            <v>7676</v>
          </cell>
          <cell r="X350">
            <v>75960</v>
          </cell>
        </row>
        <row r="351">
          <cell r="A351">
            <v>451</v>
          </cell>
          <cell r="B351" t="str">
            <v>PAW 451</v>
          </cell>
          <cell r="C351">
            <v>0</v>
          </cell>
          <cell r="D351">
            <v>2.9770971941999997</v>
          </cell>
          <cell r="E351">
            <v>2.6182690647999998</v>
          </cell>
          <cell r="F351">
            <v>0.35882812940000003</v>
          </cell>
          <cell r="G351">
            <v>7874.1</v>
          </cell>
          <cell r="H351">
            <v>12216.307610000002</v>
          </cell>
          <cell r="I351">
            <v>1228.1830379999999</v>
          </cell>
          <cell r="J351">
            <v>4242.8999999999996</v>
          </cell>
          <cell r="K351">
            <v>621.20000000000005</v>
          </cell>
          <cell r="L351">
            <v>184.3</v>
          </cell>
          <cell r="M351">
            <v>494.9</v>
          </cell>
          <cell r="N351">
            <v>72.570549999999997</v>
          </cell>
          <cell r="O351">
            <v>373.4</v>
          </cell>
          <cell r="P351">
            <v>71.099999999999994</v>
          </cell>
          <cell r="Q351">
            <v>169.4</v>
          </cell>
          <cell r="R351">
            <v>19.600000000000001</v>
          </cell>
          <cell r="S351">
            <v>102.3</v>
          </cell>
          <cell r="T351">
            <v>13.122133999999999</v>
          </cell>
          <cell r="U351">
            <v>2087.5886100000002</v>
          </cell>
          <cell r="W351">
            <v>4827.9375</v>
          </cell>
          <cell r="X351">
            <v>69630.000000000015</v>
          </cell>
        </row>
        <row r="352">
          <cell r="A352">
            <v>452</v>
          </cell>
          <cell r="B352" t="str">
            <v>PAW 452</v>
          </cell>
          <cell r="D352">
            <v>4.0198008674999999</v>
          </cell>
          <cell r="E352">
            <v>3.6956806964999998</v>
          </cell>
          <cell r="F352">
            <v>0.32412017099999996</v>
          </cell>
          <cell r="G352">
            <v>11429.5</v>
          </cell>
          <cell r="H352">
            <v>17591.16905</v>
          </cell>
          <cell r="I352">
            <v>1634.7335549999998</v>
          </cell>
          <cell r="J352">
            <v>5571.9</v>
          </cell>
          <cell r="K352">
            <v>729.50436000000002</v>
          </cell>
          <cell r="L352">
            <v>211.6</v>
          </cell>
          <cell r="M352">
            <v>510.2</v>
          </cell>
          <cell r="N352">
            <v>69.30171</v>
          </cell>
          <cell r="O352">
            <v>353.9</v>
          </cell>
          <cell r="P352">
            <v>60.8</v>
          </cell>
          <cell r="Q352">
            <v>147.6</v>
          </cell>
          <cell r="R352">
            <v>17.8</v>
          </cell>
          <cell r="S352">
            <v>91</v>
          </cell>
          <cell r="T352">
            <v>13</v>
          </cell>
          <cell r="U352">
            <v>1766</v>
          </cell>
          <cell r="W352">
            <v>5244</v>
          </cell>
          <cell r="X352">
            <v>82290</v>
          </cell>
        </row>
        <row r="353">
          <cell r="A353">
            <v>453</v>
          </cell>
          <cell r="B353" t="str">
            <v>PAW 453</v>
          </cell>
          <cell r="D353">
            <v>3.7048038424</v>
          </cell>
          <cell r="E353">
            <v>3.3747942744000001</v>
          </cell>
          <cell r="F353">
            <v>0.33000956800000003</v>
          </cell>
          <cell r="G353">
            <v>9944.6</v>
          </cell>
          <cell r="H353">
            <v>16059.46004</v>
          </cell>
          <cell r="I353">
            <v>1550.0389439999999</v>
          </cell>
          <cell r="J353">
            <v>5462.6</v>
          </cell>
          <cell r="K353">
            <v>731.24375999999995</v>
          </cell>
          <cell r="L353">
            <v>217.4</v>
          </cell>
          <cell r="M353">
            <v>534.20000000000005</v>
          </cell>
          <cell r="N353">
            <v>73.295680000000004</v>
          </cell>
          <cell r="O353">
            <v>372.4</v>
          </cell>
          <cell r="P353">
            <v>63.1</v>
          </cell>
          <cell r="Q353">
            <v>149.5</v>
          </cell>
          <cell r="R353">
            <v>17.399999999999999</v>
          </cell>
          <cell r="S353">
            <v>89.6</v>
          </cell>
          <cell r="T353">
            <v>12.2</v>
          </cell>
          <cell r="U353">
            <v>1771</v>
          </cell>
          <cell r="W353">
            <v>7425</v>
          </cell>
          <cell r="X353">
            <v>71212.5</v>
          </cell>
        </row>
        <row r="354">
          <cell r="A354">
            <v>454</v>
          </cell>
          <cell r="B354" t="str">
            <v>PAW 454</v>
          </cell>
          <cell r="D354">
            <v>2.8136829768</v>
          </cell>
          <cell r="E354">
            <v>2.5336337538000002</v>
          </cell>
          <cell r="F354">
            <v>0.28004922299999996</v>
          </cell>
          <cell r="G354">
            <v>7237.8</v>
          </cell>
          <cell r="H354">
            <v>12041.198260000001</v>
          </cell>
          <cell r="I354">
            <v>1238.4816779999999</v>
          </cell>
          <cell r="J354">
            <v>4232.1000000000004</v>
          </cell>
          <cell r="K354">
            <v>586.75760000000002</v>
          </cell>
          <cell r="L354">
            <v>176.5</v>
          </cell>
          <cell r="M354">
            <v>440.9</v>
          </cell>
          <cell r="N354">
            <v>60.692229999999995</v>
          </cell>
          <cell r="O354">
            <v>311.89999999999998</v>
          </cell>
          <cell r="P354">
            <v>53.7</v>
          </cell>
          <cell r="Q354">
            <v>125.2</v>
          </cell>
          <cell r="R354">
            <v>14.6</v>
          </cell>
          <cell r="S354">
            <v>73.900000000000006</v>
          </cell>
          <cell r="T354">
            <v>10.1</v>
          </cell>
          <cell r="U354">
            <v>1533</v>
          </cell>
          <cell r="W354">
            <v>6055</v>
          </cell>
          <cell r="X354">
            <v>55387.5</v>
          </cell>
        </row>
        <row r="355">
          <cell r="A355">
            <v>457</v>
          </cell>
          <cell r="B355" t="str">
            <v>PAW 457</v>
          </cell>
          <cell r="C355">
            <v>0</v>
          </cell>
          <cell r="D355">
            <v>3.3326618289999996</v>
          </cell>
          <cell r="E355">
            <v>3.1189699529999997</v>
          </cell>
          <cell r="F355">
            <v>0.21369187600000006</v>
          </cell>
          <cell r="G355">
            <v>7215.2</v>
          </cell>
          <cell r="H355">
            <v>16912.400699999998</v>
          </cell>
          <cell r="I355">
            <v>1331.4503099999999</v>
          </cell>
          <cell r="J355">
            <v>5024.8</v>
          </cell>
          <cell r="K355">
            <v>705.84852000000001</v>
          </cell>
          <cell r="L355">
            <v>196.2</v>
          </cell>
          <cell r="M355">
            <v>419.1</v>
          </cell>
          <cell r="N355">
            <v>51.51876</v>
          </cell>
          <cell r="O355">
            <v>241.6</v>
          </cell>
          <cell r="P355">
            <v>38.200000000000003</v>
          </cell>
          <cell r="Q355">
            <v>90.5</v>
          </cell>
          <cell r="R355">
            <v>10.9</v>
          </cell>
          <cell r="S355">
            <v>61.2</v>
          </cell>
          <cell r="T355">
            <v>8.6999999999999993</v>
          </cell>
          <cell r="U355">
            <v>1019</v>
          </cell>
          <cell r="W355">
            <v>5580</v>
          </cell>
          <cell r="X355">
            <v>110775</v>
          </cell>
        </row>
        <row r="356">
          <cell r="A356">
            <v>458</v>
          </cell>
          <cell r="B356" t="str">
            <v>PAW 458</v>
          </cell>
          <cell r="C356">
            <v>0</v>
          </cell>
          <cell r="D356">
            <v>3.3268817312999999</v>
          </cell>
          <cell r="E356">
            <v>3.0962946623000001</v>
          </cell>
          <cell r="F356">
            <v>0.23058706899999998</v>
          </cell>
          <cell r="G356">
            <v>7992.1</v>
          </cell>
          <cell r="H356">
            <v>14951.293110000001</v>
          </cell>
          <cell r="I356">
            <v>1471.6639529999998</v>
          </cell>
          <cell r="J356">
            <v>5717.5</v>
          </cell>
          <cell r="K356">
            <v>830.38955999999996</v>
          </cell>
          <cell r="L356">
            <v>232.6</v>
          </cell>
          <cell r="M356">
            <v>509.9</v>
          </cell>
          <cell r="N356">
            <v>60.070689999999999</v>
          </cell>
          <cell r="O356">
            <v>270.7</v>
          </cell>
          <cell r="P356">
            <v>39.799999999999997</v>
          </cell>
          <cell r="Q356">
            <v>91.3</v>
          </cell>
          <cell r="R356">
            <v>11.1</v>
          </cell>
          <cell r="S356">
            <v>60.1</v>
          </cell>
          <cell r="T356">
            <v>8.3000000000000007</v>
          </cell>
          <cell r="U356">
            <v>1022</v>
          </cell>
          <cell r="W356">
            <v>6541</v>
          </cell>
          <cell r="X356">
            <v>98115</v>
          </cell>
        </row>
        <row r="357">
          <cell r="A357">
            <v>459</v>
          </cell>
          <cell r="B357" t="str">
            <v>PAW 459</v>
          </cell>
          <cell r="C357">
            <v>0</v>
          </cell>
          <cell r="D357">
            <v>3.0674503765999996</v>
          </cell>
          <cell r="E357">
            <v>2.8482809095999997</v>
          </cell>
          <cell r="F357">
            <v>0.21916946699999998</v>
          </cell>
          <cell r="G357">
            <v>7129.6</v>
          </cell>
          <cell r="H357">
            <v>14098.938099999999</v>
          </cell>
          <cell r="I357">
            <v>1374.0726359999996</v>
          </cell>
          <cell r="J357">
            <v>5133.3</v>
          </cell>
          <cell r="K357">
            <v>746.89836000000003</v>
          </cell>
          <cell r="L357">
            <v>213.9</v>
          </cell>
          <cell r="M357">
            <v>477.4</v>
          </cell>
          <cell r="N357">
            <v>56.594670000000001</v>
          </cell>
          <cell r="O357">
            <v>255.8</v>
          </cell>
          <cell r="P357">
            <v>37.9</v>
          </cell>
          <cell r="Q357">
            <v>83.4</v>
          </cell>
          <cell r="R357">
            <v>10.4</v>
          </cell>
          <cell r="S357">
            <v>54.6</v>
          </cell>
          <cell r="T357">
            <v>7.7</v>
          </cell>
          <cell r="U357">
            <v>994</v>
          </cell>
          <cell r="W357">
            <v>5884</v>
          </cell>
          <cell r="X357">
            <v>110775</v>
          </cell>
        </row>
        <row r="358">
          <cell r="A358">
            <v>460</v>
          </cell>
          <cell r="B358" t="str">
            <v>PAW 460</v>
          </cell>
          <cell r="C358">
            <v>0</v>
          </cell>
          <cell r="D358">
            <v>2.3788105624</v>
          </cell>
          <cell r="E358">
            <v>2.2076992124000001</v>
          </cell>
          <cell r="F358">
            <v>0.17111135</v>
          </cell>
          <cell r="G358">
            <v>5210.7</v>
          </cell>
          <cell r="H358">
            <v>11543.395760000001</v>
          </cell>
          <cell r="I358">
            <v>1014.7437239999999</v>
          </cell>
          <cell r="J358">
            <v>3753.4</v>
          </cell>
          <cell r="K358">
            <v>554.75263999999993</v>
          </cell>
          <cell r="L358">
            <v>161.1</v>
          </cell>
          <cell r="M358">
            <v>363.6</v>
          </cell>
          <cell r="N358">
            <v>44.313499999999998</v>
          </cell>
          <cell r="O358">
            <v>198.4</v>
          </cell>
          <cell r="P358">
            <v>30</v>
          </cell>
          <cell r="Q358">
            <v>68.900000000000006</v>
          </cell>
          <cell r="R358">
            <v>8.5</v>
          </cell>
          <cell r="S358">
            <v>48</v>
          </cell>
          <cell r="T358">
            <v>7.3</v>
          </cell>
          <cell r="U358">
            <v>781</v>
          </cell>
          <cell r="W358">
            <v>4821</v>
          </cell>
          <cell r="X358">
            <v>193065</v>
          </cell>
        </row>
        <row r="359">
          <cell r="A359">
            <v>461</v>
          </cell>
          <cell r="B359" t="str">
            <v>PAW 461</v>
          </cell>
          <cell r="C359">
            <v>0</v>
          </cell>
          <cell r="D359">
            <v>2.3975667310999995</v>
          </cell>
          <cell r="E359">
            <v>2.2333737230999997</v>
          </cell>
          <cell r="F359">
            <v>0.16419300799999997</v>
          </cell>
          <cell r="G359">
            <v>5272.3</v>
          </cell>
          <cell r="H359">
            <v>11742.165369999999</v>
          </cell>
          <cell r="I359">
            <v>1013.7957809999999</v>
          </cell>
          <cell r="J359">
            <v>3749.1</v>
          </cell>
          <cell r="K359">
            <v>556.37608</v>
          </cell>
          <cell r="L359">
            <v>156.1</v>
          </cell>
          <cell r="M359">
            <v>352.5</v>
          </cell>
          <cell r="N359">
            <v>43.830080000000002</v>
          </cell>
          <cell r="O359">
            <v>194.9</v>
          </cell>
          <cell r="P359">
            <v>29.2</v>
          </cell>
          <cell r="Q359">
            <v>65.3</v>
          </cell>
          <cell r="R359">
            <v>8.3000000000000007</v>
          </cell>
          <cell r="S359">
            <v>45</v>
          </cell>
          <cell r="T359">
            <v>6.8</v>
          </cell>
          <cell r="U359">
            <v>740</v>
          </cell>
          <cell r="W359">
            <v>4696</v>
          </cell>
          <cell r="X359">
            <v>177240</v>
          </cell>
        </row>
        <row r="360">
          <cell r="A360">
            <v>462</v>
          </cell>
          <cell r="B360" t="str">
            <v>PAW 462</v>
          </cell>
          <cell r="C360">
            <v>0</v>
          </cell>
          <cell r="D360">
            <v>2.1472729848000003</v>
          </cell>
          <cell r="E360">
            <v>2.0018532488000003</v>
          </cell>
          <cell r="F360">
            <v>0.14541973600000002</v>
          </cell>
          <cell r="G360">
            <v>4701.5</v>
          </cell>
          <cell r="H360">
            <v>10538.537489999999</v>
          </cell>
          <cell r="I360">
            <v>916.41511799999989</v>
          </cell>
          <cell r="J360">
            <v>3374.7</v>
          </cell>
          <cell r="K360">
            <v>487.37988000000001</v>
          </cell>
          <cell r="L360">
            <v>139</v>
          </cell>
          <cell r="M360">
            <v>319.39999999999998</v>
          </cell>
          <cell r="N360">
            <v>38.397359999999999</v>
          </cell>
          <cell r="O360">
            <v>171.5</v>
          </cell>
          <cell r="P360">
            <v>25.8</v>
          </cell>
          <cell r="Q360">
            <v>58.2</v>
          </cell>
          <cell r="R360">
            <v>7.1</v>
          </cell>
          <cell r="S360">
            <v>38.1</v>
          </cell>
          <cell r="T360">
            <v>5.7</v>
          </cell>
          <cell r="U360">
            <v>651</v>
          </cell>
          <cell r="W360">
            <v>4420</v>
          </cell>
          <cell r="X360">
            <v>140842.5</v>
          </cell>
        </row>
        <row r="361">
          <cell r="A361">
            <v>463</v>
          </cell>
          <cell r="B361" t="str">
            <v>PAW 463</v>
          </cell>
          <cell r="C361">
            <v>0</v>
          </cell>
          <cell r="D361">
            <v>1.5718515134</v>
          </cell>
          <cell r="E361">
            <v>1.4520827364</v>
          </cell>
          <cell r="F361">
            <v>0.11976877700000001</v>
          </cell>
          <cell r="G361">
            <v>3229.9</v>
          </cell>
          <cell r="H361">
            <v>7890.2281899999998</v>
          </cell>
          <cell r="I361">
            <v>634.04513399999996</v>
          </cell>
          <cell r="J361">
            <v>2389.9</v>
          </cell>
          <cell r="K361">
            <v>376.75403999999997</v>
          </cell>
          <cell r="L361">
            <v>109.7</v>
          </cell>
          <cell r="M361">
            <v>245.3</v>
          </cell>
          <cell r="N361">
            <v>31.38777</v>
          </cell>
          <cell r="O361">
            <v>151</v>
          </cell>
          <cell r="P361">
            <v>22.9</v>
          </cell>
          <cell r="Q361">
            <v>51.8</v>
          </cell>
          <cell r="R361">
            <v>6.2</v>
          </cell>
          <cell r="S361">
            <v>34.5</v>
          </cell>
          <cell r="T361">
            <v>4.9000000000000004</v>
          </cell>
          <cell r="U361">
            <v>540</v>
          </cell>
          <cell r="W361">
            <v>2617</v>
          </cell>
          <cell r="X361">
            <v>118687.5</v>
          </cell>
        </row>
        <row r="362">
          <cell r="A362">
            <v>466</v>
          </cell>
          <cell r="B362" t="str">
            <v>PAW 466</v>
          </cell>
          <cell r="C362">
            <v>0</v>
          </cell>
          <cell r="D362">
            <v>0.4387152205</v>
          </cell>
          <cell r="E362">
            <v>0.36221041510000002</v>
          </cell>
          <cell r="F362">
            <v>7.6504805400000014E-2</v>
          </cell>
          <cell r="G362">
            <v>777.5</v>
          </cell>
          <cell r="H362">
            <v>1574.5785899999998</v>
          </cell>
          <cell r="I362">
            <v>185.92556099999999</v>
          </cell>
          <cell r="J362">
            <v>868.1</v>
          </cell>
          <cell r="K362">
            <v>216</v>
          </cell>
          <cell r="L362">
            <v>66.5</v>
          </cell>
          <cell r="M362">
            <v>169.6</v>
          </cell>
          <cell r="N362">
            <v>22.66319</v>
          </cell>
          <cell r="O362">
            <v>105.5</v>
          </cell>
          <cell r="P362">
            <v>16.600000000000001</v>
          </cell>
          <cell r="Q362">
            <v>31.7</v>
          </cell>
          <cell r="R362">
            <v>3.4</v>
          </cell>
          <cell r="S362">
            <v>17.3</v>
          </cell>
          <cell r="T362">
            <v>1.8648439999999999</v>
          </cell>
          <cell r="U362">
            <v>329.92002000000002</v>
          </cell>
          <cell r="W362">
            <v>831.12050000000011</v>
          </cell>
          <cell r="X362">
            <v>12660</v>
          </cell>
        </row>
        <row r="363">
          <cell r="A363">
            <v>467</v>
          </cell>
          <cell r="B363" t="str">
            <v>PAW 467</v>
          </cell>
          <cell r="C363">
            <v>0</v>
          </cell>
          <cell r="D363">
            <v>0.99566578299999986</v>
          </cell>
          <cell r="E363">
            <v>0.90129603299999983</v>
          </cell>
          <cell r="F363">
            <v>9.4369750000000002E-2</v>
          </cell>
          <cell r="G363">
            <v>1836.9</v>
          </cell>
          <cell r="H363">
            <v>4902.7104099999997</v>
          </cell>
          <cell r="I363">
            <v>401.17883999999998</v>
          </cell>
          <cell r="J363">
            <v>1591.2</v>
          </cell>
          <cell r="K363">
            <v>280.97108000000003</v>
          </cell>
          <cell r="L363">
            <v>83.3</v>
          </cell>
          <cell r="M363">
            <v>198.1</v>
          </cell>
          <cell r="N363">
            <v>25.897500000000001</v>
          </cell>
          <cell r="O363">
            <v>123.4</v>
          </cell>
          <cell r="P363">
            <v>18.7</v>
          </cell>
          <cell r="Q363">
            <v>42.3</v>
          </cell>
          <cell r="R363">
            <v>5.0999999999999996</v>
          </cell>
          <cell r="S363">
            <v>27.9</v>
          </cell>
          <cell r="T363">
            <v>4</v>
          </cell>
          <cell r="U363">
            <v>415</v>
          </cell>
          <cell r="W363">
            <v>1318</v>
          </cell>
          <cell r="X363">
            <v>107610</v>
          </cell>
        </row>
        <row r="364">
          <cell r="A364">
            <v>468</v>
          </cell>
          <cell r="B364" t="str">
            <v>PAW 468</v>
          </cell>
          <cell r="C364">
            <v>0</v>
          </cell>
          <cell r="D364">
            <v>0.45995878130000001</v>
          </cell>
          <cell r="E364">
            <v>0.36582801730000003</v>
          </cell>
          <cell r="F364">
            <v>9.4130764000000006E-2</v>
          </cell>
          <cell r="G364">
            <v>902</v>
          </cell>
          <cell r="H364">
            <v>1557.4776100000001</v>
          </cell>
          <cell r="I364">
            <v>184.68504299999998</v>
          </cell>
          <cell r="J364">
            <v>798.2</v>
          </cell>
          <cell r="K364">
            <v>215.91751999999997</v>
          </cell>
          <cell r="L364">
            <v>75.400000000000006</v>
          </cell>
          <cell r="M364">
            <v>191.6</v>
          </cell>
          <cell r="N364">
            <v>24.907640000000001</v>
          </cell>
          <cell r="O364">
            <v>125.2</v>
          </cell>
          <cell r="P364">
            <v>18.7</v>
          </cell>
          <cell r="Q364">
            <v>38.9</v>
          </cell>
          <cell r="R364">
            <v>4.0999999999999996</v>
          </cell>
          <cell r="S364">
            <v>18.2</v>
          </cell>
          <cell r="T364">
            <v>2.2999999999999998</v>
          </cell>
          <cell r="U364">
            <v>442</v>
          </cell>
          <cell r="W364">
            <v>778</v>
          </cell>
          <cell r="X364">
            <v>3165</v>
          </cell>
        </row>
        <row r="365">
          <cell r="A365">
            <v>469</v>
          </cell>
          <cell r="B365" t="str">
            <v>PAW 469</v>
          </cell>
          <cell r="C365">
            <v>0</v>
          </cell>
          <cell r="D365">
            <v>0.5504687157</v>
          </cell>
          <cell r="E365">
            <v>0.46652570170000002</v>
          </cell>
          <cell r="F365">
            <v>8.3943013999999996E-2</v>
          </cell>
          <cell r="G365">
            <v>1083.3</v>
          </cell>
          <cell r="H365">
            <v>2306.7582200000002</v>
          </cell>
          <cell r="I365">
            <v>212.74883699999998</v>
          </cell>
          <cell r="J365">
            <v>871</v>
          </cell>
          <cell r="K365">
            <v>191.44995999999998</v>
          </cell>
          <cell r="L365">
            <v>64.400000000000006</v>
          </cell>
          <cell r="M365">
            <v>165.6</v>
          </cell>
          <cell r="N365">
            <v>22.030139999999999</v>
          </cell>
          <cell r="O365">
            <v>110.4</v>
          </cell>
          <cell r="P365">
            <v>16.600000000000001</v>
          </cell>
          <cell r="Q365">
            <v>35</v>
          </cell>
          <cell r="R365">
            <v>3.8</v>
          </cell>
          <cell r="S365">
            <v>18.2</v>
          </cell>
          <cell r="T365">
            <v>2.4</v>
          </cell>
          <cell r="U365">
            <v>401</v>
          </cell>
          <cell r="W365">
            <v>1190</v>
          </cell>
          <cell r="X365">
            <v>22155</v>
          </cell>
        </row>
        <row r="366">
          <cell r="A366">
            <v>470</v>
          </cell>
          <cell r="B366" t="str">
            <v>PAW 470</v>
          </cell>
          <cell r="C366">
            <v>0</v>
          </cell>
          <cell r="D366">
            <v>0.88507155640000001</v>
          </cell>
          <cell r="E366">
            <v>0.7840629684</v>
          </cell>
          <cell r="F366">
            <v>0.10100858799999998</v>
          </cell>
          <cell r="G366">
            <v>1846</v>
          </cell>
          <cell r="H366">
            <v>4017.4418700000001</v>
          </cell>
          <cell r="I366">
            <v>361.13117399999993</v>
          </cell>
          <cell r="J366">
            <v>1362.8</v>
          </cell>
          <cell r="K366">
            <v>253.25664</v>
          </cell>
          <cell r="L366">
            <v>83.7</v>
          </cell>
          <cell r="M366">
            <v>213</v>
          </cell>
          <cell r="N366">
            <v>27.485879999999998</v>
          </cell>
          <cell r="O366">
            <v>130.9</v>
          </cell>
          <cell r="P366">
            <v>19.7</v>
          </cell>
          <cell r="Q366">
            <v>40.6</v>
          </cell>
          <cell r="R366">
            <v>4.4000000000000004</v>
          </cell>
          <cell r="S366">
            <v>21.4</v>
          </cell>
          <cell r="T366">
            <v>2.9</v>
          </cell>
          <cell r="U366">
            <v>466</v>
          </cell>
          <cell r="W366">
            <v>1810</v>
          </cell>
          <cell r="X366">
            <v>36397.5</v>
          </cell>
        </row>
        <row r="367">
          <cell r="A367">
            <v>471</v>
          </cell>
          <cell r="B367" t="str">
            <v>PAW 471</v>
          </cell>
          <cell r="C367">
            <v>0</v>
          </cell>
          <cell r="D367">
            <v>0.86216034520000018</v>
          </cell>
          <cell r="E367">
            <v>0.76658297120000018</v>
          </cell>
          <cell r="F367">
            <v>9.5577374000000007E-2</v>
          </cell>
          <cell r="G367">
            <v>1629.1</v>
          </cell>
          <cell r="H367">
            <v>4251.5847400000002</v>
          </cell>
          <cell r="I367">
            <v>320.70901199999997</v>
          </cell>
          <cell r="J367">
            <v>1232.4000000000001</v>
          </cell>
          <cell r="K367">
            <v>232.03595999999999</v>
          </cell>
          <cell r="L367">
            <v>78.099999999999994</v>
          </cell>
          <cell r="M367">
            <v>202.9</v>
          </cell>
          <cell r="N367">
            <v>26.173739999999999</v>
          </cell>
          <cell r="O367">
            <v>128.80000000000001</v>
          </cell>
          <cell r="P367">
            <v>19.2</v>
          </cell>
          <cell r="Q367">
            <v>40.4</v>
          </cell>
          <cell r="R367">
            <v>4.0999999999999996</v>
          </cell>
          <cell r="S367">
            <v>19.399999999999999</v>
          </cell>
          <cell r="T367">
            <v>2.7</v>
          </cell>
          <cell r="U367">
            <v>434</v>
          </cell>
          <cell r="W367">
            <v>1560</v>
          </cell>
          <cell r="X367">
            <v>37980</v>
          </cell>
        </row>
        <row r="368">
          <cell r="A368">
            <v>472</v>
          </cell>
          <cell r="B368" t="str">
            <v>PAW 472</v>
          </cell>
          <cell r="C368">
            <v>0</v>
          </cell>
          <cell r="D368">
            <v>0.4327958308</v>
          </cell>
          <cell r="E368">
            <v>0.34412714680000001</v>
          </cell>
          <cell r="F368">
            <v>8.8668683999999998E-2</v>
          </cell>
          <cell r="G368">
            <v>816.1</v>
          </cell>
          <cell r="H368">
            <v>1624.1245799999999</v>
          </cell>
          <cell r="I368">
            <v>167.77420799999999</v>
          </cell>
          <cell r="J368">
            <v>672.9</v>
          </cell>
          <cell r="K368">
            <v>160.37268</v>
          </cell>
          <cell r="L368">
            <v>64.099999999999994</v>
          </cell>
          <cell r="M368">
            <v>180.7</v>
          </cell>
          <cell r="N368">
            <v>23.986840000000001</v>
          </cell>
          <cell r="O368">
            <v>123.1</v>
          </cell>
          <cell r="P368">
            <v>18.899999999999999</v>
          </cell>
          <cell r="Q368">
            <v>38.299999999999997</v>
          </cell>
          <cell r="R368">
            <v>3.7</v>
          </cell>
          <cell r="S368">
            <v>16</v>
          </cell>
          <cell r="T368">
            <v>1.9</v>
          </cell>
          <cell r="U368">
            <v>416</v>
          </cell>
          <cell r="W368">
            <v>844</v>
          </cell>
          <cell r="X368">
            <v>9495</v>
          </cell>
        </row>
        <row r="369">
          <cell r="A369">
            <v>473</v>
          </cell>
          <cell r="B369" t="str">
            <v>PAW 473</v>
          </cell>
          <cell r="C369">
            <v>0</v>
          </cell>
          <cell r="D369">
            <v>0.38008986620000007</v>
          </cell>
          <cell r="E369">
            <v>0.30615733720000005</v>
          </cell>
          <cell r="F369">
            <v>7.3932528999999997E-2</v>
          </cell>
          <cell r="G369">
            <v>738.3</v>
          </cell>
          <cell r="H369">
            <v>1449.60088</v>
          </cell>
          <cell r="I369">
            <v>149.37709199999998</v>
          </cell>
          <cell r="J369">
            <v>595</v>
          </cell>
          <cell r="K369">
            <v>129.2954</v>
          </cell>
          <cell r="L369">
            <v>50.9</v>
          </cell>
          <cell r="M369">
            <v>142.4</v>
          </cell>
          <cell r="N369">
            <v>19.325289999999999</v>
          </cell>
          <cell r="O369">
            <v>101.5</v>
          </cell>
          <cell r="P369">
            <v>16</v>
          </cell>
          <cell r="Q369">
            <v>32.5</v>
          </cell>
          <cell r="R369">
            <v>3.3</v>
          </cell>
          <cell r="S369">
            <v>14.6</v>
          </cell>
          <cell r="T369">
            <v>1.8</v>
          </cell>
          <cell r="U369">
            <v>357</v>
          </cell>
          <cell r="W369">
            <v>864</v>
          </cell>
          <cell r="X369">
            <v>7912.5</v>
          </cell>
        </row>
        <row r="370">
          <cell r="A370">
            <v>474</v>
          </cell>
          <cell r="B370" t="str">
            <v>PAW 474</v>
          </cell>
          <cell r="C370">
            <v>0</v>
          </cell>
          <cell r="D370">
            <v>0.30772847920000002</v>
          </cell>
          <cell r="E370">
            <v>0.2387256542</v>
          </cell>
          <cell r="F370">
            <v>6.900282499999999E-2</v>
          </cell>
          <cell r="G370">
            <v>569.6</v>
          </cell>
          <cell r="H370">
            <v>1084.50667</v>
          </cell>
          <cell r="I370">
            <v>122.46019199999999</v>
          </cell>
          <cell r="J370">
            <v>499.6</v>
          </cell>
          <cell r="K370">
            <v>111.08967999999999</v>
          </cell>
          <cell r="L370">
            <v>45.6</v>
          </cell>
          <cell r="M370">
            <v>134.19999999999999</v>
          </cell>
          <cell r="N370">
            <v>18.128250000000001</v>
          </cell>
          <cell r="O370">
            <v>95.5</v>
          </cell>
          <cell r="P370">
            <v>14.7</v>
          </cell>
          <cell r="Q370">
            <v>30.2</v>
          </cell>
          <cell r="R370">
            <v>3</v>
          </cell>
          <cell r="S370">
            <v>13.2</v>
          </cell>
          <cell r="T370">
            <v>1.5</v>
          </cell>
          <cell r="U370">
            <v>334</v>
          </cell>
          <cell r="W370">
            <v>703</v>
          </cell>
          <cell r="X370">
            <v>4747.5</v>
          </cell>
        </row>
        <row r="371">
          <cell r="A371">
            <v>475</v>
          </cell>
          <cell r="B371" t="str">
            <v>PAW 475</v>
          </cell>
          <cell r="C371">
            <v>0</v>
          </cell>
          <cell r="D371">
            <v>0.32570463819999995</v>
          </cell>
          <cell r="E371">
            <v>0.25721498119999997</v>
          </cell>
          <cell r="F371">
            <v>6.8489657000000009E-2</v>
          </cell>
          <cell r="G371">
            <v>635.79999999999995</v>
          </cell>
          <cell r="H371">
            <v>1208.7816</v>
          </cell>
          <cell r="I371">
            <v>128.31169199999999</v>
          </cell>
          <cell r="J371">
            <v>496.4</v>
          </cell>
          <cell r="K371">
            <v>102.85652</v>
          </cell>
          <cell r="L371">
            <v>42.7</v>
          </cell>
          <cell r="M371">
            <v>135.30000000000001</v>
          </cell>
          <cell r="N371">
            <v>18.496570000000002</v>
          </cell>
          <cell r="O371">
            <v>98.2</v>
          </cell>
          <cell r="P371">
            <v>16</v>
          </cell>
          <cell r="Q371">
            <v>32</v>
          </cell>
          <cell r="R371">
            <v>3</v>
          </cell>
          <cell r="S371">
            <v>13.6</v>
          </cell>
          <cell r="T371">
            <v>1.6</v>
          </cell>
          <cell r="U371">
            <v>324</v>
          </cell>
          <cell r="W371">
            <v>798</v>
          </cell>
          <cell r="X371">
            <v>3165</v>
          </cell>
        </row>
        <row r="372">
          <cell r="A372">
            <v>476</v>
          </cell>
          <cell r="B372" t="str">
            <v>PAW 476</v>
          </cell>
          <cell r="C372">
            <v>0</v>
          </cell>
          <cell r="D372">
            <v>0.6045098497000001</v>
          </cell>
          <cell r="E372">
            <v>0.5039216579000001</v>
          </cell>
          <cell r="F372">
            <v>0.10058819179999999</v>
          </cell>
          <cell r="G372">
            <v>1429</v>
          </cell>
          <cell r="H372">
            <v>2173.5814100000002</v>
          </cell>
          <cell r="I372">
            <v>257.73516899999998</v>
          </cell>
          <cell r="J372">
            <v>996.3</v>
          </cell>
          <cell r="K372">
            <v>182.6</v>
          </cell>
          <cell r="L372">
            <v>71.599999999999994</v>
          </cell>
          <cell r="M372">
            <v>233.3</v>
          </cell>
          <cell r="N372">
            <v>30.121670000000002</v>
          </cell>
          <cell r="O372">
            <v>137.4</v>
          </cell>
          <cell r="P372">
            <v>21.5</v>
          </cell>
          <cell r="Q372">
            <v>40</v>
          </cell>
          <cell r="R372">
            <v>3.8</v>
          </cell>
          <cell r="S372">
            <v>17.2</v>
          </cell>
          <cell r="T372">
            <v>1.796618</v>
          </cell>
          <cell r="U372">
            <v>449.16363000000001</v>
          </cell>
          <cell r="W372">
            <v>2513.3885</v>
          </cell>
          <cell r="X372">
            <v>7912.5</v>
          </cell>
        </row>
        <row r="373">
          <cell r="A373">
            <v>477</v>
          </cell>
          <cell r="B373" t="str">
            <v>PAW 477</v>
          </cell>
          <cell r="C373">
            <v>0</v>
          </cell>
          <cell r="D373">
            <v>3.2590961499999995</v>
          </cell>
          <cell r="E373">
            <v>3.1482345749999996</v>
          </cell>
          <cell r="F373">
            <v>0.11086157499999999</v>
          </cell>
          <cell r="G373">
            <v>8798.2999999999993</v>
          </cell>
          <cell r="H373">
            <v>15775.41979</v>
          </cell>
          <cell r="I373">
            <v>1556.0308799999998</v>
          </cell>
          <cell r="J373">
            <v>4851.3</v>
          </cell>
          <cell r="K373">
            <v>501.29507999999998</v>
          </cell>
          <cell r="L373">
            <v>132.30000000000001</v>
          </cell>
          <cell r="M373">
            <v>280.5</v>
          </cell>
          <cell r="N373">
            <v>32.515750000000004</v>
          </cell>
          <cell r="O373">
            <v>142.6</v>
          </cell>
          <cell r="P373">
            <v>20.3</v>
          </cell>
          <cell r="Q373">
            <v>42.5</v>
          </cell>
          <cell r="R373">
            <v>4.9000000000000004</v>
          </cell>
          <cell r="S373">
            <v>23.4</v>
          </cell>
          <cell r="T373">
            <v>3.6</v>
          </cell>
          <cell r="U373">
            <v>426</v>
          </cell>
          <cell r="W373">
            <v>15466</v>
          </cell>
          <cell r="X373">
            <v>240540</v>
          </cell>
        </row>
        <row r="374">
          <cell r="A374">
            <v>478</v>
          </cell>
          <cell r="B374" t="str">
            <v>PAW 478</v>
          </cell>
          <cell r="C374">
            <v>0</v>
          </cell>
          <cell r="D374">
            <v>4.6167135130999997</v>
          </cell>
          <cell r="E374">
            <v>4.4105336733999998</v>
          </cell>
          <cell r="F374">
            <v>0.20617983970000001</v>
          </cell>
          <cell r="G374">
            <v>10862.3</v>
          </cell>
          <cell r="H374">
            <v>21676.780579999999</v>
          </cell>
          <cell r="I374">
            <v>2323.2561539999997</v>
          </cell>
          <cell r="J374">
            <v>8229.2999999999993</v>
          </cell>
          <cell r="K374">
            <v>1013.7</v>
          </cell>
          <cell r="L374">
            <v>242.7</v>
          </cell>
          <cell r="M374">
            <v>501.7</v>
          </cell>
          <cell r="N374">
            <v>57.388860000000001</v>
          </cell>
          <cell r="O374">
            <v>225</v>
          </cell>
          <cell r="P374">
            <v>36.1</v>
          </cell>
          <cell r="Q374">
            <v>78.2</v>
          </cell>
          <cell r="R374">
            <v>9.1999999999999993</v>
          </cell>
          <cell r="S374">
            <v>47.8</v>
          </cell>
          <cell r="T374">
            <v>5.7650969999999999</v>
          </cell>
          <cell r="U374">
            <v>857.9444400000001</v>
          </cell>
          <cell r="W374">
            <v>9465.6185000000005</v>
          </cell>
          <cell r="X374">
            <v>231044.99999999997</v>
          </cell>
        </row>
        <row r="375">
          <cell r="A375">
            <v>479</v>
          </cell>
          <cell r="B375" t="str">
            <v>PAW 479</v>
          </cell>
          <cell r="C375">
            <v>0</v>
          </cell>
          <cell r="D375">
            <v>3.3055456839000001</v>
          </cell>
          <cell r="E375">
            <v>3.1657201188999999</v>
          </cell>
          <cell r="F375">
            <v>0.13982556500000001</v>
          </cell>
          <cell r="G375">
            <v>7385</v>
          </cell>
          <cell r="H375">
            <v>15977.703299999999</v>
          </cell>
          <cell r="I375">
            <v>1616.687529</v>
          </cell>
          <cell r="J375">
            <v>5965.7</v>
          </cell>
          <cell r="K375">
            <v>712.11036000000001</v>
          </cell>
          <cell r="L375">
            <v>175.5</v>
          </cell>
          <cell r="M375">
            <v>339.2</v>
          </cell>
          <cell r="N375">
            <v>38.155650000000001</v>
          </cell>
          <cell r="O375">
            <v>163.69999999999999</v>
          </cell>
          <cell r="P375">
            <v>24.7</v>
          </cell>
          <cell r="Q375">
            <v>55.7</v>
          </cell>
          <cell r="R375">
            <v>6.9</v>
          </cell>
          <cell r="S375">
            <v>35.5</v>
          </cell>
          <cell r="T375">
            <v>4.9000000000000004</v>
          </cell>
          <cell r="U375">
            <v>554</v>
          </cell>
          <cell r="W375">
            <v>9826</v>
          </cell>
          <cell r="X375">
            <v>205725</v>
          </cell>
        </row>
        <row r="376">
          <cell r="A376">
            <v>480</v>
          </cell>
          <cell r="B376" t="str">
            <v>PAW 480</v>
          </cell>
          <cell r="C376">
            <v>0</v>
          </cell>
          <cell r="D376">
            <v>5.2494592156</v>
          </cell>
          <cell r="E376">
            <v>4.9929453916000002</v>
          </cell>
          <cell r="F376">
            <v>0.256513824</v>
          </cell>
          <cell r="G376">
            <v>13455.8</v>
          </cell>
          <cell r="H376">
            <v>24447.490729999998</v>
          </cell>
          <cell r="I376">
            <v>2383.9245059999998</v>
          </cell>
          <cell r="J376">
            <v>8513.6</v>
          </cell>
          <cell r="K376">
            <v>1128.63868</v>
          </cell>
          <cell r="L376">
            <v>297.60000000000002</v>
          </cell>
          <cell r="M376">
            <v>606.4</v>
          </cell>
          <cell r="N376">
            <v>71.63824000000001</v>
          </cell>
          <cell r="O376">
            <v>306.8</v>
          </cell>
          <cell r="P376">
            <v>44.9</v>
          </cell>
          <cell r="Q376">
            <v>98.4</v>
          </cell>
          <cell r="R376">
            <v>11.7</v>
          </cell>
          <cell r="S376">
            <v>59.1</v>
          </cell>
          <cell r="T376">
            <v>7.6</v>
          </cell>
          <cell r="U376">
            <v>1061</v>
          </cell>
          <cell r="W376">
            <v>13317</v>
          </cell>
          <cell r="X376">
            <v>207307.5</v>
          </cell>
        </row>
        <row r="377">
          <cell r="A377">
            <v>481</v>
          </cell>
          <cell r="B377" t="str">
            <v>PAW 481</v>
          </cell>
          <cell r="C377">
            <v>0</v>
          </cell>
          <cell r="D377">
            <v>4.2598587984999998</v>
          </cell>
          <cell r="E377">
            <v>4.0196870955000001</v>
          </cell>
          <cell r="F377">
            <v>0.24017170299999999</v>
          </cell>
          <cell r="G377">
            <v>11393.6</v>
          </cell>
          <cell r="H377">
            <v>18825.836380000001</v>
          </cell>
          <cell r="I377">
            <v>1930.3513349999998</v>
          </cell>
          <cell r="J377">
            <v>7117.2</v>
          </cell>
          <cell r="K377">
            <v>929.88324</v>
          </cell>
          <cell r="L377">
            <v>253.4</v>
          </cell>
          <cell r="M377">
            <v>563.6</v>
          </cell>
          <cell r="N377">
            <v>66.217030000000008</v>
          </cell>
          <cell r="O377">
            <v>294.8</v>
          </cell>
          <cell r="P377">
            <v>43.1</v>
          </cell>
          <cell r="Q377">
            <v>94.3</v>
          </cell>
          <cell r="R377">
            <v>10.5</v>
          </cell>
          <cell r="S377">
            <v>51.4</v>
          </cell>
          <cell r="T377">
            <v>6.4</v>
          </cell>
          <cell r="U377">
            <v>1018</v>
          </cell>
          <cell r="W377">
            <v>18943</v>
          </cell>
          <cell r="X377">
            <v>162997.5</v>
          </cell>
        </row>
        <row r="378">
          <cell r="A378">
            <v>482</v>
          </cell>
          <cell r="B378" t="str">
            <v>PAW 482</v>
          </cell>
          <cell r="C378">
            <v>0</v>
          </cell>
          <cell r="D378">
            <v>3.4225598687000001</v>
          </cell>
          <cell r="E378">
            <v>3.1958357156999999</v>
          </cell>
          <cell r="F378">
            <v>0.22672415300000001</v>
          </cell>
          <cell r="G378">
            <v>8263.9</v>
          </cell>
          <cell r="H378">
            <v>15404.820470000001</v>
          </cell>
          <cell r="I378">
            <v>1512.1329269999999</v>
          </cell>
          <cell r="J378">
            <v>5930.3</v>
          </cell>
          <cell r="K378">
            <v>847.20375999999999</v>
          </cell>
          <cell r="L378">
            <v>237.2</v>
          </cell>
          <cell r="M378">
            <v>552.20000000000005</v>
          </cell>
          <cell r="N378">
            <v>65.641530000000003</v>
          </cell>
          <cell r="O378">
            <v>286.8</v>
          </cell>
          <cell r="P378">
            <v>40.5</v>
          </cell>
          <cell r="Q378">
            <v>85.4</v>
          </cell>
          <cell r="R378">
            <v>9.5</v>
          </cell>
          <cell r="S378">
            <v>46.9</v>
          </cell>
          <cell r="T378">
            <v>6.1</v>
          </cell>
          <cell r="U378">
            <v>937</v>
          </cell>
          <cell r="W378">
            <v>13222</v>
          </cell>
          <cell r="X378">
            <v>129765</v>
          </cell>
        </row>
        <row r="379">
          <cell r="A379">
            <v>483</v>
          </cell>
          <cell r="B379" t="str">
            <v>PAW 483</v>
          </cell>
          <cell r="C379">
            <v>0</v>
          </cell>
          <cell r="D379">
            <v>7.0359476942999999</v>
          </cell>
          <cell r="E379">
            <v>6.6129515203000002</v>
          </cell>
          <cell r="F379">
            <v>0.42299617400000006</v>
          </cell>
          <cell r="G379">
            <v>19748.2</v>
          </cell>
          <cell r="H379">
            <v>31480.32732</v>
          </cell>
          <cell r="I379">
            <v>2948.4655229999994</v>
          </cell>
          <cell r="J379">
            <v>10405.5</v>
          </cell>
          <cell r="K379">
            <v>1547.0223599999999</v>
          </cell>
          <cell r="L379">
            <v>457.1</v>
          </cell>
          <cell r="M379">
            <v>1019.7</v>
          </cell>
          <cell r="N379">
            <v>127.46173999999999</v>
          </cell>
          <cell r="O379">
            <v>569</v>
          </cell>
          <cell r="P379">
            <v>78.400000000000006</v>
          </cell>
          <cell r="Q379">
            <v>167.9</v>
          </cell>
          <cell r="R379">
            <v>19.399999999999999</v>
          </cell>
          <cell r="S379">
            <v>101</v>
          </cell>
          <cell r="T379">
            <v>12</v>
          </cell>
          <cell r="U379">
            <v>1678</v>
          </cell>
          <cell r="W379">
            <v>27047</v>
          </cell>
          <cell r="X379">
            <v>150337.5</v>
          </cell>
        </row>
        <row r="380">
          <cell r="A380">
            <v>486</v>
          </cell>
          <cell r="B380" t="str">
            <v>PAW 486</v>
          </cell>
          <cell r="C380" t="str">
            <v>Sample mixed with blank</v>
          </cell>
          <cell r="D380">
            <v>7.1837437321000008</v>
          </cell>
          <cell r="E380">
            <v>6.7642042941000007</v>
          </cell>
          <cell r="F380">
            <v>0.41953943799999999</v>
          </cell>
          <cell r="G380">
            <v>21826.400000000001</v>
          </cell>
          <cell r="H380">
            <v>31966.885340000001</v>
          </cell>
          <cell r="I380">
            <v>2932.853721</v>
          </cell>
          <cell r="J380">
            <v>9628.4</v>
          </cell>
          <cell r="K380">
            <v>1287.50388</v>
          </cell>
          <cell r="L380">
            <v>384.4</v>
          </cell>
          <cell r="M380">
            <v>971.8</v>
          </cell>
          <cell r="N380">
            <v>123.59438</v>
          </cell>
          <cell r="O380">
            <v>564.9</v>
          </cell>
          <cell r="P380">
            <v>82.1</v>
          </cell>
          <cell r="Q380">
            <v>180.7</v>
          </cell>
          <cell r="R380">
            <v>21.3</v>
          </cell>
          <cell r="S380">
            <v>108.8</v>
          </cell>
          <cell r="T380">
            <v>12.8</v>
          </cell>
          <cell r="U380">
            <v>1745</v>
          </cell>
          <cell r="W380">
            <v>33767</v>
          </cell>
          <cell r="X380">
            <v>107610</v>
          </cell>
        </row>
        <row r="381">
          <cell r="A381">
            <v>487</v>
          </cell>
          <cell r="B381" t="str">
            <v>PAW 487</v>
          </cell>
          <cell r="C381">
            <v>0</v>
          </cell>
          <cell r="D381">
            <v>6.8434874708999986</v>
          </cell>
          <cell r="E381">
            <v>6.3978743498999986</v>
          </cell>
          <cell r="F381">
            <v>0.44561312100000006</v>
          </cell>
          <cell r="G381">
            <v>18010.5</v>
          </cell>
          <cell r="H381">
            <v>30760.797729999998</v>
          </cell>
          <cell r="I381">
            <v>3053.3478089999999</v>
          </cell>
          <cell r="J381">
            <v>10652.3</v>
          </cell>
          <cell r="K381">
            <v>1501.7979599999999</v>
          </cell>
          <cell r="L381">
            <v>437.9</v>
          </cell>
          <cell r="M381">
            <v>1024.7</v>
          </cell>
          <cell r="N381">
            <v>132.03120999999999</v>
          </cell>
          <cell r="O381">
            <v>594.9</v>
          </cell>
          <cell r="P381">
            <v>88</v>
          </cell>
          <cell r="Q381">
            <v>189.3</v>
          </cell>
          <cell r="R381">
            <v>23</v>
          </cell>
          <cell r="S381">
            <v>116</v>
          </cell>
          <cell r="T381">
            <v>13.3</v>
          </cell>
          <cell r="U381">
            <v>1837</v>
          </cell>
          <cell r="W381">
            <v>22146</v>
          </cell>
          <cell r="X381">
            <v>102862.5</v>
          </cell>
        </row>
        <row r="382">
          <cell r="A382">
            <v>488</v>
          </cell>
          <cell r="B382" t="str">
            <v>PAW 488</v>
          </cell>
          <cell r="C382">
            <v>0</v>
          </cell>
          <cell r="D382">
            <v>9.2714428319999982</v>
          </cell>
          <cell r="E382">
            <v>8.6772764399999982</v>
          </cell>
          <cell r="F382">
            <v>0.59416639199999988</v>
          </cell>
          <cell r="G382">
            <v>21677.7</v>
          </cell>
          <cell r="H382">
            <v>43289.725309999994</v>
          </cell>
          <cell r="I382">
            <v>4296.2883299999994</v>
          </cell>
          <cell r="J382">
            <v>15348.6</v>
          </cell>
          <cell r="K382">
            <v>2160.4507599999997</v>
          </cell>
          <cell r="L382">
            <v>612.6</v>
          </cell>
          <cell r="M382">
            <v>1457</v>
          </cell>
          <cell r="N382">
            <v>179.46392</v>
          </cell>
          <cell r="O382">
            <v>830.3</v>
          </cell>
          <cell r="P382">
            <v>121.1</v>
          </cell>
          <cell r="Q382">
            <v>250.6</v>
          </cell>
          <cell r="R382">
            <v>27.9</v>
          </cell>
          <cell r="S382">
            <v>135.69999999999999</v>
          </cell>
          <cell r="T382">
            <v>14</v>
          </cell>
          <cell r="U382">
            <v>2313</v>
          </cell>
          <cell r="W382">
            <v>41016</v>
          </cell>
          <cell r="X382">
            <v>36397.5</v>
          </cell>
        </row>
        <row r="383">
          <cell r="A383">
            <v>489</v>
          </cell>
          <cell r="B383" t="str">
            <v>PAW 489</v>
          </cell>
          <cell r="C383">
            <v>0</v>
          </cell>
          <cell r="D383">
            <v>7.841685965099999</v>
          </cell>
          <cell r="E383">
            <v>7.3169414770999994</v>
          </cell>
          <cell r="F383">
            <v>0.52474448799999995</v>
          </cell>
          <cell r="G383">
            <v>17873.900000000001</v>
          </cell>
          <cell r="H383">
            <v>36785.262150000002</v>
          </cell>
          <cell r="I383">
            <v>3630.5865809999996</v>
          </cell>
          <cell r="J383">
            <v>13088.2</v>
          </cell>
          <cell r="K383">
            <v>1791.46604</v>
          </cell>
          <cell r="L383">
            <v>501.3</v>
          </cell>
          <cell r="M383">
            <v>1217.9000000000001</v>
          </cell>
          <cell r="N383">
            <v>152.94488000000001</v>
          </cell>
          <cell r="O383">
            <v>737.7</v>
          </cell>
          <cell r="P383">
            <v>110.7</v>
          </cell>
          <cell r="Q383">
            <v>234.1</v>
          </cell>
          <cell r="R383">
            <v>26.1</v>
          </cell>
          <cell r="S383">
            <v>125.7</v>
          </cell>
          <cell r="T383">
            <v>13</v>
          </cell>
          <cell r="U383">
            <v>2128</v>
          </cell>
          <cell r="W383">
            <v>32962</v>
          </cell>
          <cell r="X383">
            <v>69630</v>
          </cell>
        </row>
        <row r="384">
          <cell r="A384">
            <v>490</v>
          </cell>
          <cell r="B384" t="str">
            <v>PAW 490</v>
          </cell>
          <cell r="C384">
            <v>0</v>
          </cell>
          <cell r="D384">
            <v>7.5218305494999997</v>
          </cell>
          <cell r="E384">
            <v>6.9526631674999999</v>
          </cell>
          <cell r="F384">
            <v>0.56916738199999994</v>
          </cell>
          <cell r="G384">
            <v>17815.3</v>
          </cell>
          <cell r="H384">
            <v>32778.947629999995</v>
          </cell>
          <cell r="I384">
            <v>3641.9150849999996</v>
          </cell>
          <cell r="J384">
            <v>13414.7</v>
          </cell>
          <cell r="K384">
            <v>1875.7689599999999</v>
          </cell>
          <cell r="L384">
            <v>522.1</v>
          </cell>
          <cell r="M384">
            <v>1233.5</v>
          </cell>
          <cell r="N384">
            <v>150.57381999999998</v>
          </cell>
          <cell r="O384">
            <v>757.5</v>
          </cell>
          <cell r="P384">
            <v>120</v>
          </cell>
          <cell r="Q384">
            <v>256.8</v>
          </cell>
          <cell r="R384">
            <v>29.9</v>
          </cell>
          <cell r="S384">
            <v>142.4</v>
          </cell>
          <cell r="T384">
            <v>14.9</v>
          </cell>
          <cell r="U384">
            <v>2464</v>
          </cell>
          <cell r="W384">
            <v>19263</v>
          </cell>
          <cell r="X384">
            <v>79125</v>
          </cell>
        </row>
        <row r="385">
          <cell r="A385">
            <v>491</v>
          </cell>
          <cell r="B385" t="str">
            <v>PAW 491</v>
          </cell>
          <cell r="C385">
            <v>0</v>
          </cell>
          <cell r="D385">
            <v>3.4876625702999999</v>
          </cell>
          <cell r="E385">
            <v>3.2450775513000001</v>
          </cell>
          <cell r="F385">
            <v>0.24258501900000001</v>
          </cell>
          <cell r="G385">
            <v>7656.6</v>
          </cell>
          <cell r="H385">
            <v>16227.07307</v>
          </cell>
          <cell r="I385">
            <v>1534.743123</v>
          </cell>
          <cell r="J385">
            <v>6125.9</v>
          </cell>
          <cell r="K385">
            <v>906.45932000000005</v>
          </cell>
          <cell r="L385">
            <v>252.1</v>
          </cell>
          <cell r="M385">
            <v>545.29999999999995</v>
          </cell>
          <cell r="N385">
            <v>65.250190000000003</v>
          </cell>
          <cell r="O385">
            <v>298.8</v>
          </cell>
          <cell r="P385">
            <v>44.4</v>
          </cell>
          <cell r="Q385">
            <v>101.2</v>
          </cell>
          <cell r="R385">
            <v>12.5</v>
          </cell>
          <cell r="S385">
            <v>70.599999999999994</v>
          </cell>
          <cell r="T385">
            <v>9.6999999999999993</v>
          </cell>
          <cell r="U385">
            <v>1026</v>
          </cell>
          <cell r="W385">
            <v>7662</v>
          </cell>
          <cell r="X385">
            <v>140842.5</v>
          </cell>
        </row>
        <row r="386">
          <cell r="A386">
            <v>492</v>
          </cell>
          <cell r="B386" t="str">
            <v>PAW 492</v>
          </cell>
          <cell r="C386">
            <v>0</v>
          </cell>
          <cell r="D386">
            <v>4.1348665582999997</v>
          </cell>
          <cell r="E386">
            <v>3.8955851923</v>
          </cell>
          <cell r="F386">
            <v>0.23928136600000002</v>
          </cell>
          <cell r="G386">
            <v>9970</v>
          </cell>
          <cell r="H386">
            <v>19039.130110000002</v>
          </cell>
          <cell r="I386">
            <v>1897.887213</v>
          </cell>
          <cell r="J386">
            <v>7105.5</v>
          </cell>
          <cell r="K386">
            <v>943.33460000000002</v>
          </cell>
          <cell r="L386">
            <v>254.3</v>
          </cell>
          <cell r="M386">
            <v>534.6</v>
          </cell>
          <cell r="N386">
            <v>62.91366</v>
          </cell>
          <cell r="O386">
            <v>286</v>
          </cell>
          <cell r="P386">
            <v>43.4</v>
          </cell>
          <cell r="Q386">
            <v>98.6</v>
          </cell>
          <cell r="R386">
            <v>12.3</v>
          </cell>
          <cell r="S386">
            <v>68.3</v>
          </cell>
          <cell r="T386">
            <v>9.4</v>
          </cell>
          <cell r="U386">
            <v>1023</v>
          </cell>
          <cell r="W386">
            <v>7375</v>
          </cell>
          <cell r="X386">
            <v>139260</v>
          </cell>
        </row>
        <row r="387">
          <cell r="A387">
            <v>493</v>
          </cell>
          <cell r="B387" t="str">
            <v>PAW 493</v>
          </cell>
          <cell r="C387">
            <v>0</v>
          </cell>
          <cell r="D387">
            <v>4.0617622332999996</v>
          </cell>
          <cell r="E387">
            <v>3.7950593112999997</v>
          </cell>
          <cell r="F387">
            <v>0.26670292199999995</v>
          </cell>
          <cell r="G387">
            <v>9568</v>
          </cell>
          <cell r="H387">
            <v>17394.85917</v>
          </cell>
          <cell r="I387">
            <v>2053.1860229999998</v>
          </cell>
          <cell r="J387">
            <v>7821.1</v>
          </cell>
          <cell r="K387">
            <v>1113.4479200000001</v>
          </cell>
          <cell r="L387">
            <v>314.3</v>
          </cell>
          <cell r="M387">
            <v>718.2</v>
          </cell>
          <cell r="N387">
            <v>87.729219999999998</v>
          </cell>
          <cell r="O387">
            <v>366.7</v>
          </cell>
          <cell r="P387">
            <v>44.8</v>
          </cell>
          <cell r="Q387">
            <v>91.6</v>
          </cell>
          <cell r="R387">
            <v>10.6</v>
          </cell>
          <cell r="S387">
            <v>58.1</v>
          </cell>
          <cell r="T387">
            <v>8</v>
          </cell>
          <cell r="U387">
            <v>967</v>
          </cell>
          <cell r="W387">
            <v>6693</v>
          </cell>
          <cell r="X387">
            <v>121852.5</v>
          </cell>
        </row>
        <row r="388">
          <cell r="A388">
            <v>494</v>
          </cell>
          <cell r="B388" t="str">
            <v>PAW 494</v>
          </cell>
          <cell r="C388">
            <v>0</v>
          </cell>
          <cell r="D388">
            <v>3.1270675622999997</v>
          </cell>
          <cell r="E388">
            <v>2.9067614992999999</v>
          </cell>
          <cell r="F388">
            <v>0.220306063</v>
          </cell>
          <cell r="G388">
            <v>7021.4</v>
          </cell>
          <cell r="H388">
            <v>13417.007239999999</v>
          </cell>
          <cell r="I388">
            <v>1548.9037529999998</v>
          </cell>
          <cell r="J388">
            <v>6222.2</v>
          </cell>
          <cell r="K388">
            <v>858.10399999999993</v>
          </cell>
          <cell r="L388">
            <v>246</v>
          </cell>
          <cell r="M388">
            <v>553.1</v>
          </cell>
          <cell r="N388">
            <v>70.36063</v>
          </cell>
          <cell r="O388">
            <v>318.3</v>
          </cell>
          <cell r="P388">
            <v>39.799999999999997</v>
          </cell>
          <cell r="Q388">
            <v>77.2</v>
          </cell>
          <cell r="R388">
            <v>8.6</v>
          </cell>
          <cell r="S388">
            <v>46.2</v>
          </cell>
          <cell r="T388">
            <v>6.5</v>
          </cell>
          <cell r="U388">
            <v>837</v>
          </cell>
          <cell r="W388">
            <v>4699</v>
          </cell>
          <cell r="X388">
            <v>131347.5</v>
          </cell>
        </row>
        <row r="389">
          <cell r="A389">
            <v>495</v>
          </cell>
          <cell r="B389" t="str">
            <v>PAW 495</v>
          </cell>
          <cell r="C389">
            <v>0</v>
          </cell>
          <cell r="D389">
            <v>1.6487245165</v>
          </cell>
          <cell r="E389">
            <v>1.5308983704999999</v>
          </cell>
          <cell r="F389">
            <v>0.11782614600000002</v>
          </cell>
          <cell r="G389">
            <v>3883.3</v>
          </cell>
          <cell r="H389">
            <v>6494.9756300000008</v>
          </cell>
          <cell r="I389">
            <v>887.14591499999983</v>
          </cell>
          <cell r="J389">
            <v>3539.6</v>
          </cell>
          <cell r="K389">
            <v>503.96215999999998</v>
          </cell>
          <cell r="L389">
            <v>137.6</v>
          </cell>
          <cell r="M389">
            <v>299.3</v>
          </cell>
          <cell r="N389">
            <v>37.361460000000001</v>
          </cell>
          <cell r="O389">
            <v>158.69999999999999</v>
          </cell>
          <cell r="P389">
            <v>21.2</v>
          </cell>
          <cell r="Q389">
            <v>40.200000000000003</v>
          </cell>
          <cell r="R389">
            <v>4.5999999999999996</v>
          </cell>
          <cell r="S389">
            <v>23.2</v>
          </cell>
          <cell r="T389">
            <v>3.1</v>
          </cell>
          <cell r="U389">
            <v>453</v>
          </cell>
          <cell r="W389">
            <v>3203</v>
          </cell>
          <cell r="X389">
            <v>22155</v>
          </cell>
        </row>
        <row r="390">
          <cell r="A390">
            <v>496</v>
          </cell>
          <cell r="B390" t="str">
            <v>PAW 496</v>
          </cell>
          <cell r="C390">
            <v>0</v>
          </cell>
          <cell r="D390">
            <v>0.73556866289999989</v>
          </cell>
          <cell r="E390">
            <v>0.67613979789999989</v>
          </cell>
          <cell r="F390">
            <v>5.9428864999999997E-2</v>
          </cell>
          <cell r="G390">
            <v>1742.4</v>
          </cell>
          <cell r="H390">
            <v>2625.4689499999999</v>
          </cell>
          <cell r="I390">
            <v>408.23574899999994</v>
          </cell>
          <cell r="J390">
            <v>1710.7</v>
          </cell>
          <cell r="K390">
            <v>274.59327999999999</v>
          </cell>
          <cell r="L390">
            <v>76.5</v>
          </cell>
          <cell r="M390">
            <v>158.9</v>
          </cell>
          <cell r="N390">
            <v>18.588649999999998</v>
          </cell>
          <cell r="O390">
            <v>78.400000000000006</v>
          </cell>
          <cell r="P390">
            <v>10.4</v>
          </cell>
          <cell r="Q390">
            <v>20.100000000000001</v>
          </cell>
          <cell r="R390">
            <v>2.4</v>
          </cell>
          <cell r="S390">
            <v>12.3</v>
          </cell>
          <cell r="T390">
            <v>1.7</v>
          </cell>
          <cell r="U390">
            <v>215</v>
          </cell>
          <cell r="W390">
            <v>1436</v>
          </cell>
          <cell r="X390">
            <v>6330</v>
          </cell>
        </row>
        <row r="391">
          <cell r="A391">
            <v>497</v>
          </cell>
          <cell r="B391" t="str">
            <v>PAW 497</v>
          </cell>
          <cell r="C391">
            <v>0</v>
          </cell>
          <cell r="D391">
            <v>0.48343557429999995</v>
          </cell>
          <cell r="E391">
            <v>0.43298791229999994</v>
          </cell>
          <cell r="F391">
            <v>5.0447662000000004E-2</v>
          </cell>
          <cell r="G391">
            <v>959.1</v>
          </cell>
          <cell r="H391">
            <v>1614.4027899999999</v>
          </cell>
          <cell r="I391">
            <v>254.786013</v>
          </cell>
          <cell r="J391">
            <v>1264.8</v>
          </cell>
          <cell r="K391">
            <v>236.79031999999998</v>
          </cell>
          <cell r="L391">
            <v>70.3</v>
          </cell>
          <cell r="M391">
            <v>146.1</v>
          </cell>
          <cell r="N391">
            <v>15.67662</v>
          </cell>
          <cell r="O391">
            <v>63.5</v>
          </cell>
          <cell r="P391">
            <v>8.3000000000000007</v>
          </cell>
          <cell r="Q391">
            <v>17</v>
          </cell>
          <cell r="R391">
            <v>2.1</v>
          </cell>
          <cell r="S391">
            <v>11.1</v>
          </cell>
          <cell r="T391">
            <v>1.4</v>
          </cell>
          <cell r="U391">
            <v>169</v>
          </cell>
          <cell r="W391">
            <v>938</v>
          </cell>
          <cell r="X391">
            <v>4747.5</v>
          </cell>
        </row>
        <row r="392">
          <cell r="A392">
            <v>498</v>
          </cell>
          <cell r="B392" t="str">
            <v>PAW 498</v>
          </cell>
          <cell r="C392">
            <v>0</v>
          </cell>
          <cell r="D392">
            <v>0.39485072729999998</v>
          </cell>
          <cell r="E392">
            <v>0.34668046729999996</v>
          </cell>
          <cell r="F392">
            <v>4.8170259999999999E-2</v>
          </cell>
          <cell r="G392">
            <v>734</v>
          </cell>
          <cell r="H392">
            <v>1293.46659</v>
          </cell>
          <cell r="I392">
            <v>191.70684299999999</v>
          </cell>
          <cell r="J392">
            <v>1036.7</v>
          </cell>
          <cell r="K392">
            <v>210.93124</v>
          </cell>
          <cell r="L392">
            <v>62.1</v>
          </cell>
          <cell r="M392">
            <v>134.1</v>
          </cell>
          <cell r="N392">
            <v>14.502599999999999</v>
          </cell>
          <cell r="O392">
            <v>59.8</v>
          </cell>
          <cell r="P392">
            <v>8.1999999999999993</v>
          </cell>
          <cell r="Q392">
            <v>17.100000000000001</v>
          </cell>
          <cell r="R392">
            <v>2.2000000000000002</v>
          </cell>
          <cell r="S392">
            <v>12.1</v>
          </cell>
          <cell r="T392">
            <v>1.6</v>
          </cell>
          <cell r="U392">
            <v>170</v>
          </cell>
          <cell r="W392">
            <v>747</v>
          </cell>
          <cell r="X392">
            <v>6330</v>
          </cell>
        </row>
        <row r="393">
          <cell r="A393">
            <v>499</v>
          </cell>
          <cell r="B393" t="str">
            <v>PAW 499</v>
          </cell>
          <cell r="C393">
            <v>0</v>
          </cell>
          <cell r="D393">
            <v>0.33169133810000001</v>
          </cell>
          <cell r="E393">
            <v>0.2826092831</v>
          </cell>
          <cell r="F393">
            <v>4.9082054999999999E-2</v>
          </cell>
          <cell r="G393">
            <v>609.4</v>
          </cell>
          <cell r="H393">
            <v>1121.4026200000001</v>
          </cell>
          <cell r="I393">
            <v>142.741491</v>
          </cell>
          <cell r="J393">
            <v>769.1</v>
          </cell>
          <cell r="K393">
            <v>183.44871999999998</v>
          </cell>
          <cell r="L393">
            <v>58.5</v>
          </cell>
          <cell r="M393">
            <v>128.69999999999999</v>
          </cell>
          <cell r="N393">
            <v>15.020550000000002</v>
          </cell>
          <cell r="O393">
            <v>61</v>
          </cell>
          <cell r="P393">
            <v>8.6</v>
          </cell>
          <cell r="Q393">
            <v>18.5</v>
          </cell>
          <cell r="R393">
            <v>2.2000000000000002</v>
          </cell>
          <cell r="S393">
            <v>12.5</v>
          </cell>
          <cell r="T393">
            <v>1.8</v>
          </cell>
          <cell r="U393">
            <v>184</v>
          </cell>
          <cell r="W393">
            <v>694</v>
          </cell>
          <cell r="X393">
            <v>37980</v>
          </cell>
        </row>
        <row r="394">
          <cell r="A394">
            <v>500</v>
          </cell>
          <cell r="B394" t="str">
            <v>PAW 500</v>
          </cell>
          <cell r="C394">
            <v>0</v>
          </cell>
          <cell r="D394">
            <v>0.29285193700000001</v>
          </cell>
          <cell r="E394">
            <v>0.23853388020000002</v>
          </cell>
          <cell r="F394">
            <v>5.4318056800000014E-2</v>
          </cell>
          <cell r="G394">
            <v>576.4</v>
          </cell>
          <cell r="H394">
            <v>1002.51567</v>
          </cell>
          <cell r="I394">
            <v>110.52313199999999</v>
          </cell>
          <cell r="J394">
            <v>542.1</v>
          </cell>
          <cell r="K394">
            <v>153.80000000000001</v>
          </cell>
          <cell r="L394">
            <v>53.9</v>
          </cell>
          <cell r="M394">
            <v>141.6</v>
          </cell>
          <cell r="N394">
            <v>16.562889999999999</v>
          </cell>
          <cell r="O394">
            <v>67.5</v>
          </cell>
          <cell r="P394">
            <v>10.3</v>
          </cell>
          <cell r="Q394">
            <v>20.3</v>
          </cell>
          <cell r="R394">
            <v>2.6</v>
          </cell>
          <cell r="S394">
            <v>13.5</v>
          </cell>
          <cell r="T394">
            <v>1.796618</v>
          </cell>
          <cell r="U394">
            <v>215.12106</v>
          </cell>
          <cell r="W394">
            <v>708.09750000000008</v>
          </cell>
          <cell r="X394">
            <v>53804.999999999993</v>
          </cell>
        </row>
        <row r="395">
          <cell r="A395">
            <v>501</v>
          </cell>
          <cell r="B395" t="str">
            <v>PAW 501</v>
          </cell>
          <cell r="C395">
            <v>0</v>
          </cell>
          <cell r="D395">
            <v>0.29702499090000001</v>
          </cell>
          <cell r="E395">
            <v>0.2385119439</v>
          </cell>
          <cell r="F395">
            <v>5.8513047000000006E-2</v>
          </cell>
          <cell r="G395">
            <v>551.4</v>
          </cell>
          <cell r="H395">
            <v>1044.2139500000001</v>
          </cell>
          <cell r="I395">
            <v>122.44848899999998</v>
          </cell>
          <cell r="J395">
            <v>542.4</v>
          </cell>
          <cell r="K395">
            <v>124.657</v>
          </cell>
          <cell r="L395">
            <v>45.2</v>
          </cell>
          <cell r="M395">
            <v>129.80000000000001</v>
          </cell>
          <cell r="N395">
            <v>17.23047</v>
          </cell>
          <cell r="O395">
            <v>78.7</v>
          </cell>
          <cell r="P395">
            <v>10.9</v>
          </cell>
          <cell r="Q395">
            <v>23.3</v>
          </cell>
          <cell r="R395">
            <v>2.8</v>
          </cell>
          <cell r="S395">
            <v>14.3</v>
          </cell>
          <cell r="T395">
            <v>1.9</v>
          </cell>
          <cell r="U395">
            <v>261</v>
          </cell>
          <cell r="W395">
            <v>641</v>
          </cell>
          <cell r="X395">
            <v>53805</v>
          </cell>
        </row>
        <row r="396">
          <cell r="A396">
            <v>502</v>
          </cell>
          <cell r="B396" t="str">
            <v>PAW 502</v>
          </cell>
          <cell r="C396">
            <v>0</v>
          </cell>
          <cell r="D396">
            <v>0.32191395519999993</v>
          </cell>
          <cell r="E396">
            <v>0.26611715919999995</v>
          </cell>
          <cell r="F396">
            <v>5.5796795999999996E-2</v>
          </cell>
          <cell r="G396">
            <v>642.79999999999995</v>
          </cell>
          <cell r="H396">
            <v>1193.5546999999999</v>
          </cell>
          <cell r="I396">
            <v>132.05665199999999</v>
          </cell>
          <cell r="J396">
            <v>565.9</v>
          </cell>
          <cell r="K396">
            <v>126.86024</v>
          </cell>
          <cell r="L396">
            <v>44.4</v>
          </cell>
          <cell r="M396">
            <v>121.7</v>
          </cell>
          <cell r="N396">
            <v>16.067960000000003</v>
          </cell>
          <cell r="O396">
            <v>73.7</v>
          </cell>
          <cell r="P396">
            <v>10.7</v>
          </cell>
          <cell r="Q396">
            <v>21.5</v>
          </cell>
          <cell r="R396">
            <v>2.2999999999999998</v>
          </cell>
          <cell r="S396">
            <v>12</v>
          </cell>
          <cell r="T396">
            <v>1.6</v>
          </cell>
          <cell r="U396">
            <v>254</v>
          </cell>
          <cell r="W396">
            <v>791</v>
          </cell>
          <cell r="X396" t="str">
            <v>X</v>
          </cell>
        </row>
        <row r="397">
          <cell r="A397">
            <v>503</v>
          </cell>
          <cell r="B397" t="str">
            <v>PAW 503</v>
          </cell>
          <cell r="C397">
            <v>0</v>
          </cell>
          <cell r="D397">
            <v>0.59949079009999995</v>
          </cell>
          <cell r="E397">
            <v>0.45584126219999999</v>
          </cell>
          <cell r="F397">
            <v>0.14364952789999996</v>
          </cell>
          <cell r="G397">
            <v>1042.5999999999999</v>
          </cell>
          <cell r="H397">
            <v>1848.3114</v>
          </cell>
          <cell r="I397">
            <v>216.201222</v>
          </cell>
          <cell r="J397">
            <v>1103.9000000000001</v>
          </cell>
          <cell r="K397">
            <v>347.4</v>
          </cell>
          <cell r="L397">
            <v>129.1</v>
          </cell>
          <cell r="M397">
            <v>375.7</v>
          </cell>
          <cell r="N397">
            <v>44.244439999999997</v>
          </cell>
          <cell r="O397">
            <v>190.3</v>
          </cell>
          <cell r="P397">
            <v>28</v>
          </cell>
          <cell r="Q397">
            <v>50.4</v>
          </cell>
          <cell r="R397">
            <v>4.9000000000000004</v>
          </cell>
          <cell r="S397">
            <v>22</v>
          </cell>
          <cell r="T397">
            <v>2.4902489999999999</v>
          </cell>
          <cell r="U397">
            <v>589.36059</v>
          </cell>
          <cell r="W397">
            <v>1265.9925000000001</v>
          </cell>
          <cell r="X397">
            <v>6330</v>
          </cell>
        </row>
        <row r="398">
          <cell r="A398">
            <v>506</v>
          </cell>
          <cell r="B398" t="str">
            <v>PAW 506</v>
          </cell>
          <cell r="C398">
            <v>0</v>
          </cell>
          <cell r="D398">
            <v>0.53238625719999999</v>
          </cell>
          <cell r="E398">
            <v>0.38351793819999996</v>
          </cell>
          <cell r="F398">
            <v>0.14886831900000003</v>
          </cell>
          <cell r="G398">
            <v>917.9</v>
          </cell>
          <cell r="H398">
            <v>1638.8829600000001</v>
          </cell>
          <cell r="I398">
            <v>177.81538199999997</v>
          </cell>
          <cell r="J398">
            <v>802.1</v>
          </cell>
          <cell r="K398">
            <v>298.48103999999995</v>
          </cell>
          <cell r="L398">
            <v>118.5</v>
          </cell>
          <cell r="M398">
            <v>353</v>
          </cell>
          <cell r="N398">
            <v>45.683189999999996</v>
          </cell>
          <cell r="O398">
            <v>211.2</v>
          </cell>
          <cell r="P398">
            <v>28.7</v>
          </cell>
          <cell r="Q398">
            <v>58.5</v>
          </cell>
          <cell r="R398">
            <v>6.1</v>
          </cell>
          <cell r="S398">
            <v>27.6</v>
          </cell>
          <cell r="T398">
            <v>3.4</v>
          </cell>
          <cell r="U398">
            <v>636</v>
          </cell>
          <cell r="W398">
            <v>1082</v>
          </cell>
          <cell r="X398">
            <v>26902.5</v>
          </cell>
        </row>
        <row r="399">
          <cell r="A399">
            <v>507</v>
          </cell>
          <cell r="B399" t="str">
            <v>PAW 507</v>
          </cell>
          <cell r="C399">
            <v>0</v>
          </cell>
          <cell r="D399">
            <v>0.37805072180000004</v>
          </cell>
          <cell r="E399">
            <v>0.21387625580000003</v>
          </cell>
          <cell r="F399">
            <v>0.16417446600000002</v>
          </cell>
          <cell r="G399">
            <v>516.6</v>
          </cell>
          <cell r="H399">
            <v>935.51731000000007</v>
          </cell>
          <cell r="I399">
            <v>99.42868799999998</v>
          </cell>
          <cell r="J399">
            <v>414.9</v>
          </cell>
          <cell r="K399">
            <v>172.31655999999998</v>
          </cell>
          <cell r="L399">
            <v>84</v>
          </cell>
          <cell r="M399">
            <v>272.3</v>
          </cell>
          <cell r="N399">
            <v>41.04466</v>
          </cell>
          <cell r="O399">
            <v>238.1</v>
          </cell>
          <cell r="P399">
            <v>39.700000000000003</v>
          </cell>
          <cell r="Q399">
            <v>74.5</v>
          </cell>
          <cell r="R399">
            <v>6.7</v>
          </cell>
          <cell r="S399">
            <v>25.6</v>
          </cell>
          <cell r="T399">
            <v>2.8</v>
          </cell>
          <cell r="U399">
            <v>857</v>
          </cell>
          <cell r="W399">
            <v>620</v>
          </cell>
          <cell r="X399">
            <v>7912.5</v>
          </cell>
        </row>
        <row r="400">
          <cell r="A400">
            <v>508</v>
          </cell>
          <cell r="B400" t="str">
            <v>PAW 508</v>
          </cell>
          <cell r="C400">
            <v>0</v>
          </cell>
          <cell r="D400">
            <v>0.48729954940000003</v>
          </cell>
          <cell r="E400">
            <v>0.32448303640000004</v>
          </cell>
          <cell r="F400">
            <v>0.162816513</v>
          </cell>
          <cell r="G400">
            <v>827.1</v>
          </cell>
          <cell r="H400">
            <v>1525.96964</v>
          </cell>
          <cell r="I400">
            <v>162.76532399999999</v>
          </cell>
          <cell r="J400">
            <v>599.70000000000005</v>
          </cell>
          <cell r="K400">
            <v>129.2954</v>
          </cell>
          <cell r="L400">
            <v>78.5</v>
          </cell>
          <cell r="M400">
            <v>311.8</v>
          </cell>
          <cell r="N400">
            <v>46.765130000000006</v>
          </cell>
          <cell r="O400">
            <v>256.39999999999998</v>
          </cell>
          <cell r="P400">
            <v>41.6</v>
          </cell>
          <cell r="Q400">
            <v>72.3</v>
          </cell>
          <cell r="R400">
            <v>6.2</v>
          </cell>
          <cell r="S400">
            <v>24.8</v>
          </cell>
          <cell r="T400">
            <v>2.8</v>
          </cell>
          <cell r="U400">
            <v>787</v>
          </cell>
          <cell r="W400">
            <v>966</v>
          </cell>
          <cell r="X400">
            <v>9495</v>
          </cell>
        </row>
        <row r="401">
          <cell r="A401">
            <v>509</v>
          </cell>
          <cell r="B401" t="str">
            <v>PAW 509</v>
          </cell>
          <cell r="C401">
            <v>0</v>
          </cell>
          <cell r="D401">
            <v>0.58580864509999997</v>
          </cell>
          <cell r="E401">
            <v>0.39352417909999998</v>
          </cell>
          <cell r="F401">
            <v>0.19228446600000001</v>
          </cell>
          <cell r="G401">
            <v>1038.0999999999999</v>
          </cell>
          <cell r="H401">
            <v>1830.9761600000002</v>
          </cell>
          <cell r="I401">
            <v>205.703631</v>
          </cell>
          <cell r="J401">
            <v>750.3</v>
          </cell>
          <cell r="K401">
            <v>110.16199999999999</v>
          </cell>
          <cell r="L401">
            <v>43.3</v>
          </cell>
          <cell r="M401">
            <v>254.2</v>
          </cell>
          <cell r="N401">
            <v>41.04466</v>
          </cell>
          <cell r="O401">
            <v>216.7</v>
          </cell>
          <cell r="P401">
            <v>43.6</v>
          </cell>
          <cell r="Q401">
            <v>89.6</v>
          </cell>
          <cell r="R401">
            <v>8.5</v>
          </cell>
          <cell r="S401">
            <v>36.200000000000003</v>
          </cell>
          <cell r="T401">
            <v>4.7</v>
          </cell>
          <cell r="U401">
            <v>1185</v>
          </cell>
          <cell r="W401">
            <v>1374</v>
          </cell>
          <cell r="X401">
            <v>79125</v>
          </cell>
        </row>
        <row r="402">
          <cell r="A402">
            <v>510</v>
          </cell>
          <cell r="B402" t="str">
            <v>PAW 510</v>
          </cell>
          <cell r="C402">
            <v>0</v>
          </cell>
          <cell r="D402">
            <v>1.0944578151000002</v>
          </cell>
          <cell r="E402">
            <v>0.82293941110000013</v>
          </cell>
          <cell r="F402">
            <v>0.27151840399999999</v>
          </cell>
          <cell r="G402">
            <v>2064.3000000000002</v>
          </cell>
          <cell r="H402">
            <v>3917.2957200000001</v>
          </cell>
          <cell r="I402">
            <v>440.23175099999997</v>
          </cell>
          <cell r="J402">
            <v>1583.3</v>
          </cell>
          <cell r="K402">
            <v>224.26664</v>
          </cell>
          <cell r="L402">
            <v>70</v>
          </cell>
          <cell r="M402">
            <v>268.5</v>
          </cell>
          <cell r="N402">
            <v>43.784039999999997</v>
          </cell>
          <cell r="O402">
            <v>278</v>
          </cell>
          <cell r="P402">
            <v>61.3</v>
          </cell>
          <cell r="Q402">
            <v>129.69999999999999</v>
          </cell>
          <cell r="R402">
            <v>12.3</v>
          </cell>
          <cell r="S402">
            <v>51.4</v>
          </cell>
          <cell r="T402">
            <v>6.2</v>
          </cell>
          <cell r="U402">
            <v>1794</v>
          </cell>
          <cell r="W402">
            <v>2700</v>
          </cell>
          <cell r="X402">
            <v>123435</v>
          </cell>
        </row>
        <row r="403">
          <cell r="A403">
            <v>511</v>
          </cell>
          <cell r="B403" t="str">
            <v>PAW 511</v>
          </cell>
          <cell r="C403">
            <v>0</v>
          </cell>
          <cell r="D403">
            <v>7.8421703123000031</v>
          </cell>
          <cell r="E403">
            <v>7.5930284693000027</v>
          </cell>
          <cell r="F403">
            <v>0.24914184300000003</v>
          </cell>
          <cell r="G403">
            <v>20135.3</v>
          </cell>
          <cell r="H403">
            <v>40380.333240000007</v>
          </cell>
          <cell r="I403">
            <v>3571.884333</v>
          </cell>
          <cell r="J403">
            <v>10727</v>
          </cell>
          <cell r="K403">
            <v>1115.76712</v>
          </cell>
          <cell r="L403">
            <v>238.7</v>
          </cell>
          <cell r="M403">
            <v>436.3</v>
          </cell>
          <cell r="N403">
            <v>56.318429999999999</v>
          </cell>
          <cell r="O403">
            <v>265</v>
          </cell>
          <cell r="P403">
            <v>51.2</v>
          </cell>
          <cell r="Q403">
            <v>130.6</v>
          </cell>
          <cell r="R403">
            <v>16.399999999999999</v>
          </cell>
          <cell r="S403">
            <v>85.7</v>
          </cell>
          <cell r="T403">
            <v>11.2</v>
          </cell>
          <cell r="U403">
            <v>1200</v>
          </cell>
          <cell r="W403">
            <v>33607</v>
          </cell>
          <cell r="X403">
            <v>121852.5</v>
          </cell>
        </row>
        <row r="404">
          <cell r="A404">
            <v>512</v>
          </cell>
          <cell r="B404" t="str">
            <v>PAW 512</v>
          </cell>
          <cell r="C404">
            <v>0</v>
          </cell>
          <cell r="D404">
            <v>5.0185208046999987</v>
          </cell>
          <cell r="E404">
            <v>4.8111820022999989</v>
          </cell>
          <cell r="F404">
            <v>0.20733880239999999</v>
          </cell>
          <cell r="G404">
            <v>13342.1</v>
          </cell>
          <cell r="H404">
            <v>23082.809099999999</v>
          </cell>
          <cell r="I404">
            <v>2501.4109229999995</v>
          </cell>
          <cell r="J404">
            <v>8246.7999999999993</v>
          </cell>
          <cell r="K404">
            <v>938.7</v>
          </cell>
          <cell r="L404">
            <v>204.5</v>
          </cell>
          <cell r="M404">
            <v>371.8</v>
          </cell>
          <cell r="N404">
            <v>47.870090000000005</v>
          </cell>
          <cell r="O404">
            <v>220.6</v>
          </cell>
          <cell r="P404">
            <v>43.3</v>
          </cell>
          <cell r="Q404">
            <v>110.2</v>
          </cell>
          <cell r="R404">
            <v>14.1</v>
          </cell>
          <cell r="S404">
            <v>79.900000000000006</v>
          </cell>
          <cell r="T404">
            <v>10.279383999999999</v>
          </cell>
          <cell r="U404">
            <v>970.83855000000005</v>
          </cell>
          <cell r="W404">
            <v>16919.954000000002</v>
          </cell>
          <cell r="X404">
            <v>117105.00000000001</v>
          </cell>
        </row>
        <row r="405">
          <cell r="A405">
            <v>513</v>
          </cell>
          <cell r="B405" t="str">
            <v>PAW 513</v>
          </cell>
          <cell r="C405">
            <v>0</v>
          </cell>
          <cell r="D405">
            <v>6.3720482574999995</v>
          </cell>
          <cell r="E405">
            <v>5.9774706414999992</v>
          </cell>
          <cell r="F405">
            <v>0.39457761600000002</v>
          </cell>
          <cell r="G405">
            <v>14827.5</v>
          </cell>
          <cell r="H405">
            <v>28495.97205</v>
          </cell>
          <cell r="I405">
            <v>3222.9476849999996</v>
          </cell>
          <cell r="J405">
            <v>11659</v>
          </cell>
          <cell r="K405">
            <v>1569.2866799999999</v>
          </cell>
          <cell r="L405">
            <v>400.6</v>
          </cell>
          <cell r="M405">
            <v>821.8</v>
          </cell>
          <cell r="N405">
            <v>106.07616</v>
          </cell>
          <cell r="O405">
            <v>490.2</v>
          </cell>
          <cell r="P405">
            <v>79.400000000000006</v>
          </cell>
          <cell r="Q405">
            <v>184</v>
          </cell>
          <cell r="R405">
            <v>21.6</v>
          </cell>
          <cell r="S405">
            <v>113</v>
          </cell>
          <cell r="T405">
            <v>14.1</v>
          </cell>
          <cell r="U405">
            <v>1715</v>
          </cell>
          <cell r="W405">
            <v>30902</v>
          </cell>
          <cell r="X405">
            <v>37980</v>
          </cell>
        </row>
        <row r="406">
          <cell r="A406">
            <v>514</v>
          </cell>
          <cell r="B406" t="str">
            <v>PAW 514</v>
          </cell>
          <cell r="C406">
            <v>0</v>
          </cell>
          <cell r="D406">
            <v>15.707585079799999</v>
          </cell>
          <cell r="E406">
            <v>14.331644947799999</v>
          </cell>
          <cell r="F406">
            <v>1.375940132</v>
          </cell>
          <cell r="G406">
            <v>32383.5</v>
          </cell>
          <cell r="H406">
            <v>67692.472379999992</v>
          </cell>
          <cell r="I406">
            <v>7776.9477779999997</v>
          </cell>
          <cell r="J406">
            <v>30411.5</v>
          </cell>
          <cell r="K406">
            <v>5052.0293199999996</v>
          </cell>
          <cell r="L406">
            <v>1495.5</v>
          </cell>
          <cell r="M406">
            <v>3376</v>
          </cell>
          <cell r="N406">
            <v>441.20132000000001</v>
          </cell>
          <cell r="O406">
            <v>1951.9</v>
          </cell>
          <cell r="P406">
            <v>274.7</v>
          </cell>
          <cell r="Q406">
            <v>566.20000000000005</v>
          </cell>
          <cell r="R406">
            <v>63.4</v>
          </cell>
          <cell r="S406">
            <v>294.3</v>
          </cell>
          <cell r="T406">
            <v>31.2</v>
          </cell>
          <cell r="U406">
            <v>5265</v>
          </cell>
          <cell r="W406">
            <v>52878</v>
          </cell>
          <cell r="X406">
            <v>4747.5</v>
          </cell>
        </row>
        <row r="407">
          <cell r="A407">
            <v>515</v>
          </cell>
          <cell r="B407" t="str">
            <v>PAW 515</v>
          </cell>
          <cell r="C407">
            <v>0</v>
          </cell>
          <cell r="D407">
            <v>14.2681892465</v>
          </cell>
          <cell r="E407">
            <v>12.941765460500001</v>
          </cell>
          <cell r="F407">
            <v>1.3264237860000001</v>
          </cell>
          <cell r="G407">
            <v>32286.1</v>
          </cell>
          <cell r="H407">
            <v>61283.821559999997</v>
          </cell>
          <cell r="I407">
            <v>6730.1027249999997</v>
          </cell>
          <cell r="J407">
            <v>25228.1</v>
          </cell>
          <cell r="K407">
            <v>3889.5303199999998</v>
          </cell>
          <cell r="L407">
            <v>1167.5999999999999</v>
          </cell>
          <cell r="M407">
            <v>2939.7</v>
          </cell>
          <cell r="N407">
            <v>401.53786000000002</v>
          </cell>
          <cell r="O407">
            <v>1952</v>
          </cell>
          <cell r="P407">
            <v>292.7</v>
          </cell>
          <cell r="Q407">
            <v>585.79999999999995</v>
          </cell>
          <cell r="R407">
            <v>64.2</v>
          </cell>
          <cell r="S407">
            <v>303.10000000000002</v>
          </cell>
          <cell r="T407">
            <v>31.6</v>
          </cell>
          <cell r="U407">
            <v>5526</v>
          </cell>
          <cell r="W407">
            <v>29734</v>
          </cell>
          <cell r="X407">
            <v>22155</v>
          </cell>
        </row>
        <row r="408">
          <cell r="A408">
            <v>516</v>
          </cell>
          <cell r="B408" t="str">
            <v>PAW 516</v>
          </cell>
          <cell r="C408">
            <v>0</v>
          </cell>
          <cell r="D408">
            <v>8.3497156962000005</v>
          </cell>
          <cell r="E408">
            <v>7.5225623032</v>
          </cell>
          <cell r="F408">
            <v>0.82715339300000001</v>
          </cell>
          <cell r="G408">
            <v>18735.400000000001</v>
          </cell>
          <cell r="H408">
            <v>36543.271570000004</v>
          </cell>
          <cell r="I408">
            <v>3833.8325819999995</v>
          </cell>
          <cell r="J408">
            <v>13999.4</v>
          </cell>
          <cell r="K408">
            <v>2113.7188799999999</v>
          </cell>
          <cell r="L408">
            <v>626</v>
          </cell>
          <cell r="M408">
            <v>1571.9</v>
          </cell>
          <cell r="N408">
            <v>218.03393</v>
          </cell>
          <cell r="O408">
            <v>1152.7</v>
          </cell>
          <cell r="P408">
            <v>186.9</v>
          </cell>
          <cell r="Q408">
            <v>399.7</v>
          </cell>
          <cell r="R408">
            <v>45.4</v>
          </cell>
          <cell r="S408">
            <v>221.4</v>
          </cell>
          <cell r="T408">
            <v>24.5</v>
          </cell>
          <cell r="U408">
            <v>3825</v>
          </cell>
          <cell r="W408">
            <v>27446</v>
          </cell>
          <cell r="X408">
            <v>139260</v>
          </cell>
        </row>
        <row r="409">
          <cell r="A409">
            <v>517</v>
          </cell>
          <cell r="B409" t="str">
            <v>PAW 517</v>
          </cell>
          <cell r="C409">
            <v>0</v>
          </cell>
          <cell r="D409">
            <v>4.0959849238999997</v>
          </cell>
          <cell r="E409">
            <v>3.7074862718999997</v>
          </cell>
          <cell r="F409">
            <v>0.388498652</v>
          </cell>
          <cell r="G409">
            <v>9171.1</v>
          </cell>
          <cell r="H409">
            <v>17707.596269999998</v>
          </cell>
          <cell r="I409">
            <v>1942.4990489999998</v>
          </cell>
          <cell r="J409">
            <v>7173.5</v>
          </cell>
          <cell r="K409">
            <v>1080.1674</v>
          </cell>
          <cell r="L409">
            <v>309.60000000000002</v>
          </cell>
          <cell r="M409">
            <v>742.3</v>
          </cell>
          <cell r="N409">
            <v>101.88652</v>
          </cell>
          <cell r="O409">
            <v>537.79999999999995</v>
          </cell>
          <cell r="P409">
            <v>86.4</v>
          </cell>
          <cell r="Q409">
            <v>187.7</v>
          </cell>
          <cell r="R409">
            <v>22.8</v>
          </cell>
          <cell r="S409">
            <v>113.4</v>
          </cell>
          <cell r="T409">
            <v>13.1</v>
          </cell>
          <cell r="U409">
            <v>1770</v>
          </cell>
          <cell r="W409">
            <v>15574</v>
          </cell>
          <cell r="X409">
            <v>231045</v>
          </cell>
        </row>
        <row r="410">
          <cell r="A410">
            <v>518</v>
          </cell>
          <cell r="B410" t="str">
            <v>PAW 518</v>
          </cell>
          <cell r="C410">
            <v>0</v>
          </cell>
          <cell r="D410">
            <v>3.3056625472000003</v>
          </cell>
          <cell r="E410">
            <v>2.9778448622000004</v>
          </cell>
          <cell r="F410">
            <v>0.32781768500000003</v>
          </cell>
          <cell r="G410">
            <v>7172.9</v>
          </cell>
          <cell r="H410">
            <v>14011.20773</v>
          </cell>
          <cell r="I410">
            <v>1566.3763319999998</v>
          </cell>
          <cell r="J410">
            <v>6125.1</v>
          </cell>
          <cell r="K410">
            <v>902.86455999999998</v>
          </cell>
          <cell r="L410">
            <v>263.8</v>
          </cell>
          <cell r="M410">
            <v>626.1</v>
          </cell>
          <cell r="N410">
            <v>85.576849999999993</v>
          </cell>
          <cell r="O410">
            <v>460.8</v>
          </cell>
          <cell r="P410">
            <v>75.5</v>
          </cell>
          <cell r="Q410">
            <v>160.80000000000001</v>
          </cell>
          <cell r="R410">
            <v>18.7</v>
          </cell>
          <cell r="S410">
            <v>91.5</v>
          </cell>
          <cell r="T410">
            <v>10.4</v>
          </cell>
          <cell r="U410">
            <v>1485</v>
          </cell>
          <cell r="W410">
            <v>12378</v>
          </cell>
          <cell r="X410">
            <v>343402.5</v>
          </cell>
        </row>
        <row r="411">
          <cell r="A411">
            <v>519</v>
          </cell>
          <cell r="B411" t="str">
            <v>PAW 519</v>
          </cell>
          <cell r="C411">
            <v>0</v>
          </cell>
          <cell r="D411">
            <v>2.2006938215999994</v>
          </cell>
          <cell r="E411">
            <v>1.9880331185999995</v>
          </cell>
          <cell r="F411">
            <v>0.21266070300000001</v>
          </cell>
          <cell r="G411">
            <v>5215.8999999999996</v>
          </cell>
          <cell r="H411">
            <v>9178.1896699999998</v>
          </cell>
          <cell r="I411">
            <v>1063.7090759999999</v>
          </cell>
          <cell r="J411">
            <v>3867.2</v>
          </cell>
          <cell r="K411">
            <v>555.33243999999991</v>
          </cell>
          <cell r="L411">
            <v>165.3</v>
          </cell>
          <cell r="M411">
            <v>408.4</v>
          </cell>
          <cell r="N411">
            <v>54.707030000000003</v>
          </cell>
          <cell r="O411">
            <v>297.2</v>
          </cell>
          <cell r="P411">
            <v>48.5</v>
          </cell>
          <cell r="Q411">
            <v>105.7</v>
          </cell>
          <cell r="R411">
            <v>12.5</v>
          </cell>
          <cell r="S411">
            <v>63.7</v>
          </cell>
          <cell r="T411">
            <v>7.6</v>
          </cell>
          <cell r="U411">
            <v>963</v>
          </cell>
          <cell r="W411">
            <v>9198</v>
          </cell>
          <cell r="X411">
            <v>234210</v>
          </cell>
        </row>
        <row r="412">
          <cell r="A412">
            <v>520</v>
          </cell>
          <cell r="B412" t="str">
            <v>PAW 520</v>
          </cell>
          <cell r="C412">
            <v>0</v>
          </cell>
          <cell r="D412">
            <v>4.125741721699999</v>
          </cell>
          <cell r="E412">
            <v>3.6904848296999995</v>
          </cell>
          <cell r="F412">
            <v>0.43525689199999995</v>
          </cell>
          <cell r="G412">
            <v>9546.9</v>
          </cell>
          <cell r="H412">
            <v>17217.875739999999</v>
          </cell>
          <cell r="I412">
            <v>1870.8298769999997</v>
          </cell>
          <cell r="J412">
            <v>7152.2</v>
          </cell>
          <cell r="K412">
            <v>1117.04268</v>
          </cell>
          <cell r="L412">
            <v>366.8</v>
          </cell>
          <cell r="M412">
            <v>967.3</v>
          </cell>
          <cell r="N412">
            <v>127.66892</v>
          </cell>
          <cell r="O412">
            <v>597.4</v>
          </cell>
          <cell r="P412">
            <v>91.6</v>
          </cell>
          <cell r="Q412">
            <v>191.9</v>
          </cell>
          <cell r="R412">
            <v>21</v>
          </cell>
          <cell r="S412">
            <v>104.3</v>
          </cell>
          <cell r="T412">
            <v>11.6</v>
          </cell>
          <cell r="U412">
            <v>1873</v>
          </cell>
          <cell r="W412">
            <v>16517</v>
          </cell>
          <cell r="X412">
            <v>172492.5</v>
          </cell>
        </row>
        <row r="413">
          <cell r="A413">
            <v>521</v>
          </cell>
          <cell r="B413" t="str">
            <v>PAW 521</v>
          </cell>
          <cell r="C413">
            <v>0</v>
          </cell>
          <cell r="D413">
            <v>4.9635702799999999</v>
          </cell>
          <cell r="E413">
            <v>4.321311734</v>
          </cell>
          <cell r="F413">
            <v>0.64225854599999999</v>
          </cell>
          <cell r="G413">
            <v>10668.4</v>
          </cell>
          <cell r="H413">
            <v>20485.217089999998</v>
          </cell>
          <cell r="I413">
            <v>2273.5418099999997</v>
          </cell>
          <cell r="J413">
            <v>8436.2999999999993</v>
          </cell>
          <cell r="K413">
            <v>1349.6584400000002</v>
          </cell>
          <cell r="L413">
            <v>423.9</v>
          </cell>
          <cell r="M413">
            <v>1171.9000000000001</v>
          </cell>
          <cell r="N413">
            <v>180.08546000000001</v>
          </cell>
          <cell r="O413">
            <v>937.2</v>
          </cell>
          <cell r="P413">
            <v>147.19999999999999</v>
          </cell>
          <cell r="Q413">
            <v>312.89999999999998</v>
          </cell>
          <cell r="R413">
            <v>35.299999999999997</v>
          </cell>
          <cell r="S413">
            <v>172.8</v>
          </cell>
          <cell r="T413">
            <v>18.3</v>
          </cell>
          <cell r="U413">
            <v>3023</v>
          </cell>
          <cell r="W413">
            <v>15413</v>
          </cell>
          <cell r="X413">
            <v>292762.5</v>
          </cell>
        </row>
        <row r="414">
          <cell r="A414">
            <v>522</v>
          </cell>
          <cell r="B414" t="str">
            <v>PAW 522</v>
          </cell>
          <cell r="C414">
            <v>0</v>
          </cell>
          <cell r="D414">
            <v>3.5660798117000003</v>
          </cell>
          <cell r="E414">
            <v>3.1817221627000003</v>
          </cell>
          <cell r="F414">
            <v>0.38435764899999997</v>
          </cell>
          <cell r="G414">
            <v>8730.1</v>
          </cell>
          <cell r="H414">
            <v>14186.668470000001</v>
          </cell>
          <cell r="I414">
            <v>1608.6826769999998</v>
          </cell>
          <cell r="J414">
            <v>6313.3</v>
          </cell>
          <cell r="K414">
            <v>978.47047999999995</v>
          </cell>
          <cell r="L414">
            <v>298.7</v>
          </cell>
          <cell r="M414">
            <v>758.6</v>
          </cell>
          <cell r="N414">
            <v>101.27649</v>
          </cell>
          <cell r="O414">
            <v>498.6</v>
          </cell>
          <cell r="P414">
            <v>81.2</v>
          </cell>
          <cell r="Q414">
            <v>175.7</v>
          </cell>
          <cell r="R414">
            <v>19.5</v>
          </cell>
          <cell r="S414">
            <v>99.1</v>
          </cell>
          <cell r="T414">
            <v>11.9</v>
          </cell>
          <cell r="U414">
            <v>1799</v>
          </cell>
          <cell r="W414">
            <v>11687</v>
          </cell>
          <cell r="X414">
            <v>107610</v>
          </cell>
        </row>
        <row r="415">
          <cell r="A415">
            <v>523</v>
          </cell>
          <cell r="B415" t="str">
            <v>PAW 523</v>
          </cell>
          <cell r="C415">
            <v>0</v>
          </cell>
          <cell r="D415">
            <v>2.8741249219</v>
          </cell>
          <cell r="E415">
            <v>2.6565316319000001</v>
          </cell>
          <cell r="F415">
            <v>0.21759328999999997</v>
          </cell>
          <cell r="G415">
            <v>6255.7</v>
          </cell>
          <cell r="H415">
            <v>13789.59777</v>
          </cell>
          <cell r="I415">
            <v>1265.8315890000001</v>
          </cell>
          <cell r="J415">
            <v>4590.2</v>
          </cell>
          <cell r="K415">
            <v>663.98695999999995</v>
          </cell>
          <cell r="L415">
            <v>186.2</v>
          </cell>
          <cell r="M415">
            <v>440.8</v>
          </cell>
          <cell r="N415">
            <v>55.132899999999999</v>
          </cell>
          <cell r="O415">
            <v>257.10000000000002</v>
          </cell>
          <cell r="P415">
            <v>40.700000000000003</v>
          </cell>
          <cell r="Q415">
            <v>93</v>
          </cell>
          <cell r="R415">
            <v>11.7</v>
          </cell>
          <cell r="S415">
            <v>63.6</v>
          </cell>
          <cell r="T415">
            <v>8.6999999999999993</v>
          </cell>
          <cell r="U415">
            <v>1019</v>
          </cell>
          <cell r="W415">
            <v>5863</v>
          </cell>
          <cell r="X415">
            <v>96532.5</v>
          </cell>
        </row>
        <row r="416">
          <cell r="A416">
            <v>526</v>
          </cell>
          <cell r="B416" t="str">
            <v>PAW 526</v>
          </cell>
          <cell r="C416">
            <v>0</v>
          </cell>
          <cell r="D416">
            <v>2.6189072014999999</v>
          </cell>
          <cell r="E416">
            <v>2.2333014644999998</v>
          </cell>
          <cell r="F416">
            <v>0.385605737</v>
          </cell>
          <cell r="G416">
            <v>5247.8</v>
          </cell>
          <cell r="H416">
            <v>11421.93195</v>
          </cell>
          <cell r="I416">
            <v>1053.0944549999999</v>
          </cell>
          <cell r="J416">
            <v>3984.7</v>
          </cell>
          <cell r="K416">
            <v>625.48823999999991</v>
          </cell>
          <cell r="L416">
            <v>180.4</v>
          </cell>
          <cell r="M416">
            <v>447.3</v>
          </cell>
          <cell r="N416">
            <v>65.457369999999997</v>
          </cell>
          <cell r="O416">
            <v>385.9</v>
          </cell>
          <cell r="P416">
            <v>73.8</v>
          </cell>
          <cell r="Q416">
            <v>203.2</v>
          </cell>
          <cell r="R416">
            <v>28</v>
          </cell>
          <cell r="S416">
            <v>164.8</v>
          </cell>
          <cell r="T416">
            <v>24.2</v>
          </cell>
          <cell r="U416">
            <v>2283</v>
          </cell>
          <cell r="W416">
            <v>5280</v>
          </cell>
          <cell r="X416">
            <v>77542.5</v>
          </cell>
        </row>
        <row r="417">
          <cell r="A417">
            <v>527</v>
          </cell>
          <cell r="B417" t="str">
            <v>PAW 527</v>
          </cell>
          <cell r="C417">
            <v>0</v>
          </cell>
          <cell r="D417">
            <v>2.7091624346000005</v>
          </cell>
          <cell r="E417">
            <v>2.4903581716000005</v>
          </cell>
          <cell r="F417">
            <v>0.218804263</v>
          </cell>
          <cell r="G417">
            <v>5809.6</v>
          </cell>
          <cell r="H417">
            <v>13207.578799999999</v>
          </cell>
          <cell r="I417">
            <v>1131.5864759999999</v>
          </cell>
          <cell r="J417">
            <v>4153.1000000000004</v>
          </cell>
          <cell r="K417">
            <v>601.71643999999992</v>
          </cell>
          <cell r="L417">
            <v>168.5</v>
          </cell>
          <cell r="M417">
            <v>397.9</v>
          </cell>
          <cell r="N417">
            <v>49.642630000000004</v>
          </cell>
          <cell r="O417">
            <v>238.2</v>
          </cell>
          <cell r="P417">
            <v>39.299999999999997</v>
          </cell>
          <cell r="Q417">
            <v>95</v>
          </cell>
          <cell r="R417">
            <v>12.5</v>
          </cell>
          <cell r="S417">
            <v>71.8</v>
          </cell>
          <cell r="T417">
            <v>10.199999999999999</v>
          </cell>
          <cell r="U417">
            <v>1105</v>
          </cell>
          <cell r="W417">
            <v>5947</v>
          </cell>
          <cell r="X417">
            <v>83872.5</v>
          </cell>
        </row>
        <row r="418">
          <cell r="A418">
            <v>528</v>
          </cell>
          <cell r="B418" t="str">
            <v>PAW 528</v>
          </cell>
          <cell r="C418">
            <v>0</v>
          </cell>
          <cell r="D418">
            <v>2.2961362487999999</v>
          </cell>
          <cell r="E418">
            <v>1.8946364008000001</v>
          </cell>
          <cell r="F418">
            <v>0.40149984799999999</v>
          </cell>
          <cell r="G418">
            <v>4571.2</v>
          </cell>
          <cell r="H418">
            <v>9875.4645600000003</v>
          </cell>
          <cell r="I418">
            <v>867.61360799999989</v>
          </cell>
          <cell r="J418">
            <v>3115.6</v>
          </cell>
          <cell r="K418">
            <v>516.48583999999994</v>
          </cell>
          <cell r="L418">
            <v>152</v>
          </cell>
          <cell r="M418">
            <v>368.6</v>
          </cell>
          <cell r="N418">
            <v>53.498480000000001</v>
          </cell>
          <cell r="O418">
            <v>380.9</v>
          </cell>
          <cell r="P418">
            <v>79.599999999999994</v>
          </cell>
          <cell r="Q418">
            <v>220.4</v>
          </cell>
          <cell r="R418">
            <v>31.1</v>
          </cell>
          <cell r="S418">
            <v>182</v>
          </cell>
          <cell r="T418">
            <v>25.9</v>
          </cell>
          <cell r="U418">
            <v>2521</v>
          </cell>
          <cell r="W418">
            <v>4094</v>
          </cell>
          <cell r="X418">
            <v>121852.5</v>
          </cell>
        </row>
        <row r="419">
          <cell r="A419">
            <v>529</v>
          </cell>
          <cell r="B419" t="str">
            <v>PAW 529</v>
          </cell>
          <cell r="C419">
            <v>0</v>
          </cell>
          <cell r="D419">
            <v>1.7633985458999999</v>
          </cell>
          <cell r="E419">
            <v>1.5026224739</v>
          </cell>
          <cell r="F419">
            <v>0.26077607199999997</v>
          </cell>
          <cell r="G419">
            <v>4178.2</v>
          </cell>
          <cell r="H419">
            <v>7099.4835599999997</v>
          </cell>
          <cell r="I419">
            <v>781.91253899999992</v>
          </cell>
          <cell r="J419">
            <v>2632.2</v>
          </cell>
          <cell r="K419">
            <v>334.42863999999997</v>
          </cell>
          <cell r="L419">
            <v>97.9</v>
          </cell>
          <cell r="M419">
            <v>241</v>
          </cell>
          <cell r="N419">
            <v>37.660719999999998</v>
          </cell>
          <cell r="O419">
            <v>252.3</v>
          </cell>
          <cell r="P419">
            <v>49.8</v>
          </cell>
          <cell r="Q419">
            <v>124.4</v>
          </cell>
          <cell r="R419">
            <v>16.100000000000001</v>
          </cell>
          <cell r="S419">
            <v>89.2</v>
          </cell>
          <cell r="T419">
            <v>13.4</v>
          </cell>
          <cell r="U419">
            <v>1686</v>
          </cell>
          <cell r="W419">
            <v>4436</v>
          </cell>
          <cell r="X419">
            <v>63300</v>
          </cell>
        </row>
        <row r="420">
          <cell r="A420">
            <v>530</v>
          </cell>
          <cell r="B420" t="str">
            <v>PAW 530</v>
          </cell>
          <cell r="C420">
            <v>0</v>
          </cell>
          <cell r="D420">
            <v>2.0811614304999999</v>
          </cell>
          <cell r="E420">
            <v>1.8212260435000001</v>
          </cell>
          <cell r="F420">
            <v>0.25993538700000002</v>
          </cell>
          <cell r="G420">
            <v>4930.3</v>
          </cell>
          <cell r="H420">
            <v>10076.6939</v>
          </cell>
          <cell r="I420">
            <v>727.75105499999995</v>
          </cell>
          <cell r="J420">
            <v>2209.3000000000002</v>
          </cell>
          <cell r="K420">
            <v>268.21548000000001</v>
          </cell>
          <cell r="L420">
            <v>77.400000000000006</v>
          </cell>
          <cell r="M420">
            <v>196.1</v>
          </cell>
          <cell r="N420">
            <v>32.653870000000005</v>
          </cell>
          <cell r="O420">
            <v>219.3</v>
          </cell>
          <cell r="P420">
            <v>47.7</v>
          </cell>
          <cell r="Q420">
            <v>112.1</v>
          </cell>
          <cell r="R420">
            <v>12.2</v>
          </cell>
          <cell r="S420">
            <v>59.7</v>
          </cell>
          <cell r="T420">
            <v>8.1999999999999993</v>
          </cell>
          <cell r="U420">
            <v>1834</v>
          </cell>
          <cell r="W420">
            <v>3500</v>
          </cell>
          <cell r="X420">
            <v>196230</v>
          </cell>
        </row>
        <row r="421">
          <cell r="A421">
            <v>531</v>
          </cell>
          <cell r="B421" t="str">
            <v>PAW 531</v>
          </cell>
          <cell r="C421">
            <v>0</v>
          </cell>
          <cell r="D421">
            <v>3.0825467521000003</v>
          </cell>
          <cell r="E421">
            <v>2.8558558101000004</v>
          </cell>
          <cell r="F421">
            <v>0.22669094200000001</v>
          </cell>
          <cell r="G421">
            <v>8438.7000000000007</v>
          </cell>
          <cell r="H421">
            <v>15461.62852</v>
          </cell>
          <cell r="I421">
            <v>1157.9767409999999</v>
          </cell>
          <cell r="J421">
            <v>3178</v>
          </cell>
          <cell r="K421">
            <v>322.25283999999999</v>
          </cell>
          <cell r="L421">
            <v>83.9</v>
          </cell>
          <cell r="M421">
            <v>203.1</v>
          </cell>
          <cell r="N421">
            <v>30.409420000000004</v>
          </cell>
          <cell r="O421">
            <v>202.9</v>
          </cell>
          <cell r="P421">
            <v>43.7</v>
          </cell>
          <cell r="Q421">
            <v>101.6</v>
          </cell>
          <cell r="R421">
            <v>11.3</v>
          </cell>
          <cell r="S421">
            <v>58.1</v>
          </cell>
          <cell r="T421">
            <v>7.9</v>
          </cell>
          <cell r="U421">
            <v>1524</v>
          </cell>
          <cell r="W421">
            <v>3128</v>
          </cell>
          <cell r="X421">
            <v>199395</v>
          </cell>
        </row>
        <row r="422">
          <cell r="A422">
            <v>532</v>
          </cell>
          <cell r="B422" t="str">
            <v>PAW 532</v>
          </cell>
          <cell r="C422">
            <v>0</v>
          </cell>
          <cell r="D422">
            <v>2.9815849942999999</v>
          </cell>
          <cell r="E422">
            <v>2.5445847193</v>
          </cell>
          <cell r="F422">
            <v>0.43700027499999994</v>
          </cell>
          <cell r="G422">
            <v>6741.1</v>
          </cell>
          <cell r="H422">
            <v>12008.167600000001</v>
          </cell>
          <cell r="I422">
            <v>1260.073713</v>
          </cell>
          <cell r="J422">
            <v>4734.6000000000004</v>
          </cell>
          <cell r="K422">
            <v>701.90587999999991</v>
          </cell>
          <cell r="L422">
            <v>210.2</v>
          </cell>
          <cell r="M422">
            <v>501.8</v>
          </cell>
          <cell r="N422">
            <v>75.10275</v>
          </cell>
          <cell r="O422">
            <v>462.3</v>
          </cell>
          <cell r="P422">
            <v>90.4</v>
          </cell>
          <cell r="Q422">
            <v>226.1</v>
          </cell>
          <cell r="R422">
            <v>29</v>
          </cell>
          <cell r="S422">
            <v>159.69999999999999</v>
          </cell>
          <cell r="T422">
            <v>22.4</v>
          </cell>
          <cell r="U422">
            <v>2593</v>
          </cell>
          <cell r="W422">
            <v>8705</v>
          </cell>
          <cell r="X422">
            <v>69630</v>
          </cell>
        </row>
        <row r="423">
          <cell r="A423">
            <v>533</v>
          </cell>
          <cell r="B423" t="str">
            <v>PAW 533</v>
          </cell>
          <cell r="C423">
            <v>0</v>
          </cell>
          <cell r="D423">
            <v>3.3281712195999993</v>
          </cell>
          <cell r="E423">
            <v>3.0973328125999995</v>
          </cell>
          <cell r="F423">
            <v>0.230838407</v>
          </cell>
          <cell r="G423">
            <v>10124.5</v>
          </cell>
          <cell r="H423">
            <v>16122.9445</v>
          </cell>
          <cell r="I423">
            <v>1231.4130659999998</v>
          </cell>
          <cell r="J423">
            <v>3188.8</v>
          </cell>
          <cell r="K423">
            <v>305.67056000000002</v>
          </cell>
          <cell r="L423">
            <v>83.3</v>
          </cell>
          <cell r="M423">
            <v>209.5</v>
          </cell>
          <cell r="N423">
            <v>32.884070000000001</v>
          </cell>
          <cell r="O423">
            <v>215.2</v>
          </cell>
          <cell r="P423">
            <v>46.6</v>
          </cell>
          <cell r="Q423">
            <v>111.3</v>
          </cell>
          <cell r="R423">
            <v>13.6</v>
          </cell>
          <cell r="S423">
            <v>71.5</v>
          </cell>
          <cell r="T423">
            <v>10.5</v>
          </cell>
          <cell r="U423">
            <v>1514</v>
          </cell>
          <cell r="W423">
            <v>3608</v>
          </cell>
          <cell r="X423">
            <v>113940</v>
          </cell>
        </row>
        <row r="424">
          <cell r="A424">
            <v>534</v>
          </cell>
          <cell r="B424" t="str">
            <v>PAW 534</v>
          </cell>
          <cell r="C424">
            <v>0</v>
          </cell>
          <cell r="D424">
            <v>1.5622756241</v>
          </cell>
          <cell r="E424">
            <v>1.0849705691</v>
          </cell>
          <cell r="F424">
            <v>0.47730505499999998</v>
          </cell>
          <cell r="G424">
            <v>2950</v>
          </cell>
          <cell r="H424">
            <v>4897.5566900000003</v>
          </cell>
          <cell r="I424">
            <v>566.97524099999998</v>
          </cell>
          <cell r="J424">
            <v>2080.8000000000002</v>
          </cell>
          <cell r="K424">
            <v>354.37376</v>
          </cell>
          <cell r="L424">
            <v>126.3</v>
          </cell>
          <cell r="M424">
            <v>328.5</v>
          </cell>
          <cell r="N424">
            <v>49.550550000000001</v>
          </cell>
          <cell r="O424">
            <v>344.8</v>
          </cell>
          <cell r="P424">
            <v>87.9</v>
          </cell>
          <cell r="Q424">
            <v>248.3</v>
          </cell>
          <cell r="R424">
            <v>31.3</v>
          </cell>
          <cell r="S424">
            <v>163.30000000000001</v>
          </cell>
          <cell r="T424">
            <v>26.1</v>
          </cell>
          <cell r="U424">
            <v>3367</v>
          </cell>
          <cell r="W424">
            <v>3895</v>
          </cell>
          <cell r="X424">
            <v>36397.5</v>
          </cell>
        </row>
        <row r="425">
          <cell r="A425">
            <v>535</v>
          </cell>
          <cell r="B425" t="str">
            <v>PAW 535</v>
          </cell>
          <cell r="C425">
            <v>0</v>
          </cell>
          <cell r="D425">
            <v>3.4935399936000002</v>
          </cell>
          <cell r="E425">
            <v>2.9679629635000002</v>
          </cell>
          <cell r="F425">
            <v>0.52557703010000001</v>
          </cell>
          <cell r="G425">
            <v>7936.2</v>
          </cell>
          <cell r="H425">
            <v>15005.40717</v>
          </cell>
          <cell r="I425">
            <v>1400.3224649999997</v>
          </cell>
          <cell r="J425">
            <v>4641.3</v>
          </cell>
          <cell r="K425">
            <v>696.4</v>
          </cell>
          <cell r="L425">
            <v>214.3</v>
          </cell>
          <cell r="M425">
            <v>510.7</v>
          </cell>
          <cell r="N425">
            <v>73.698530000000005</v>
          </cell>
          <cell r="O425">
            <v>439.9</v>
          </cell>
          <cell r="P425">
            <v>100</v>
          </cell>
          <cell r="Q425">
            <v>251.1</v>
          </cell>
          <cell r="R425">
            <v>31.2</v>
          </cell>
          <cell r="S425">
            <v>172.2</v>
          </cell>
          <cell r="T425">
            <v>22.639661</v>
          </cell>
          <cell r="U425">
            <v>3440.0321100000001</v>
          </cell>
          <cell r="W425">
            <v>14698.387500000001</v>
          </cell>
          <cell r="X425">
            <v>93367.5</v>
          </cell>
        </row>
        <row r="426">
          <cell r="A426">
            <v>536</v>
          </cell>
          <cell r="B426" t="str">
            <v>PAW 536</v>
          </cell>
          <cell r="C426">
            <v>0</v>
          </cell>
          <cell r="D426">
            <v>4.7783895536000003</v>
          </cell>
          <cell r="E426">
            <v>3.8809904855999999</v>
          </cell>
          <cell r="F426">
            <v>0.89739906799999991</v>
          </cell>
          <cell r="G426">
            <v>9279.1</v>
          </cell>
          <cell r="H426">
            <v>18943.78629</v>
          </cell>
          <cell r="I426">
            <v>2089.2429659999998</v>
          </cell>
          <cell r="J426">
            <v>7383.4</v>
          </cell>
          <cell r="K426">
            <v>1114.3756000000001</v>
          </cell>
          <cell r="L426">
            <v>344.4</v>
          </cell>
          <cell r="M426">
            <v>808.5</v>
          </cell>
          <cell r="N426">
            <v>125.09068000000001</v>
          </cell>
          <cell r="O426">
            <v>752.3</v>
          </cell>
          <cell r="P426">
            <v>159.69999999999999</v>
          </cell>
          <cell r="Q426">
            <v>439.3</v>
          </cell>
          <cell r="R426">
            <v>55.6</v>
          </cell>
          <cell r="S426">
            <v>291.39999999999998</v>
          </cell>
          <cell r="T426">
            <v>39.700000000000003</v>
          </cell>
          <cell r="U426">
            <v>5958</v>
          </cell>
          <cell r="W426">
            <v>26557</v>
          </cell>
          <cell r="X426">
            <v>80707.5</v>
          </cell>
        </row>
        <row r="427">
          <cell r="A427">
            <v>537</v>
          </cell>
          <cell r="B427" t="str">
            <v>PAW 537</v>
          </cell>
          <cell r="C427">
            <v>0</v>
          </cell>
          <cell r="D427">
            <v>10.631580237500001</v>
          </cell>
          <cell r="E427">
            <v>7.9765516675000017</v>
          </cell>
          <cell r="F427">
            <v>2.6550285700000003</v>
          </cell>
          <cell r="G427">
            <v>19364.2</v>
          </cell>
          <cell r="H427">
            <v>36794.515420000003</v>
          </cell>
          <cell r="I427">
            <v>4307.4646949999997</v>
          </cell>
          <cell r="J427">
            <v>16575.900000000001</v>
          </cell>
          <cell r="K427">
            <v>2723.4365599999996</v>
          </cell>
          <cell r="L427">
            <v>852.7</v>
          </cell>
          <cell r="M427">
            <v>2147.4</v>
          </cell>
          <cell r="N427">
            <v>323.08569999999997</v>
          </cell>
          <cell r="O427">
            <v>1943.3</v>
          </cell>
          <cell r="P427">
            <v>474.6</v>
          </cell>
          <cell r="Q427">
            <v>1372.1</v>
          </cell>
          <cell r="R427">
            <v>177.2</v>
          </cell>
          <cell r="S427">
            <v>886.5</v>
          </cell>
          <cell r="T427">
            <v>128.4</v>
          </cell>
          <cell r="U427">
            <v>18245</v>
          </cell>
          <cell r="W427">
            <v>31533</v>
          </cell>
          <cell r="X427">
            <v>9495</v>
          </cell>
        </row>
        <row r="428">
          <cell r="A428">
            <v>538</v>
          </cell>
          <cell r="B428" t="str">
            <v>PAW 538</v>
          </cell>
          <cell r="C428">
            <v>0</v>
          </cell>
          <cell r="D428">
            <v>3.1428241693999999</v>
          </cell>
          <cell r="E428">
            <v>2.0435785453999999</v>
          </cell>
          <cell r="F428">
            <v>1.0992456239999999</v>
          </cell>
          <cell r="G428">
            <v>4742.3999999999996</v>
          </cell>
          <cell r="H428">
            <v>9867.4997199999998</v>
          </cell>
          <cell r="I428">
            <v>1098.4201739999999</v>
          </cell>
          <cell r="J428">
            <v>4117.3999999999996</v>
          </cell>
          <cell r="K428">
            <v>610.06556</v>
          </cell>
          <cell r="L428">
            <v>192.4</v>
          </cell>
          <cell r="M428">
            <v>533.20000000000005</v>
          </cell>
          <cell r="N428">
            <v>92.35624</v>
          </cell>
          <cell r="O428">
            <v>651.79999999999995</v>
          </cell>
          <cell r="P428">
            <v>184.7</v>
          </cell>
          <cell r="Q428">
            <v>610.9</v>
          </cell>
          <cell r="R428">
            <v>85.9</v>
          </cell>
          <cell r="S428">
            <v>453.2</v>
          </cell>
          <cell r="T428">
            <v>67</v>
          </cell>
          <cell r="U428">
            <v>8121</v>
          </cell>
          <cell r="W428">
            <v>16355</v>
          </cell>
          <cell r="X428">
            <v>172492.5</v>
          </cell>
        </row>
        <row r="429">
          <cell r="A429">
            <v>539</v>
          </cell>
          <cell r="B429" t="str">
            <v>PAW 539</v>
          </cell>
          <cell r="C429">
            <v>0</v>
          </cell>
          <cell r="D429">
            <v>1.5841866424</v>
          </cell>
          <cell r="E429">
            <v>1.1323345964</v>
          </cell>
          <cell r="F429">
            <v>0.45185204599999995</v>
          </cell>
          <cell r="G429">
            <v>2848.8</v>
          </cell>
          <cell r="H429">
            <v>5350.2641400000002</v>
          </cell>
          <cell r="I429">
            <v>603.50030399999991</v>
          </cell>
          <cell r="J429">
            <v>2200.5</v>
          </cell>
          <cell r="K429">
            <v>320.28152</v>
          </cell>
          <cell r="L429">
            <v>100.5</v>
          </cell>
          <cell r="M429">
            <v>289.8</v>
          </cell>
          <cell r="N429">
            <v>47.720460000000003</v>
          </cell>
          <cell r="O429">
            <v>329.9</v>
          </cell>
          <cell r="P429">
            <v>85.1</v>
          </cell>
          <cell r="Q429">
            <v>259.60000000000002</v>
          </cell>
          <cell r="R429">
            <v>35</v>
          </cell>
          <cell r="S429">
            <v>180.9</v>
          </cell>
          <cell r="T429">
            <v>27</v>
          </cell>
          <cell r="U429">
            <v>3163</v>
          </cell>
          <cell r="W429">
            <v>5332</v>
          </cell>
          <cell r="X429">
            <v>314917.5</v>
          </cell>
        </row>
        <row r="430">
          <cell r="A430">
            <v>540</v>
          </cell>
          <cell r="B430" t="str">
            <v>PAW 540</v>
          </cell>
          <cell r="C430">
            <v>0</v>
          </cell>
          <cell r="D430">
            <v>1.4159013322</v>
          </cell>
          <cell r="E430">
            <v>0.99417598230000004</v>
          </cell>
          <cell r="F430">
            <v>0.42172534990000005</v>
          </cell>
          <cell r="G430">
            <v>2606.4</v>
          </cell>
          <cell r="H430">
            <v>4653.3406400000003</v>
          </cell>
          <cell r="I430">
            <v>528.519183</v>
          </cell>
          <cell r="J430">
            <v>1869.4</v>
          </cell>
          <cell r="K430">
            <v>284.10000000000002</v>
          </cell>
          <cell r="L430">
            <v>91.3</v>
          </cell>
          <cell r="M430">
            <v>260.5</v>
          </cell>
          <cell r="N430">
            <v>42.287740000000007</v>
          </cell>
          <cell r="O430">
            <v>291.5</v>
          </cell>
          <cell r="P430">
            <v>78.400000000000006</v>
          </cell>
          <cell r="Q430">
            <v>230.2</v>
          </cell>
          <cell r="R430">
            <v>30.9</v>
          </cell>
          <cell r="S430">
            <v>163</v>
          </cell>
          <cell r="T430">
            <v>23.185469000000001</v>
          </cell>
          <cell r="U430">
            <v>3005.98029</v>
          </cell>
          <cell r="W430">
            <v>5033.9295000000002</v>
          </cell>
          <cell r="X430">
            <v>303840</v>
          </cell>
        </row>
        <row r="431">
          <cell r="A431">
            <v>541</v>
          </cell>
          <cell r="B431" t="str">
            <v>PAW 541</v>
          </cell>
          <cell r="C431">
            <v>0</v>
          </cell>
          <cell r="D431">
            <v>3.0814603555</v>
          </cell>
          <cell r="E431">
            <v>2.3109033994999999</v>
          </cell>
          <cell r="F431">
            <v>0.77055695599999996</v>
          </cell>
          <cell r="G431">
            <v>5202</v>
          </cell>
          <cell r="H431">
            <v>10816.721239999999</v>
          </cell>
          <cell r="I431">
            <v>1324.369995</v>
          </cell>
          <cell r="J431">
            <v>5031.8</v>
          </cell>
          <cell r="K431">
            <v>734.14275999999995</v>
          </cell>
          <cell r="L431">
            <v>213.6</v>
          </cell>
          <cell r="M431">
            <v>599.20000000000005</v>
          </cell>
          <cell r="N431">
            <v>86.969560000000001</v>
          </cell>
          <cell r="O431">
            <v>534.79999999999995</v>
          </cell>
          <cell r="P431">
            <v>134.4</v>
          </cell>
          <cell r="Q431">
            <v>372.8</v>
          </cell>
          <cell r="R431">
            <v>45.6</v>
          </cell>
          <cell r="S431">
            <v>214.9</v>
          </cell>
          <cell r="T431">
            <v>32.299999999999997</v>
          </cell>
          <cell r="U431">
            <v>5471</v>
          </cell>
          <cell r="W431">
            <v>5698</v>
          </cell>
          <cell r="X431">
            <v>188317.5</v>
          </cell>
        </row>
        <row r="432">
          <cell r="A432">
            <v>542</v>
          </cell>
          <cell r="B432" t="str">
            <v>PAW 542</v>
          </cell>
          <cell r="C432">
            <v>0</v>
          </cell>
          <cell r="D432">
            <v>9.0169109356999986</v>
          </cell>
          <cell r="E432">
            <v>7.1743569376999989</v>
          </cell>
          <cell r="F432">
            <v>1.8425539980000001</v>
          </cell>
          <cell r="G432">
            <v>16345.4</v>
          </cell>
          <cell r="H432">
            <v>34352.940569999999</v>
          </cell>
          <cell r="I432">
            <v>3900.4811669999995</v>
          </cell>
          <cell r="J432">
            <v>14836.1</v>
          </cell>
          <cell r="K432">
            <v>2308.6476400000001</v>
          </cell>
          <cell r="L432">
            <v>664.7</v>
          </cell>
          <cell r="M432">
            <v>1765.1</v>
          </cell>
          <cell r="N432">
            <v>245.13997999999998</v>
          </cell>
          <cell r="O432">
            <v>1319.3</v>
          </cell>
          <cell r="P432">
            <v>296.10000000000002</v>
          </cell>
          <cell r="Q432">
            <v>793.2</v>
          </cell>
          <cell r="R432">
            <v>92</v>
          </cell>
          <cell r="S432">
            <v>409.8</v>
          </cell>
          <cell r="T432">
            <v>58.2</v>
          </cell>
          <cell r="U432">
            <v>12782</v>
          </cell>
          <cell r="W432">
            <v>14692</v>
          </cell>
          <cell r="X432">
            <v>150337.5</v>
          </cell>
        </row>
        <row r="433">
          <cell r="A433">
            <v>543</v>
          </cell>
          <cell r="B433" t="str">
            <v>PAW 543</v>
          </cell>
          <cell r="C433">
            <v>0</v>
          </cell>
          <cell r="D433">
            <v>10.457171152000001</v>
          </cell>
          <cell r="E433">
            <v>8.434617385000001</v>
          </cell>
          <cell r="F433">
            <v>2.0225537669999998</v>
          </cell>
          <cell r="G433">
            <v>19180.400000000001</v>
          </cell>
          <cell r="H433">
            <v>40194.916449999997</v>
          </cell>
          <cell r="I433">
            <v>4618.9400399999995</v>
          </cell>
          <cell r="J433">
            <v>17630.8</v>
          </cell>
          <cell r="K433">
            <v>2721.1173599999997</v>
          </cell>
          <cell r="L433">
            <v>769.6</v>
          </cell>
          <cell r="M433">
            <v>2079.5</v>
          </cell>
          <cell r="N433">
            <v>278.73766999999998</v>
          </cell>
          <cell r="O433">
            <v>1479.2</v>
          </cell>
          <cell r="P433">
            <v>316</v>
          </cell>
          <cell r="Q433">
            <v>856.9</v>
          </cell>
          <cell r="R433">
            <v>99.6</v>
          </cell>
          <cell r="S433">
            <v>438.6</v>
          </cell>
          <cell r="T433">
            <v>62.4</v>
          </cell>
          <cell r="U433">
            <v>13845</v>
          </cell>
          <cell r="W433">
            <v>10093</v>
          </cell>
          <cell r="X433">
            <v>45892.5</v>
          </cell>
        </row>
        <row r="434">
          <cell r="A434">
            <v>546</v>
          </cell>
          <cell r="B434" t="str">
            <v>PAW 546</v>
          </cell>
          <cell r="C434">
            <v>0</v>
          </cell>
          <cell r="D434">
            <v>3.0769645759000008</v>
          </cell>
          <cell r="E434">
            <v>2.4297666469000005</v>
          </cell>
          <cell r="F434">
            <v>0.64719792900000006</v>
          </cell>
          <cell r="G434">
            <v>5358.6</v>
          </cell>
          <cell r="H434">
            <v>11437.861630000001</v>
          </cell>
          <cell r="I434">
            <v>1389.7663589999997</v>
          </cell>
          <cell r="J434">
            <v>5330.1</v>
          </cell>
          <cell r="K434">
            <v>781.33847999999989</v>
          </cell>
          <cell r="L434">
            <v>223.4</v>
          </cell>
          <cell r="M434">
            <v>605.5</v>
          </cell>
          <cell r="N434">
            <v>81.479290000000006</v>
          </cell>
          <cell r="O434">
            <v>454.1</v>
          </cell>
          <cell r="P434">
            <v>96.7</v>
          </cell>
          <cell r="Q434">
            <v>268.39999999999998</v>
          </cell>
          <cell r="R434">
            <v>32</v>
          </cell>
          <cell r="S434">
            <v>146.4</v>
          </cell>
          <cell r="T434">
            <v>22</v>
          </cell>
          <cell r="U434">
            <v>4542</v>
          </cell>
          <cell r="W434">
            <v>4653</v>
          </cell>
          <cell r="X434">
            <v>125017.5</v>
          </cell>
        </row>
        <row r="435">
          <cell r="A435">
            <v>547</v>
          </cell>
          <cell r="B435" t="str">
            <v>PAW 547</v>
          </cell>
          <cell r="C435">
            <v>0</v>
          </cell>
          <cell r="D435">
            <v>1.4163360073000002</v>
          </cell>
          <cell r="E435">
            <v>0.87455259430000021</v>
          </cell>
          <cell r="F435">
            <v>0.54178341299999999</v>
          </cell>
          <cell r="G435">
            <v>1936</v>
          </cell>
          <cell r="H435">
            <v>3954.3088000000002</v>
          </cell>
          <cell r="I435">
            <v>496.68702300000001</v>
          </cell>
          <cell r="J435">
            <v>2005.2</v>
          </cell>
          <cell r="K435">
            <v>353.33011999999997</v>
          </cell>
          <cell r="L435">
            <v>122.3</v>
          </cell>
          <cell r="M435">
            <v>480.5</v>
          </cell>
          <cell r="N435">
            <v>68.634129999999999</v>
          </cell>
          <cell r="O435">
            <v>418.3</v>
          </cell>
          <cell r="P435">
            <v>97.2</v>
          </cell>
          <cell r="Q435">
            <v>289.8</v>
          </cell>
          <cell r="R435">
            <v>38.700000000000003</v>
          </cell>
          <cell r="S435">
            <v>207.2</v>
          </cell>
          <cell r="T435">
            <v>31.2</v>
          </cell>
          <cell r="U435">
            <v>3664</v>
          </cell>
          <cell r="W435">
            <v>2789</v>
          </cell>
          <cell r="X435">
            <v>202560</v>
          </cell>
        </row>
        <row r="436">
          <cell r="A436">
            <v>548</v>
          </cell>
          <cell r="B436" t="str">
            <v>PAW 548</v>
          </cell>
          <cell r="C436">
            <v>0</v>
          </cell>
          <cell r="D436">
            <v>3.0019269417000007</v>
          </cell>
          <cell r="E436">
            <v>2.2211014467000005</v>
          </cell>
          <cell r="F436">
            <v>0.78082549499999998</v>
          </cell>
          <cell r="G436">
            <v>4896.6000000000004</v>
          </cell>
          <cell r="H436">
            <v>10443.310799999999</v>
          </cell>
          <cell r="I436">
            <v>1273.1576669999999</v>
          </cell>
          <cell r="J436">
            <v>4861.6000000000004</v>
          </cell>
          <cell r="K436">
            <v>736.346</v>
          </cell>
          <cell r="L436">
            <v>211.4</v>
          </cell>
          <cell r="M436">
            <v>642.4</v>
          </cell>
          <cell r="N436">
            <v>100.65495</v>
          </cell>
          <cell r="O436">
            <v>571.9</v>
          </cell>
          <cell r="P436">
            <v>123.2</v>
          </cell>
          <cell r="Q436">
            <v>356.4</v>
          </cell>
          <cell r="R436">
            <v>46</v>
          </cell>
          <cell r="S436">
            <v>236.2</v>
          </cell>
          <cell r="T436">
            <v>36.1</v>
          </cell>
          <cell r="U436">
            <v>5484</v>
          </cell>
          <cell r="W436">
            <v>5668</v>
          </cell>
          <cell r="X436">
            <v>254782.5</v>
          </cell>
        </row>
        <row r="437">
          <cell r="A437">
            <v>549</v>
          </cell>
          <cell r="B437" t="str">
            <v>PAW 549</v>
          </cell>
          <cell r="C437">
            <v>0</v>
          </cell>
          <cell r="D437">
            <v>5.1893116282999996</v>
          </cell>
          <cell r="E437">
            <v>4.1224604342999998</v>
          </cell>
          <cell r="F437">
            <v>1.0668511940000001</v>
          </cell>
          <cell r="G437">
            <v>9668.7000000000007</v>
          </cell>
          <cell r="H437">
            <v>19470.75416</v>
          </cell>
          <cell r="I437">
            <v>2244.1789829999998</v>
          </cell>
          <cell r="J437">
            <v>8539.9</v>
          </cell>
          <cell r="K437">
            <v>1301.0711999999999</v>
          </cell>
          <cell r="L437">
            <v>382.1</v>
          </cell>
          <cell r="M437">
            <v>1074.2</v>
          </cell>
          <cell r="N437">
            <v>150.71194</v>
          </cell>
          <cell r="O437">
            <v>803.1</v>
          </cell>
          <cell r="P437">
            <v>164.8</v>
          </cell>
          <cell r="Q437">
            <v>470.9</v>
          </cell>
          <cell r="R437">
            <v>57.3</v>
          </cell>
          <cell r="S437">
            <v>279.3</v>
          </cell>
          <cell r="T437">
            <v>42.1</v>
          </cell>
          <cell r="U437">
            <v>7244</v>
          </cell>
          <cell r="W437">
            <v>11016</v>
          </cell>
          <cell r="X437">
            <v>126600</v>
          </cell>
        </row>
        <row r="438">
          <cell r="A438">
            <v>550</v>
          </cell>
          <cell r="B438" t="str">
            <v>PAW 550</v>
          </cell>
          <cell r="C438">
            <v>0</v>
          </cell>
          <cell r="D438">
            <v>9.8984279961000006</v>
          </cell>
          <cell r="E438">
            <v>7.3795531431000008</v>
          </cell>
          <cell r="F438">
            <v>2.5188748530000002</v>
          </cell>
          <cell r="G438">
            <v>17036</v>
          </cell>
          <cell r="H438">
            <v>35174.139000000003</v>
          </cell>
          <cell r="I438">
            <v>3959.5579109999994</v>
          </cell>
          <cell r="J438">
            <v>15140</v>
          </cell>
          <cell r="K438">
            <v>2485.8345199999999</v>
          </cell>
          <cell r="L438">
            <v>773.6</v>
          </cell>
          <cell r="M438">
            <v>2212.5</v>
          </cell>
          <cell r="N438">
            <v>361.44852999999995</v>
          </cell>
          <cell r="O438">
            <v>2042.8</v>
          </cell>
          <cell r="P438">
            <v>398.6</v>
          </cell>
          <cell r="Q438">
            <v>1151</v>
          </cell>
          <cell r="R438">
            <v>146.30000000000001</v>
          </cell>
          <cell r="S438">
            <v>714.4</v>
          </cell>
          <cell r="T438">
            <v>100.1</v>
          </cell>
          <cell r="U438">
            <v>17288</v>
          </cell>
          <cell r="W438">
            <v>15991</v>
          </cell>
          <cell r="X438">
            <v>9495</v>
          </cell>
        </row>
        <row r="439">
          <cell r="A439">
            <v>551</v>
          </cell>
          <cell r="B439" t="str">
            <v>PAW 551</v>
          </cell>
          <cell r="C439">
            <v>0</v>
          </cell>
          <cell r="D439">
            <v>4.3337096947000004</v>
          </cell>
          <cell r="E439">
            <v>2.6189830227000002</v>
          </cell>
          <cell r="F439">
            <v>1.7147266720000001</v>
          </cell>
          <cell r="G439">
            <v>5914.6</v>
          </cell>
          <cell r="H439">
            <v>12040.964</v>
          </cell>
          <cell r="I439">
            <v>1414.5299069999999</v>
          </cell>
          <cell r="J439">
            <v>5846.6</v>
          </cell>
          <cell r="K439">
            <v>973.13632000000007</v>
          </cell>
          <cell r="L439">
            <v>336.9</v>
          </cell>
          <cell r="M439">
            <v>1018.2</v>
          </cell>
          <cell r="N439">
            <v>159.66672</v>
          </cell>
          <cell r="O439">
            <v>1119.9000000000001</v>
          </cell>
          <cell r="P439">
            <v>277.2</v>
          </cell>
          <cell r="Q439">
            <v>907.5</v>
          </cell>
          <cell r="R439">
            <v>128.9</v>
          </cell>
          <cell r="S439">
            <v>719.7</v>
          </cell>
          <cell r="T439">
            <v>109.3</v>
          </cell>
          <cell r="U439">
            <v>12370</v>
          </cell>
          <cell r="W439">
            <v>3253</v>
          </cell>
          <cell r="X439">
            <v>34815</v>
          </cell>
        </row>
        <row r="440">
          <cell r="A440">
            <v>552</v>
          </cell>
          <cell r="B440" t="str">
            <v>PAW 552</v>
          </cell>
          <cell r="C440">
            <v>0</v>
          </cell>
          <cell r="D440">
            <v>2.4189800482999999</v>
          </cell>
          <cell r="E440">
            <v>1.0037771433</v>
          </cell>
          <cell r="F440">
            <v>1.4152029050000001</v>
          </cell>
          <cell r="G440">
            <v>2296.4</v>
          </cell>
          <cell r="H440">
            <v>4722.7987299999995</v>
          </cell>
          <cell r="I440">
            <v>551.45706299999995</v>
          </cell>
          <cell r="J440">
            <v>2095</v>
          </cell>
          <cell r="K440">
            <v>372.11563999999998</v>
          </cell>
          <cell r="L440">
            <v>135.4</v>
          </cell>
          <cell r="M440">
            <v>550.1</v>
          </cell>
          <cell r="N440">
            <v>111.12904999999999</v>
          </cell>
          <cell r="O440">
            <v>902.9</v>
          </cell>
          <cell r="P440">
            <v>243.3</v>
          </cell>
          <cell r="Q440">
            <v>805.5</v>
          </cell>
          <cell r="R440">
            <v>113.4</v>
          </cell>
          <cell r="S440">
            <v>643.5</v>
          </cell>
          <cell r="T440">
            <v>95.8</v>
          </cell>
          <cell r="U440">
            <v>10551</v>
          </cell>
          <cell r="W440">
            <v>4843</v>
          </cell>
          <cell r="X440">
            <v>30067.5</v>
          </cell>
        </row>
        <row r="441">
          <cell r="A441">
            <v>553</v>
          </cell>
          <cell r="B441" t="str">
            <v>PAW 553</v>
          </cell>
          <cell r="C441">
            <v>0</v>
          </cell>
          <cell r="D441">
            <v>2.0442573203999999</v>
          </cell>
          <cell r="E441">
            <v>0.87934853139999991</v>
          </cell>
          <cell r="F441">
            <v>1.1649087889999998</v>
          </cell>
          <cell r="G441">
            <v>2078.6999999999998</v>
          </cell>
          <cell r="H441">
            <v>4008.5399900000002</v>
          </cell>
          <cell r="I441">
            <v>467.97956399999993</v>
          </cell>
          <cell r="J441">
            <v>1860.7</v>
          </cell>
          <cell r="K441">
            <v>377.56576000000001</v>
          </cell>
          <cell r="L441">
            <v>137.19999999999999</v>
          </cell>
          <cell r="M441">
            <v>496.7</v>
          </cell>
          <cell r="N441">
            <v>102.88789</v>
          </cell>
          <cell r="O441">
            <v>827.4</v>
          </cell>
          <cell r="P441">
            <v>209.4</v>
          </cell>
          <cell r="Q441">
            <v>637.4</v>
          </cell>
          <cell r="R441">
            <v>86.1</v>
          </cell>
          <cell r="S441">
            <v>470.4</v>
          </cell>
          <cell r="T441">
            <v>66.599999999999994</v>
          </cell>
          <cell r="U441">
            <v>8615</v>
          </cell>
          <cell r="W441">
            <v>5380</v>
          </cell>
          <cell r="X441">
            <v>7912.5</v>
          </cell>
        </row>
        <row r="442">
          <cell r="A442">
            <v>554</v>
          </cell>
          <cell r="B442" t="str">
            <v>PAW 554</v>
          </cell>
          <cell r="C442">
            <v>0</v>
          </cell>
          <cell r="D442">
            <v>1.5790384305</v>
          </cell>
          <cell r="E442">
            <v>0.62219768269999998</v>
          </cell>
          <cell r="F442">
            <v>0.95684074780000006</v>
          </cell>
          <cell r="G442">
            <v>1575.8</v>
          </cell>
          <cell r="H442">
            <v>2900.3730599999999</v>
          </cell>
          <cell r="I442">
            <v>321.70376699999997</v>
          </cell>
          <cell r="J442">
            <v>1211.9000000000001</v>
          </cell>
          <cell r="K442">
            <v>212.2</v>
          </cell>
          <cell r="L442">
            <v>72.8</v>
          </cell>
          <cell r="M442">
            <v>277.7</v>
          </cell>
          <cell r="N442">
            <v>67.091790000000003</v>
          </cell>
          <cell r="O442">
            <v>624.9</v>
          </cell>
          <cell r="P442">
            <v>192.9</v>
          </cell>
          <cell r="Q442">
            <v>544.29999999999995</v>
          </cell>
          <cell r="R442">
            <v>71.599999999999994</v>
          </cell>
          <cell r="S442">
            <v>381</v>
          </cell>
          <cell r="T442">
            <v>51.715307999999993</v>
          </cell>
          <cell r="U442">
            <v>7284.40038</v>
          </cell>
          <cell r="W442">
            <v>7462.9185000000007</v>
          </cell>
          <cell r="X442">
            <v>9495</v>
          </cell>
        </row>
        <row r="443">
          <cell r="A443">
            <v>555</v>
          </cell>
          <cell r="B443" t="str">
            <v>PAW 555</v>
          </cell>
          <cell r="C443">
            <v>0</v>
          </cell>
          <cell r="D443">
            <v>1.6392637488999999</v>
          </cell>
          <cell r="E443">
            <v>0.9273771678999998</v>
          </cell>
          <cell r="F443">
            <v>0.71188658100000002</v>
          </cell>
          <cell r="G443">
            <v>2044.4</v>
          </cell>
          <cell r="H443">
            <v>4323.7368200000001</v>
          </cell>
          <cell r="I443">
            <v>519.76533899999993</v>
          </cell>
          <cell r="J443">
            <v>2030.8</v>
          </cell>
          <cell r="K443">
            <v>355.06951999999995</v>
          </cell>
          <cell r="L443">
            <v>115.2</v>
          </cell>
          <cell r="M443">
            <v>339.9</v>
          </cell>
          <cell r="N443">
            <v>68.265810000000002</v>
          </cell>
          <cell r="O443">
            <v>548.6</v>
          </cell>
          <cell r="P443">
            <v>136.80000000000001</v>
          </cell>
          <cell r="Q443">
            <v>374.1</v>
          </cell>
          <cell r="R443">
            <v>43.6</v>
          </cell>
          <cell r="S443">
            <v>217.6</v>
          </cell>
          <cell r="T443">
            <v>29.8</v>
          </cell>
          <cell r="U443">
            <v>5245</v>
          </cell>
          <cell r="W443">
            <v>13597</v>
          </cell>
          <cell r="X443">
            <v>33232.5</v>
          </cell>
        </row>
        <row r="444">
          <cell r="A444">
            <v>556</v>
          </cell>
          <cell r="B444" t="str">
            <v>PAW 556</v>
          </cell>
          <cell r="C444">
            <v>0</v>
          </cell>
          <cell r="D444">
            <v>1.1850792326000001</v>
          </cell>
          <cell r="E444">
            <v>0.68516189260000004</v>
          </cell>
          <cell r="F444">
            <v>0.49991733999999999</v>
          </cell>
          <cell r="G444">
            <v>1600.9</v>
          </cell>
          <cell r="H444">
            <v>3202.9198500000002</v>
          </cell>
          <cell r="I444">
            <v>374.63643599999995</v>
          </cell>
          <cell r="J444">
            <v>1437.3</v>
          </cell>
          <cell r="K444">
            <v>235.86264</v>
          </cell>
          <cell r="L444">
            <v>85.4</v>
          </cell>
          <cell r="M444">
            <v>366.5</v>
          </cell>
          <cell r="N444">
            <v>72.973399999999998</v>
          </cell>
          <cell r="O444">
            <v>508.9</v>
          </cell>
          <cell r="P444">
            <v>110.6</v>
          </cell>
          <cell r="Q444">
            <v>251.2</v>
          </cell>
          <cell r="R444">
            <v>24.8</v>
          </cell>
          <cell r="S444">
            <v>106.5</v>
          </cell>
          <cell r="T444">
            <v>13.3</v>
          </cell>
          <cell r="U444">
            <v>3459</v>
          </cell>
          <cell r="W444">
            <v>9170</v>
          </cell>
          <cell r="X444">
            <v>6330</v>
          </cell>
        </row>
        <row r="445">
          <cell r="A445">
            <v>591</v>
          </cell>
          <cell r="B445" t="str">
            <v>PAW 591</v>
          </cell>
          <cell r="C445">
            <v>0</v>
          </cell>
          <cell r="D445">
            <v>3.0029291254000006</v>
          </cell>
          <cell r="E445">
            <v>2.8302926924000005</v>
          </cell>
          <cell r="F445">
            <v>0.17263643299999998</v>
          </cell>
          <cell r="G445">
            <v>6872.6</v>
          </cell>
          <cell r="H445">
            <v>15694.71722</v>
          </cell>
          <cell r="I445">
            <v>1186.3097039999998</v>
          </cell>
          <cell r="J445">
            <v>3998.9</v>
          </cell>
          <cell r="K445">
            <v>550.4</v>
          </cell>
          <cell r="L445">
            <v>154.81122999999997</v>
          </cell>
          <cell r="M445">
            <v>340.3</v>
          </cell>
          <cell r="N445">
            <v>43.853100000000005</v>
          </cell>
          <cell r="O445">
            <v>196.5</v>
          </cell>
          <cell r="P445">
            <v>30.1</v>
          </cell>
          <cell r="Q445">
            <v>72.7</v>
          </cell>
          <cell r="R445">
            <v>8.3000000000000007</v>
          </cell>
          <cell r="S445">
            <v>47.5</v>
          </cell>
          <cell r="T445">
            <v>6.3</v>
          </cell>
          <cell r="U445">
            <v>826</v>
          </cell>
          <cell r="W445">
            <v>5059</v>
          </cell>
          <cell r="X445">
            <v>120000</v>
          </cell>
        </row>
        <row r="446">
          <cell r="A446">
            <v>592</v>
          </cell>
          <cell r="B446" t="str">
            <v>PAW 592</v>
          </cell>
          <cell r="C446">
            <v>0</v>
          </cell>
          <cell r="D446">
            <v>3.4208307249000001</v>
          </cell>
          <cell r="E446">
            <v>3.1490388948999999</v>
          </cell>
          <cell r="F446">
            <v>0.27179183000000001</v>
          </cell>
          <cell r="G446">
            <v>6797.7</v>
          </cell>
          <cell r="H446">
            <v>16577.64316</v>
          </cell>
          <cell r="I446">
            <v>1399.2457890000001</v>
          </cell>
          <cell r="J446">
            <v>5736.2</v>
          </cell>
          <cell r="K446">
            <v>979.6</v>
          </cell>
          <cell r="L446">
            <v>291.32763999999997</v>
          </cell>
          <cell r="M446">
            <v>690.8</v>
          </cell>
          <cell r="N446">
            <v>93.990659999999991</v>
          </cell>
          <cell r="O446">
            <v>377.1</v>
          </cell>
          <cell r="P446">
            <v>47.5</v>
          </cell>
          <cell r="Q446">
            <v>103</v>
          </cell>
          <cell r="R446">
            <v>11.7</v>
          </cell>
          <cell r="S446">
            <v>61.9</v>
          </cell>
          <cell r="T446">
            <v>7.6</v>
          </cell>
          <cell r="U446">
            <v>1033</v>
          </cell>
          <cell r="W446">
            <v>3132</v>
          </cell>
          <cell r="X446">
            <v>351000</v>
          </cell>
        </row>
        <row r="447">
          <cell r="A447">
            <v>593</v>
          </cell>
          <cell r="B447" t="str">
            <v>PAW 593</v>
          </cell>
          <cell r="C447">
            <v>0</v>
          </cell>
          <cell r="D447">
            <v>1.7034594587</v>
          </cell>
          <cell r="E447">
            <v>1.5410868727</v>
          </cell>
          <cell r="F447">
            <v>0.16237258600000001</v>
          </cell>
          <cell r="G447">
            <v>3399.7</v>
          </cell>
          <cell r="H447">
            <v>8242.2038400000001</v>
          </cell>
          <cell r="I447">
            <v>684.96488699999986</v>
          </cell>
          <cell r="J447">
            <v>2629.4</v>
          </cell>
          <cell r="K447">
            <v>454.6</v>
          </cell>
          <cell r="L447">
            <v>149.13751999999999</v>
          </cell>
          <cell r="M447">
            <v>399.5</v>
          </cell>
          <cell r="N447">
            <v>54.488340000000008</v>
          </cell>
          <cell r="O447">
            <v>217.7</v>
          </cell>
          <cell r="P447">
            <v>28.7</v>
          </cell>
          <cell r="Q447">
            <v>67.2</v>
          </cell>
          <cell r="R447">
            <v>8.3000000000000007</v>
          </cell>
          <cell r="S447">
            <v>48.4</v>
          </cell>
          <cell r="T447">
            <v>6.3</v>
          </cell>
          <cell r="U447">
            <v>644</v>
          </cell>
          <cell r="W447">
            <v>2452</v>
          </cell>
          <cell r="X447">
            <v>357000</v>
          </cell>
        </row>
        <row r="448">
          <cell r="A448">
            <v>594</v>
          </cell>
          <cell r="B448" t="str">
            <v>PAW 594</v>
          </cell>
          <cell r="C448">
            <v>0</v>
          </cell>
          <cell r="D448">
            <v>1.9711511243000002</v>
          </cell>
          <cell r="E448">
            <v>1.7337891877000002</v>
          </cell>
          <cell r="F448">
            <v>0.23736193659999999</v>
          </cell>
          <cell r="G448">
            <v>4321</v>
          </cell>
          <cell r="H448">
            <v>8446.8299499999994</v>
          </cell>
          <cell r="I448">
            <v>845.06192699999997</v>
          </cell>
          <cell r="J448">
            <v>3224.6</v>
          </cell>
          <cell r="K448">
            <v>500.4</v>
          </cell>
          <cell r="L448">
            <v>157.9</v>
          </cell>
          <cell r="M448">
            <v>493.3</v>
          </cell>
          <cell r="N448">
            <v>65.296229999999994</v>
          </cell>
          <cell r="O448">
            <v>271.10000000000002</v>
          </cell>
          <cell r="P448">
            <v>42.3</v>
          </cell>
          <cell r="Q448">
            <v>96.2</v>
          </cell>
          <cell r="R448">
            <v>12</v>
          </cell>
          <cell r="S448">
            <v>67</v>
          </cell>
          <cell r="T448">
            <v>8.5964759999999991</v>
          </cell>
          <cell r="U448">
            <v>1159.9266600000001</v>
          </cell>
          <cell r="W448">
            <v>5435.9000000000005</v>
          </cell>
          <cell r="X448">
            <v>87037.5</v>
          </cell>
        </row>
        <row r="449">
          <cell r="A449">
            <v>595</v>
          </cell>
          <cell r="B449" t="str">
            <v>PAW 595</v>
          </cell>
          <cell r="C449">
            <v>0</v>
          </cell>
          <cell r="D449">
            <v>1.9251820300000002</v>
          </cell>
          <cell r="E449">
            <v>1.6236164740000001</v>
          </cell>
          <cell r="F449">
            <v>0.30156555600000001</v>
          </cell>
          <cell r="G449">
            <v>4312.8</v>
          </cell>
          <cell r="H449">
            <v>7694.6210900000005</v>
          </cell>
          <cell r="I449">
            <v>813.94364999999993</v>
          </cell>
          <cell r="J449">
            <v>2919.3</v>
          </cell>
          <cell r="K449">
            <v>495.5</v>
          </cell>
          <cell r="L449">
            <v>171.94815</v>
          </cell>
          <cell r="M449">
            <v>505.6</v>
          </cell>
          <cell r="N449">
            <v>70.107410000000002</v>
          </cell>
          <cell r="O449">
            <v>323.60000000000002</v>
          </cell>
          <cell r="P449">
            <v>52</v>
          </cell>
          <cell r="Q449">
            <v>132.80000000000001</v>
          </cell>
          <cell r="R449">
            <v>15.6</v>
          </cell>
          <cell r="S449">
            <v>87</v>
          </cell>
          <cell r="T449">
            <v>12</v>
          </cell>
          <cell r="U449">
            <v>1645</v>
          </cell>
          <cell r="W449">
            <v>5175</v>
          </cell>
          <cell r="X449">
            <v>94000</v>
          </cell>
        </row>
        <row r="450">
          <cell r="A450">
            <v>596</v>
          </cell>
          <cell r="B450" t="str">
            <v>PAW 596</v>
          </cell>
          <cell r="C450">
            <v>0</v>
          </cell>
          <cell r="D450">
            <v>2.2548069276999998</v>
          </cell>
          <cell r="E450">
            <v>1.6859135177</v>
          </cell>
          <cell r="F450">
            <v>0.56889340999999993</v>
          </cell>
          <cell r="G450">
            <v>4143.3</v>
          </cell>
          <cell r="H450">
            <v>8012.8633</v>
          </cell>
          <cell r="I450">
            <v>864.37187699999993</v>
          </cell>
          <cell r="J450">
            <v>3244</v>
          </cell>
          <cell r="K450">
            <v>594.6</v>
          </cell>
          <cell r="L450">
            <v>199.50617</v>
          </cell>
          <cell r="M450">
            <v>553.20000000000005</v>
          </cell>
          <cell r="N450">
            <v>96.027930000000012</v>
          </cell>
          <cell r="O450">
            <v>557.79999999999995</v>
          </cell>
          <cell r="P450">
            <v>111.8</v>
          </cell>
          <cell r="Q450">
            <v>319.7</v>
          </cell>
          <cell r="R450">
            <v>39.1</v>
          </cell>
          <cell r="S450">
            <v>227.7</v>
          </cell>
          <cell r="T450">
            <v>30.1</v>
          </cell>
          <cell r="U450">
            <v>3554</v>
          </cell>
          <cell r="W450">
            <v>8824</v>
          </cell>
          <cell r="X450">
            <v>176000</v>
          </cell>
        </row>
        <row r="451">
          <cell r="A451">
            <v>597</v>
          </cell>
          <cell r="B451" t="str">
            <v>PAW 597</v>
          </cell>
          <cell r="C451">
            <v>0</v>
          </cell>
          <cell r="D451">
            <v>2.4184390691999997</v>
          </cell>
          <cell r="E451">
            <v>1.8918836781999999</v>
          </cell>
          <cell r="F451">
            <v>0.52655539099999993</v>
          </cell>
          <cell r="G451">
            <v>5006.8999999999996</v>
          </cell>
          <cell r="H451">
            <v>9046.1841600000007</v>
          </cell>
          <cell r="I451">
            <v>962.85262199999988</v>
          </cell>
          <cell r="J451">
            <v>3352.8</v>
          </cell>
          <cell r="K451">
            <v>550.1</v>
          </cell>
          <cell r="L451">
            <v>179.70607999999999</v>
          </cell>
          <cell r="M451">
            <v>461</v>
          </cell>
          <cell r="N451">
            <v>78.647829999999999</v>
          </cell>
          <cell r="O451">
            <v>472.4</v>
          </cell>
          <cell r="P451">
            <v>101.2</v>
          </cell>
          <cell r="Q451">
            <v>293.3</v>
          </cell>
          <cell r="R451">
            <v>36</v>
          </cell>
          <cell r="S451">
            <v>203</v>
          </cell>
          <cell r="T451">
            <v>28.3</v>
          </cell>
          <cell r="U451">
            <v>3412</v>
          </cell>
          <cell r="W451">
            <v>7316</v>
          </cell>
          <cell r="X451">
            <v>132000</v>
          </cell>
        </row>
        <row r="452">
          <cell r="A452">
            <v>598</v>
          </cell>
          <cell r="B452" t="str">
            <v>PAW 598</v>
          </cell>
          <cell r="D452">
            <v>3.5462338065000001</v>
          </cell>
          <cell r="E452">
            <v>2.3479317165000002</v>
          </cell>
          <cell r="F452">
            <v>1.1983020899999999</v>
          </cell>
          <cell r="G452">
            <v>5915.3</v>
          </cell>
          <cell r="H452">
            <v>11066.79379</v>
          </cell>
          <cell r="I452">
            <v>1212.7233749999998</v>
          </cell>
          <cell r="J452">
            <v>4456</v>
          </cell>
          <cell r="K452">
            <v>828.5</v>
          </cell>
          <cell r="L452">
            <v>298.73820000000001</v>
          </cell>
          <cell r="M452">
            <v>799.7</v>
          </cell>
          <cell r="N452">
            <v>146.98269999999999</v>
          </cell>
          <cell r="O452">
            <v>895.9</v>
          </cell>
          <cell r="P452">
            <v>203.9</v>
          </cell>
          <cell r="Q452">
            <v>641.20000000000005</v>
          </cell>
          <cell r="R452">
            <v>78.099999999999994</v>
          </cell>
          <cell r="S452">
            <v>422.4</v>
          </cell>
          <cell r="T452">
            <v>60.1</v>
          </cell>
          <cell r="U452">
            <v>8436</v>
          </cell>
          <cell r="W452">
            <v>9983</v>
          </cell>
          <cell r="X452">
            <v>106000</v>
          </cell>
        </row>
        <row r="453">
          <cell r="A453">
            <v>599</v>
          </cell>
          <cell r="B453" t="str">
            <v>PAW 599</v>
          </cell>
          <cell r="D453">
            <v>2.0855485609</v>
          </cell>
          <cell r="E453">
            <v>1.5114879188999999</v>
          </cell>
          <cell r="F453">
            <v>0.57406064199999995</v>
          </cell>
          <cell r="G453">
            <v>3832.7</v>
          </cell>
          <cell r="H453">
            <v>7024.6374900000001</v>
          </cell>
          <cell r="I453">
            <v>802.04169899999999</v>
          </cell>
          <cell r="J453">
            <v>2939.4</v>
          </cell>
          <cell r="K453">
            <v>516.1</v>
          </cell>
          <cell r="L453">
            <v>181.09556000000001</v>
          </cell>
          <cell r="M453">
            <v>455.3</v>
          </cell>
          <cell r="N453">
            <v>82.710859999999997</v>
          </cell>
          <cell r="O453">
            <v>474.4</v>
          </cell>
          <cell r="P453">
            <v>100.5</v>
          </cell>
          <cell r="Q453">
            <v>296.5</v>
          </cell>
          <cell r="R453">
            <v>35.5</v>
          </cell>
          <cell r="S453">
            <v>192</v>
          </cell>
          <cell r="T453">
            <v>26.6</v>
          </cell>
          <cell r="U453">
            <v>3896</v>
          </cell>
          <cell r="W453">
            <v>7024</v>
          </cell>
          <cell r="X453">
            <v>97000</v>
          </cell>
        </row>
        <row r="454">
          <cell r="A454">
            <v>600</v>
          </cell>
          <cell r="B454" t="str">
            <v>PAW 600</v>
          </cell>
          <cell r="D454">
            <v>3.6644695236000002</v>
          </cell>
          <cell r="E454">
            <v>2.9020869096000004</v>
          </cell>
          <cell r="F454">
            <v>0.76238261400000007</v>
          </cell>
          <cell r="G454">
            <v>6720.3</v>
          </cell>
          <cell r="H454">
            <v>14732.96279</v>
          </cell>
          <cell r="I454">
            <v>1454.7063059999998</v>
          </cell>
          <cell r="J454">
            <v>5324.9</v>
          </cell>
          <cell r="K454">
            <v>788</v>
          </cell>
          <cell r="L454">
            <v>264.11698999999999</v>
          </cell>
          <cell r="M454">
            <v>739.2</v>
          </cell>
          <cell r="N454">
            <v>128.50915000000001</v>
          </cell>
          <cell r="O454">
            <v>722</v>
          </cell>
          <cell r="P454">
            <v>142.19999999999999</v>
          </cell>
          <cell r="Q454">
            <v>395.1</v>
          </cell>
          <cell r="R454">
            <v>45.4</v>
          </cell>
          <cell r="S454">
            <v>238.4</v>
          </cell>
          <cell r="T454">
            <v>31.9</v>
          </cell>
          <cell r="U454">
            <v>4917</v>
          </cell>
          <cell r="W454">
            <v>4865</v>
          </cell>
          <cell r="X454">
            <v>241000</v>
          </cell>
        </row>
        <row r="455">
          <cell r="A455">
            <v>601</v>
          </cell>
          <cell r="B455" t="str">
            <v>PAW 601</v>
          </cell>
          <cell r="D455">
            <v>3.4137543942000002</v>
          </cell>
          <cell r="E455">
            <v>2.3720290742000003</v>
          </cell>
          <cell r="F455">
            <v>1.0417253199999998</v>
          </cell>
          <cell r="G455">
            <v>5830.5</v>
          </cell>
          <cell r="H455">
            <v>10745.154810000002</v>
          </cell>
          <cell r="I455">
            <v>1252.735932</v>
          </cell>
          <cell r="J455">
            <v>4874.7</v>
          </cell>
          <cell r="K455">
            <v>1017.2</v>
          </cell>
          <cell r="L455">
            <v>392.18072999999998</v>
          </cell>
          <cell r="M455">
            <v>1111.4000000000001</v>
          </cell>
          <cell r="N455">
            <v>180.67247</v>
          </cell>
          <cell r="O455">
            <v>941.8</v>
          </cell>
          <cell r="P455">
            <v>181.5</v>
          </cell>
          <cell r="Q455">
            <v>520.5</v>
          </cell>
          <cell r="R455">
            <v>63.6</v>
          </cell>
          <cell r="S455">
            <v>360.2</v>
          </cell>
          <cell r="T455">
            <v>49.4</v>
          </cell>
          <cell r="U455">
            <v>6616</v>
          </cell>
          <cell r="W455">
            <v>10182</v>
          </cell>
          <cell r="X455">
            <v>108000</v>
          </cell>
        </row>
        <row r="456">
          <cell r="A456">
            <v>602</v>
          </cell>
          <cell r="B456" t="str">
            <v>PAW 602</v>
          </cell>
          <cell r="D456">
            <v>3.5512721350999996</v>
          </cell>
          <cell r="E456">
            <v>2.5235177710999999</v>
          </cell>
          <cell r="F456">
            <v>1.027754364</v>
          </cell>
          <cell r="G456">
            <v>6686.4</v>
          </cell>
          <cell r="H456">
            <v>11664.156789999999</v>
          </cell>
          <cell r="I456">
            <v>1322.5209209999998</v>
          </cell>
          <cell r="J456">
            <v>4766.8999999999996</v>
          </cell>
          <cell r="K456">
            <v>795.2</v>
          </cell>
          <cell r="L456">
            <v>273.84334999999999</v>
          </cell>
          <cell r="M456">
            <v>815.1</v>
          </cell>
          <cell r="N456">
            <v>163.20029</v>
          </cell>
          <cell r="O456">
            <v>991.4</v>
          </cell>
          <cell r="P456">
            <v>206.9</v>
          </cell>
          <cell r="Q456">
            <v>597</v>
          </cell>
          <cell r="R456">
            <v>71.2</v>
          </cell>
          <cell r="S456">
            <v>403.4</v>
          </cell>
          <cell r="T456">
            <v>53.5</v>
          </cell>
          <cell r="U456">
            <v>6702</v>
          </cell>
          <cell r="W456">
            <v>5652</v>
          </cell>
          <cell r="X456">
            <v>156000</v>
          </cell>
        </row>
        <row r="457">
          <cell r="A457">
            <v>603</v>
          </cell>
          <cell r="B457" t="str">
            <v>PAW 603</v>
          </cell>
          <cell r="D457">
            <v>3.9970969137000001</v>
          </cell>
          <cell r="E457">
            <v>3.4251831156999999</v>
          </cell>
          <cell r="F457">
            <v>0.57191379800000008</v>
          </cell>
          <cell r="G457">
            <v>12566.3</v>
          </cell>
          <cell r="H457">
            <v>16020.807139999999</v>
          </cell>
          <cell r="I457">
            <v>1278.424017</v>
          </cell>
          <cell r="J457">
            <v>3894.9</v>
          </cell>
          <cell r="K457">
            <v>491.4</v>
          </cell>
          <cell r="L457">
            <v>163.26389999999998</v>
          </cell>
          <cell r="M457">
            <v>490.3</v>
          </cell>
          <cell r="N457">
            <v>94.474080000000001</v>
          </cell>
          <cell r="O457">
            <v>593.5</v>
          </cell>
          <cell r="P457">
            <v>121</v>
          </cell>
          <cell r="Q457">
            <v>333.2</v>
          </cell>
          <cell r="R457">
            <v>38.9</v>
          </cell>
          <cell r="S457">
            <v>213.7</v>
          </cell>
          <cell r="T457">
            <v>27.8</v>
          </cell>
          <cell r="U457">
            <v>3643</v>
          </cell>
          <cell r="W457">
            <v>5991</v>
          </cell>
          <cell r="X457">
            <v>186000</v>
          </cell>
        </row>
        <row r="458">
          <cell r="A458">
            <v>606</v>
          </cell>
          <cell r="B458" t="str">
            <v>PAW 606</v>
          </cell>
          <cell r="D458">
            <v>3.5835079949999997</v>
          </cell>
          <cell r="E458">
            <v>2.9922600189999997</v>
          </cell>
          <cell r="F458">
            <v>0.59124797600000001</v>
          </cell>
          <cell r="G458">
            <v>9264.6</v>
          </cell>
          <cell r="H458">
            <v>14327.45873</v>
          </cell>
          <cell r="I458">
            <v>1355.44146</v>
          </cell>
          <cell r="J458">
            <v>4321.3</v>
          </cell>
          <cell r="K458">
            <v>653.79999999999995</v>
          </cell>
          <cell r="L458">
            <v>211.43253999999999</v>
          </cell>
          <cell r="M458">
            <v>588.79999999999995</v>
          </cell>
          <cell r="N458">
            <v>108.44722</v>
          </cell>
          <cell r="O458">
            <v>619.4</v>
          </cell>
          <cell r="P458">
            <v>117.4</v>
          </cell>
          <cell r="Q458">
            <v>316.39999999999998</v>
          </cell>
          <cell r="R458">
            <v>36</v>
          </cell>
          <cell r="S458">
            <v>190.3</v>
          </cell>
          <cell r="T458">
            <v>24.3</v>
          </cell>
          <cell r="U458">
            <v>3700</v>
          </cell>
          <cell r="W458">
            <v>6378</v>
          </cell>
          <cell r="X458">
            <v>222000</v>
          </cell>
        </row>
        <row r="459">
          <cell r="A459">
            <v>607</v>
          </cell>
          <cell r="B459" t="str">
            <v>PAW 607</v>
          </cell>
          <cell r="D459">
            <v>3.2963535157999999</v>
          </cell>
          <cell r="E459">
            <v>2.8097121437999997</v>
          </cell>
          <cell r="F459">
            <v>0.48664137200000007</v>
          </cell>
          <cell r="G459">
            <v>9313.4</v>
          </cell>
          <cell r="H459">
            <v>13244.826139999999</v>
          </cell>
          <cell r="I459">
            <v>1221.3952979999999</v>
          </cell>
          <cell r="J459">
            <v>3765.6</v>
          </cell>
          <cell r="K459">
            <v>551.9</v>
          </cell>
          <cell r="L459">
            <v>182.71662000000001</v>
          </cell>
          <cell r="M459">
            <v>512.20000000000005</v>
          </cell>
          <cell r="N459">
            <v>94.497099999999989</v>
          </cell>
          <cell r="O459">
            <v>531</v>
          </cell>
          <cell r="P459">
            <v>94.7</v>
          </cell>
          <cell r="Q459">
            <v>251.6</v>
          </cell>
          <cell r="R459">
            <v>29</v>
          </cell>
          <cell r="S459">
            <v>151.80000000000001</v>
          </cell>
          <cell r="T459">
            <v>18.899999999999999</v>
          </cell>
          <cell r="U459">
            <v>3000</v>
          </cell>
          <cell r="W459">
            <v>8046</v>
          </cell>
          <cell r="X459">
            <v>231000</v>
          </cell>
        </row>
        <row r="460">
          <cell r="A460">
            <v>608</v>
          </cell>
          <cell r="B460" t="str">
            <v>PAW 608</v>
          </cell>
          <cell r="D460">
            <v>4.7673819200000001</v>
          </cell>
          <cell r="E460">
            <v>4.0929060690000005</v>
          </cell>
          <cell r="F460">
            <v>0.67447585099999996</v>
          </cell>
          <cell r="G460">
            <v>12750.2</v>
          </cell>
          <cell r="H460">
            <v>19740.036029999999</v>
          </cell>
          <cell r="I460">
            <v>1758.0246599999998</v>
          </cell>
          <cell r="J460">
            <v>5845.5</v>
          </cell>
          <cell r="K460">
            <v>835.3</v>
          </cell>
          <cell r="L460">
            <v>270.13806999999997</v>
          </cell>
          <cell r="M460">
            <v>720.1</v>
          </cell>
          <cell r="N460">
            <v>131.72044</v>
          </cell>
          <cell r="O460">
            <v>743.5</v>
          </cell>
          <cell r="P460">
            <v>131.4</v>
          </cell>
          <cell r="Q460">
            <v>337</v>
          </cell>
          <cell r="R460">
            <v>37.6</v>
          </cell>
          <cell r="S460">
            <v>193.2</v>
          </cell>
          <cell r="T460">
            <v>23.1</v>
          </cell>
          <cell r="U460">
            <v>4157</v>
          </cell>
          <cell r="W460">
            <v>5029</v>
          </cell>
          <cell r="X460">
            <v>220000</v>
          </cell>
        </row>
        <row r="461">
          <cell r="A461">
            <v>609</v>
          </cell>
          <cell r="B461" t="str">
            <v>PAW 609</v>
          </cell>
          <cell r="D461">
            <v>6.2572475028000003</v>
          </cell>
          <cell r="E461">
            <v>5.5184206581000002</v>
          </cell>
          <cell r="F461">
            <v>0.73882684470000004</v>
          </cell>
          <cell r="G461">
            <v>19981</v>
          </cell>
          <cell r="H461">
            <v>25415.921570000002</v>
          </cell>
          <cell r="I461">
            <v>2153.7850109999995</v>
          </cell>
          <cell r="J461">
            <v>6710.3</v>
          </cell>
          <cell r="K461">
            <v>923.2</v>
          </cell>
          <cell r="L461">
            <v>283.10000000000002</v>
          </cell>
          <cell r="M461">
            <v>808</v>
          </cell>
          <cell r="N461">
            <v>126.65604</v>
          </cell>
          <cell r="O461">
            <v>745.8</v>
          </cell>
          <cell r="P461">
            <v>148.9</v>
          </cell>
          <cell r="Q461">
            <v>341.6</v>
          </cell>
          <cell r="R461">
            <v>41</v>
          </cell>
          <cell r="S461">
            <v>214.5</v>
          </cell>
          <cell r="T461">
            <v>26.687736999999998</v>
          </cell>
          <cell r="U461">
            <v>4652.0246700000007</v>
          </cell>
          <cell r="W461">
            <v>5347.2090000000007</v>
          </cell>
          <cell r="X461">
            <v>205725.00000000003</v>
          </cell>
        </row>
        <row r="462">
          <cell r="A462">
            <v>610</v>
          </cell>
          <cell r="B462" t="str">
            <v>PAW 610</v>
          </cell>
          <cell r="D462">
            <v>3.6174905847000005</v>
          </cell>
          <cell r="E462">
            <v>2.7356653767000005</v>
          </cell>
          <cell r="F462">
            <v>0.88182520799999997</v>
          </cell>
          <cell r="G462">
            <v>7875.5</v>
          </cell>
          <cell r="H462">
            <v>12747.96068</v>
          </cell>
          <cell r="I462">
            <v>1263.0930869999997</v>
          </cell>
          <cell r="J462">
            <v>4668.2</v>
          </cell>
          <cell r="K462">
            <v>801.9</v>
          </cell>
          <cell r="L462">
            <v>272.91702999999995</v>
          </cell>
          <cell r="M462">
            <v>737.9</v>
          </cell>
          <cell r="N462">
            <v>118.03505</v>
          </cell>
          <cell r="O462">
            <v>680.6</v>
          </cell>
          <cell r="P462">
            <v>141.30000000000001</v>
          </cell>
          <cell r="Q462">
            <v>439.5</v>
          </cell>
          <cell r="R462">
            <v>54.4</v>
          </cell>
          <cell r="S462">
            <v>298.5</v>
          </cell>
          <cell r="T462">
            <v>42.1</v>
          </cell>
          <cell r="U462">
            <v>6033</v>
          </cell>
          <cell r="W462">
            <v>3950</v>
          </cell>
          <cell r="X462">
            <v>153000</v>
          </cell>
        </row>
        <row r="463">
          <cell r="A463">
            <v>611</v>
          </cell>
          <cell r="B463" t="str">
            <v>PAW 611</v>
          </cell>
          <cell r="D463">
            <v>3.7489702171000001</v>
          </cell>
          <cell r="E463">
            <v>2.5167241701000003</v>
          </cell>
          <cell r="F463">
            <v>1.2322460470000001</v>
          </cell>
          <cell r="G463">
            <v>6401.2</v>
          </cell>
          <cell r="H463">
            <v>11451.448710000001</v>
          </cell>
          <cell r="I463">
            <v>1318.8929909999999</v>
          </cell>
          <cell r="J463">
            <v>5005.3999999999996</v>
          </cell>
          <cell r="K463">
            <v>990.3</v>
          </cell>
          <cell r="L463">
            <v>346.44367999999997</v>
          </cell>
          <cell r="M463">
            <v>945.3</v>
          </cell>
          <cell r="N463">
            <v>153.41678999999999</v>
          </cell>
          <cell r="O463">
            <v>913</v>
          </cell>
          <cell r="P463">
            <v>192.9</v>
          </cell>
          <cell r="Q463">
            <v>607.79999999999995</v>
          </cell>
          <cell r="R463">
            <v>75.8</v>
          </cell>
          <cell r="S463">
            <v>417.2</v>
          </cell>
          <cell r="T463">
            <v>58.6</v>
          </cell>
          <cell r="U463">
            <v>8612</v>
          </cell>
          <cell r="W463">
            <v>4497</v>
          </cell>
          <cell r="X463">
            <v>124000</v>
          </cell>
        </row>
        <row r="464">
          <cell r="A464">
            <v>612</v>
          </cell>
          <cell r="B464" t="str">
            <v>PAW 612</v>
          </cell>
          <cell r="D464">
            <v>4.0661973348</v>
          </cell>
          <cell r="E464">
            <v>2.6951213528000002</v>
          </cell>
          <cell r="F464">
            <v>1.371075982</v>
          </cell>
          <cell r="G464">
            <v>7166.3</v>
          </cell>
          <cell r="H464">
            <v>12871.649960000001</v>
          </cell>
          <cell r="I464">
            <v>1280.9635679999999</v>
          </cell>
          <cell r="J464">
            <v>4823.3999999999996</v>
          </cell>
          <cell r="K464">
            <v>808.9</v>
          </cell>
          <cell r="L464">
            <v>294.45396999999997</v>
          </cell>
          <cell r="M464">
            <v>948.5</v>
          </cell>
          <cell r="N464">
            <v>176.50585000000001</v>
          </cell>
          <cell r="O464">
            <v>1052.3</v>
          </cell>
          <cell r="P464">
            <v>216.5</v>
          </cell>
          <cell r="Q464">
            <v>667.8</v>
          </cell>
          <cell r="R464">
            <v>81.400000000000006</v>
          </cell>
          <cell r="S464">
            <v>438.9</v>
          </cell>
          <cell r="T464">
            <v>62.4</v>
          </cell>
          <cell r="U464">
            <v>9772</v>
          </cell>
          <cell r="W464">
            <v>11568</v>
          </cell>
          <cell r="X464">
            <v>21000</v>
          </cell>
        </row>
        <row r="465">
          <cell r="A465">
            <v>613</v>
          </cell>
          <cell r="B465" t="str">
            <v>PAW 613</v>
          </cell>
          <cell r="D465">
            <v>4.5925491335999995</v>
          </cell>
          <cell r="E465">
            <v>3.6781012395999997</v>
          </cell>
          <cell r="F465">
            <v>0.91444789400000004</v>
          </cell>
          <cell r="G465">
            <v>9939.7999999999993</v>
          </cell>
          <cell r="H465">
            <v>17605.107520000001</v>
          </cell>
          <cell r="I465">
            <v>1749.504876</v>
          </cell>
          <cell r="J465">
            <v>6486.2</v>
          </cell>
          <cell r="K465">
            <v>1000.4</v>
          </cell>
          <cell r="L465">
            <v>322.82252</v>
          </cell>
          <cell r="M465">
            <v>852</v>
          </cell>
          <cell r="N465">
            <v>142.05642</v>
          </cell>
          <cell r="O465">
            <v>858.4</v>
          </cell>
          <cell r="P465">
            <v>158.30000000000001</v>
          </cell>
          <cell r="Q465">
            <v>431.7</v>
          </cell>
          <cell r="R465">
            <v>50.5</v>
          </cell>
          <cell r="S465">
            <v>263.39999999999998</v>
          </cell>
          <cell r="T465">
            <v>35.299999999999997</v>
          </cell>
          <cell r="U465">
            <v>6030</v>
          </cell>
          <cell r="W465">
            <v>9464</v>
          </cell>
          <cell r="X465">
            <v>146000</v>
          </cell>
        </row>
        <row r="466">
          <cell r="A466">
            <v>614</v>
          </cell>
          <cell r="B466" t="str">
            <v>PAW 614</v>
          </cell>
          <cell r="D466">
            <v>3.9002948888</v>
          </cell>
          <cell r="E466">
            <v>3.1270566407999998</v>
          </cell>
          <cell r="F466">
            <v>0.77323824800000007</v>
          </cell>
          <cell r="G466">
            <v>7441.2</v>
          </cell>
          <cell r="H466">
            <v>14955.744049999999</v>
          </cell>
          <cell r="I466">
            <v>1584.4223579999998</v>
          </cell>
          <cell r="J466">
            <v>6265.1</v>
          </cell>
          <cell r="K466">
            <v>1024.0999999999999</v>
          </cell>
          <cell r="L466">
            <v>308.34877</v>
          </cell>
          <cell r="M466">
            <v>711.8</v>
          </cell>
          <cell r="N466">
            <v>106.13370999999999</v>
          </cell>
          <cell r="O466">
            <v>633</v>
          </cell>
          <cell r="P466">
            <v>122.1</v>
          </cell>
          <cell r="Q466">
            <v>380</v>
          </cell>
          <cell r="R466">
            <v>48.7</v>
          </cell>
          <cell r="S466">
            <v>279.60000000000002</v>
          </cell>
          <cell r="T466">
            <v>40.700000000000003</v>
          </cell>
          <cell r="U466">
            <v>5102</v>
          </cell>
          <cell r="W466">
            <v>19343</v>
          </cell>
          <cell r="X466">
            <v>172000</v>
          </cell>
        </row>
        <row r="467">
          <cell r="A467">
            <v>615</v>
          </cell>
          <cell r="B467" t="str">
            <v>PAW 615</v>
          </cell>
          <cell r="D467">
            <v>2.4804742156000001</v>
          </cell>
          <cell r="E467">
            <v>1.3991822196000001</v>
          </cell>
          <cell r="F467">
            <v>1.081291996</v>
          </cell>
          <cell r="G467">
            <v>3792.6</v>
          </cell>
          <cell r="H467">
            <v>6270.78881</v>
          </cell>
          <cell r="I467">
            <v>733.3333859999999</v>
          </cell>
          <cell r="J467">
            <v>2720.4</v>
          </cell>
          <cell r="K467">
            <v>474.7</v>
          </cell>
          <cell r="L467">
            <v>154.23227999999997</v>
          </cell>
          <cell r="M467">
            <v>426.2</v>
          </cell>
          <cell r="N467">
            <v>64.087680000000006</v>
          </cell>
          <cell r="O467">
            <v>462.7</v>
          </cell>
          <cell r="P467">
            <v>128.80000000000001</v>
          </cell>
          <cell r="Q467">
            <v>550.20000000000005</v>
          </cell>
          <cell r="R467">
            <v>79.2</v>
          </cell>
          <cell r="S467">
            <v>486.4</v>
          </cell>
          <cell r="T467">
            <v>79.099999999999994</v>
          </cell>
          <cell r="U467">
            <v>8382</v>
          </cell>
          <cell r="W467">
            <v>10413</v>
          </cell>
          <cell r="X467">
            <v>220000</v>
          </cell>
        </row>
        <row r="468">
          <cell r="A468">
            <v>616</v>
          </cell>
          <cell r="B468" t="str">
            <v>PAW 616</v>
          </cell>
          <cell r="D468">
            <v>3.3690713958000003</v>
          </cell>
          <cell r="E468">
            <v>2.5114930928000003</v>
          </cell>
          <cell r="F468">
            <v>0.85757830300000004</v>
          </cell>
          <cell r="G468">
            <v>5861.1</v>
          </cell>
          <cell r="H468">
            <v>11495.138199999999</v>
          </cell>
          <cell r="I468">
            <v>1301.0927279999999</v>
          </cell>
          <cell r="J468">
            <v>5415.1</v>
          </cell>
          <cell r="K468">
            <v>1042.5</v>
          </cell>
          <cell r="L468">
            <v>331.27519000000001</v>
          </cell>
          <cell r="M468">
            <v>804.6</v>
          </cell>
          <cell r="N468">
            <v>105.70784</v>
          </cell>
          <cell r="O468">
            <v>598.20000000000005</v>
          </cell>
          <cell r="P468">
            <v>131.4</v>
          </cell>
          <cell r="Q468">
            <v>421.9</v>
          </cell>
          <cell r="R468">
            <v>54.9</v>
          </cell>
          <cell r="S468">
            <v>316.5</v>
          </cell>
          <cell r="T468">
            <v>48.3</v>
          </cell>
          <cell r="U468">
            <v>5763</v>
          </cell>
          <cell r="W468">
            <v>9251</v>
          </cell>
          <cell r="X468">
            <v>174000</v>
          </cell>
        </row>
        <row r="469">
          <cell r="A469">
            <v>617</v>
          </cell>
          <cell r="B469" t="str">
            <v>PAW 617</v>
          </cell>
          <cell r="D469">
            <v>3.0713719661000001</v>
          </cell>
          <cell r="E469">
            <v>1.5288613941</v>
          </cell>
          <cell r="F469">
            <v>1.5425105719999999</v>
          </cell>
          <cell r="G469">
            <v>3369.6</v>
          </cell>
          <cell r="H469">
            <v>7133.3341300000002</v>
          </cell>
          <cell r="I469">
            <v>885.17981099999997</v>
          </cell>
          <cell r="J469">
            <v>3358.2</v>
          </cell>
          <cell r="K469">
            <v>542.29999999999995</v>
          </cell>
          <cell r="L469">
            <v>172.87447</v>
          </cell>
          <cell r="M469">
            <v>483.9</v>
          </cell>
          <cell r="N469">
            <v>79.131250000000009</v>
          </cell>
          <cell r="O469">
            <v>635.5</v>
          </cell>
          <cell r="P469">
            <v>207.1</v>
          </cell>
          <cell r="Q469">
            <v>759.5</v>
          </cell>
          <cell r="R469">
            <v>101.4</v>
          </cell>
          <cell r="S469">
            <v>570.29999999999995</v>
          </cell>
          <cell r="T469">
            <v>93.4</v>
          </cell>
          <cell r="U469">
            <v>12322</v>
          </cell>
          <cell r="W469">
            <v>5139</v>
          </cell>
          <cell r="X469">
            <v>142000</v>
          </cell>
        </row>
        <row r="470">
          <cell r="A470">
            <v>618</v>
          </cell>
          <cell r="B470" t="str">
            <v>PAW 618</v>
          </cell>
          <cell r="D470">
            <v>1.9093777913999999</v>
          </cell>
          <cell r="E470">
            <v>1.1083703763999999</v>
          </cell>
          <cell r="F470">
            <v>0.80100741500000006</v>
          </cell>
          <cell r="G470">
            <v>2775.5</v>
          </cell>
          <cell r="H470">
            <v>5312.0797599999996</v>
          </cell>
          <cell r="I470">
            <v>578.92400399999997</v>
          </cell>
          <cell r="J470">
            <v>2081.1999999999998</v>
          </cell>
          <cell r="K470">
            <v>336</v>
          </cell>
          <cell r="L470">
            <v>107.33732999999999</v>
          </cell>
          <cell r="M470">
            <v>315.10000000000002</v>
          </cell>
          <cell r="N470">
            <v>50.436820000000004</v>
          </cell>
          <cell r="O470">
            <v>365.7</v>
          </cell>
          <cell r="P470">
            <v>118.3</v>
          </cell>
          <cell r="Q470">
            <v>397.7</v>
          </cell>
          <cell r="R470">
            <v>49</v>
          </cell>
          <cell r="S470">
            <v>261.10000000000002</v>
          </cell>
          <cell r="T470">
            <v>39.4</v>
          </cell>
          <cell r="U470">
            <v>6306</v>
          </cell>
          <cell r="W470">
            <v>5546</v>
          </cell>
          <cell r="X470">
            <v>51000</v>
          </cell>
        </row>
        <row r="471">
          <cell r="A471">
            <v>619</v>
          </cell>
          <cell r="B471" t="str">
            <v>PAW 619</v>
          </cell>
          <cell r="D471">
            <v>1.9547124024000002</v>
          </cell>
          <cell r="E471">
            <v>1.2714033554000002</v>
          </cell>
          <cell r="F471">
            <v>0.68330904700000006</v>
          </cell>
          <cell r="G471">
            <v>3242.5</v>
          </cell>
          <cell r="H471">
            <v>5955.2405900000003</v>
          </cell>
          <cell r="I471">
            <v>676.29296399999998</v>
          </cell>
          <cell r="J471">
            <v>2452.8000000000002</v>
          </cell>
          <cell r="K471">
            <v>387.2</v>
          </cell>
          <cell r="L471">
            <v>120.76897</v>
          </cell>
          <cell r="M471">
            <v>339.4</v>
          </cell>
          <cell r="N471">
            <v>53.521500000000003</v>
          </cell>
          <cell r="O471">
            <v>322</v>
          </cell>
          <cell r="P471">
            <v>100.4</v>
          </cell>
          <cell r="Q471">
            <v>322.7</v>
          </cell>
          <cell r="R471">
            <v>39.799999999999997</v>
          </cell>
          <cell r="S471">
            <v>211.3</v>
          </cell>
          <cell r="T471">
            <v>32.200000000000003</v>
          </cell>
          <cell r="U471">
            <v>5291</v>
          </cell>
          <cell r="W471">
            <v>6965</v>
          </cell>
          <cell r="X471">
            <v>50000</v>
          </cell>
        </row>
        <row r="472">
          <cell r="A472">
            <v>620</v>
          </cell>
          <cell r="B472" t="str">
            <v>PAW 620</v>
          </cell>
          <cell r="D472">
            <v>1.7834820829</v>
          </cell>
          <cell r="E472">
            <v>1.2678681078999998</v>
          </cell>
          <cell r="F472">
            <v>0.51561397500000006</v>
          </cell>
          <cell r="G472">
            <v>3473.8</v>
          </cell>
          <cell r="H472">
            <v>6002.2097199999998</v>
          </cell>
          <cell r="I472">
            <v>629.07135899999992</v>
          </cell>
          <cell r="J472">
            <v>2212.8000000000002</v>
          </cell>
          <cell r="K472">
            <v>360.8</v>
          </cell>
          <cell r="L472">
            <v>111.73734999999999</v>
          </cell>
          <cell r="M472">
            <v>309.89999999999998</v>
          </cell>
          <cell r="N472">
            <v>48.802399999999999</v>
          </cell>
          <cell r="O472">
            <v>276</v>
          </cell>
          <cell r="P472">
            <v>79.5</v>
          </cell>
          <cell r="Q472">
            <v>244.1</v>
          </cell>
          <cell r="R472">
            <v>29.6</v>
          </cell>
          <cell r="S472">
            <v>152.6</v>
          </cell>
          <cell r="T472">
            <v>22.9</v>
          </cell>
          <cell r="U472">
            <v>3881</v>
          </cell>
          <cell r="W472">
            <v>11108</v>
          </cell>
          <cell r="X472">
            <v>80000</v>
          </cell>
        </row>
        <row r="473">
          <cell r="A473">
            <v>621</v>
          </cell>
          <cell r="B473" t="str">
            <v>PAW 621</v>
          </cell>
          <cell r="D473">
            <v>1.0712934419</v>
          </cell>
          <cell r="E473">
            <v>0.60980833769999998</v>
          </cell>
          <cell r="F473">
            <v>0.4614851042</v>
          </cell>
          <cell r="G473">
            <v>1577.6</v>
          </cell>
          <cell r="H473">
            <v>2888.4258</v>
          </cell>
          <cell r="I473">
            <v>301.45757699999996</v>
          </cell>
          <cell r="J473">
            <v>1134.9000000000001</v>
          </cell>
          <cell r="K473">
            <v>195.7</v>
          </cell>
          <cell r="L473">
            <v>68</v>
          </cell>
          <cell r="M473">
            <v>220</v>
          </cell>
          <cell r="N473">
            <v>35.416269999999997</v>
          </cell>
          <cell r="O473">
            <v>225.8</v>
          </cell>
          <cell r="P473">
            <v>80.8</v>
          </cell>
          <cell r="Q473">
            <v>225.1</v>
          </cell>
          <cell r="R473">
            <v>29</v>
          </cell>
          <cell r="S473">
            <v>147.9</v>
          </cell>
          <cell r="T473">
            <v>21.400221999999999</v>
          </cell>
          <cell r="U473">
            <v>3561.4345499999999</v>
          </cell>
          <cell r="W473">
            <v>5222.7555000000002</v>
          </cell>
          <cell r="X473">
            <v>31650</v>
          </cell>
        </row>
        <row r="474">
          <cell r="A474">
            <v>622</v>
          </cell>
          <cell r="B474" t="str">
            <v>PAW 622</v>
          </cell>
          <cell r="D474">
            <v>0.85149721749999996</v>
          </cell>
          <cell r="E474">
            <v>0.57755794250000003</v>
          </cell>
          <cell r="F474">
            <v>0.27393927499999998</v>
          </cell>
          <cell r="G474">
            <v>1479.9</v>
          </cell>
          <cell r="H474">
            <v>2717.1817400000004</v>
          </cell>
          <cell r="I474">
            <v>297.19768499999998</v>
          </cell>
          <cell r="J474">
            <v>1090.8</v>
          </cell>
          <cell r="K474">
            <v>190.5</v>
          </cell>
          <cell r="L474">
            <v>61.252909999999993</v>
          </cell>
          <cell r="M474">
            <v>169</v>
          </cell>
          <cell r="N474">
            <v>27.43984</v>
          </cell>
          <cell r="O474">
            <v>159.69999999999999</v>
          </cell>
          <cell r="P474">
            <v>48.5</v>
          </cell>
          <cell r="Q474">
            <v>143</v>
          </cell>
          <cell r="R474">
            <v>16.399999999999999</v>
          </cell>
          <cell r="S474">
            <v>88.9</v>
          </cell>
          <cell r="T474">
            <v>13.2</v>
          </cell>
          <cell r="U474">
            <v>2012</v>
          </cell>
          <cell r="W474">
            <v>11773</v>
          </cell>
          <cell r="X474">
            <v>95000</v>
          </cell>
        </row>
        <row r="475">
          <cell r="A475">
            <v>623</v>
          </cell>
          <cell r="B475" t="str">
            <v>PAW 623</v>
          </cell>
          <cell r="D475">
            <v>1.3518611936</v>
          </cell>
          <cell r="E475">
            <v>0.93719805159999992</v>
          </cell>
          <cell r="F475">
            <v>0.41466314199999998</v>
          </cell>
          <cell r="G475">
            <v>2297.5</v>
          </cell>
          <cell r="H475">
            <v>4415.8010000000004</v>
          </cell>
          <cell r="I475">
            <v>495.87951599999997</v>
          </cell>
          <cell r="J475">
            <v>1824.5</v>
          </cell>
          <cell r="K475">
            <v>338.3</v>
          </cell>
          <cell r="L475">
            <v>118.33738</v>
          </cell>
          <cell r="M475">
            <v>324.7</v>
          </cell>
          <cell r="N475">
            <v>55.294040000000003</v>
          </cell>
          <cell r="O475">
            <v>305.2</v>
          </cell>
          <cell r="P475">
            <v>76.8</v>
          </cell>
          <cell r="Q475">
            <v>220.8</v>
          </cell>
          <cell r="R475">
            <v>24.9</v>
          </cell>
          <cell r="S475">
            <v>130.69999999999999</v>
          </cell>
          <cell r="T475">
            <v>17.899999999999999</v>
          </cell>
          <cell r="U475">
            <v>2872</v>
          </cell>
          <cell r="W475">
            <v>7303</v>
          </cell>
          <cell r="X475">
            <v>43000</v>
          </cell>
        </row>
        <row r="476">
          <cell r="A476">
            <v>626</v>
          </cell>
          <cell r="B476" t="str">
            <v>PAW 626</v>
          </cell>
          <cell r="D476">
            <v>1.3247501957000001</v>
          </cell>
          <cell r="E476">
            <v>0.93101775570000012</v>
          </cell>
          <cell r="F476">
            <v>0.39373244000000002</v>
          </cell>
          <cell r="G476">
            <v>2312.6999999999998</v>
          </cell>
          <cell r="H476">
            <v>4451.0571300000001</v>
          </cell>
          <cell r="I476">
            <v>488.12042699999995</v>
          </cell>
          <cell r="J476">
            <v>1760.1</v>
          </cell>
          <cell r="K476">
            <v>298.2</v>
          </cell>
          <cell r="L476">
            <v>95.295169999999985</v>
          </cell>
          <cell r="M476">
            <v>272.60000000000002</v>
          </cell>
          <cell r="N476">
            <v>45.729229999999994</v>
          </cell>
          <cell r="O476">
            <v>268.89999999999998</v>
          </cell>
          <cell r="P476">
            <v>78.7</v>
          </cell>
          <cell r="Q476">
            <v>223.7</v>
          </cell>
          <cell r="R476">
            <v>25.8</v>
          </cell>
          <cell r="S476">
            <v>138.80000000000001</v>
          </cell>
          <cell r="T476">
            <v>18.8</v>
          </cell>
          <cell r="U476">
            <v>2769</v>
          </cell>
          <cell r="W476">
            <v>7252</v>
          </cell>
          <cell r="X476">
            <v>51000</v>
          </cell>
        </row>
        <row r="477">
          <cell r="A477">
            <v>627</v>
          </cell>
          <cell r="B477" t="str">
            <v>PAW 627</v>
          </cell>
          <cell r="D477">
            <v>1.7710897780999999</v>
          </cell>
          <cell r="E477">
            <v>1.3118822411</v>
          </cell>
          <cell r="F477">
            <v>0.45920753700000005</v>
          </cell>
          <cell r="G477">
            <v>3065.8</v>
          </cell>
          <cell r="H477">
            <v>6223.5854199999994</v>
          </cell>
          <cell r="I477">
            <v>710.33699100000001</v>
          </cell>
          <cell r="J477">
            <v>2659</v>
          </cell>
          <cell r="K477">
            <v>460.1</v>
          </cell>
          <cell r="L477">
            <v>149.60067999999998</v>
          </cell>
          <cell r="M477">
            <v>391.2</v>
          </cell>
          <cell r="N477">
            <v>64.674689999999998</v>
          </cell>
          <cell r="O477">
            <v>359.2</v>
          </cell>
          <cell r="P477">
            <v>91.2</v>
          </cell>
          <cell r="Q477">
            <v>253.7</v>
          </cell>
          <cell r="R477">
            <v>28.8</v>
          </cell>
          <cell r="S477">
            <v>156.69999999999999</v>
          </cell>
          <cell r="T477">
            <v>21</v>
          </cell>
          <cell r="U477">
            <v>3076</v>
          </cell>
          <cell r="W477">
            <v>7227</v>
          </cell>
          <cell r="X477">
            <v>96000</v>
          </cell>
        </row>
        <row r="478">
          <cell r="A478">
            <v>628</v>
          </cell>
          <cell r="B478" t="str">
            <v>PAW 628</v>
          </cell>
          <cell r="D478">
            <v>2.1217025478</v>
          </cell>
          <cell r="E478">
            <v>1.6120087247999999</v>
          </cell>
          <cell r="F478">
            <v>0.50969382299999999</v>
          </cell>
          <cell r="G478">
            <v>3953.4</v>
          </cell>
          <cell r="H478">
            <v>7620.7120599999998</v>
          </cell>
          <cell r="I478">
            <v>865.975188</v>
          </cell>
          <cell r="J478">
            <v>3167.2</v>
          </cell>
          <cell r="K478">
            <v>512.79999999999995</v>
          </cell>
          <cell r="L478">
            <v>160.60072999999997</v>
          </cell>
          <cell r="M478">
            <v>418.3</v>
          </cell>
          <cell r="N478">
            <v>71.9375</v>
          </cell>
          <cell r="O478">
            <v>415.7</v>
          </cell>
          <cell r="P478">
            <v>109.6</v>
          </cell>
          <cell r="Q478">
            <v>301</v>
          </cell>
          <cell r="R478">
            <v>34.299999999999997</v>
          </cell>
          <cell r="S478">
            <v>183.2</v>
          </cell>
          <cell r="T478">
            <v>24.3</v>
          </cell>
          <cell r="U478">
            <v>3378</v>
          </cell>
          <cell r="W478">
            <v>7756</v>
          </cell>
          <cell r="X478">
            <v>67000</v>
          </cell>
        </row>
        <row r="479">
          <cell r="A479">
            <v>629</v>
          </cell>
          <cell r="B479" t="str">
            <v>PAW 629</v>
          </cell>
          <cell r="D479">
            <v>5.9730399768</v>
          </cell>
          <cell r="E479">
            <v>5.1463075268000003</v>
          </cell>
          <cell r="F479">
            <v>0.82673245000000006</v>
          </cell>
          <cell r="G479">
            <v>12655.9</v>
          </cell>
          <cell r="H479">
            <v>24712.0874</v>
          </cell>
          <cell r="I479">
            <v>2663.0878679999996</v>
          </cell>
          <cell r="J479">
            <v>9818.2999999999993</v>
          </cell>
          <cell r="K479">
            <v>1613.7</v>
          </cell>
          <cell r="L479">
            <v>469.64424000000002</v>
          </cell>
          <cell r="M479">
            <v>1092.4000000000001</v>
          </cell>
          <cell r="N479">
            <v>151.08025999999998</v>
          </cell>
          <cell r="O479">
            <v>739.9</v>
          </cell>
          <cell r="P479">
            <v>171.4</v>
          </cell>
          <cell r="Q479">
            <v>440</v>
          </cell>
          <cell r="R479">
            <v>47.9</v>
          </cell>
          <cell r="S479">
            <v>248.2</v>
          </cell>
          <cell r="T479">
            <v>30.8</v>
          </cell>
          <cell r="U479">
            <v>4876</v>
          </cell>
          <cell r="W479">
            <v>10279</v>
          </cell>
          <cell r="X479">
            <v>107000</v>
          </cell>
        </row>
        <row r="480">
          <cell r="A480">
            <v>630</v>
          </cell>
          <cell r="B480" t="str">
            <v>PAW 630</v>
          </cell>
          <cell r="D480">
            <v>4.1546998796999999</v>
          </cell>
          <cell r="E480">
            <v>3.4388335256999998</v>
          </cell>
          <cell r="F480">
            <v>0.71586635399999998</v>
          </cell>
          <cell r="G480">
            <v>8637.9</v>
          </cell>
          <cell r="H480">
            <v>16320.30855</v>
          </cell>
          <cell r="I480">
            <v>1714.1267069999999</v>
          </cell>
          <cell r="J480">
            <v>6710</v>
          </cell>
          <cell r="K480">
            <v>1006</v>
          </cell>
          <cell r="L480">
            <v>299.08557000000002</v>
          </cell>
          <cell r="M480">
            <v>707.2</v>
          </cell>
          <cell r="N480">
            <v>100.67797</v>
          </cell>
          <cell r="O480">
            <v>535.9</v>
          </cell>
          <cell r="P480">
            <v>133.80000000000001</v>
          </cell>
          <cell r="Q480">
            <v>386.8</v>
          </cell>
          <cell r="R480">
            <v>45.3</v>
          </cell>
          <cell r="S480">
            <v>246.7</v>
          </cell>
          <cell r="T480">
            <v>34.200000000000003</v>
          </cell>
          <cell r="U480">
            <v>4669</v>
          </cell>
          <cell r="W480">
            <v>6658</v>
          </cell>
          <cell r="X480">
            <v>72000</v>
          </cell>
        </row>
        <row r="481">
          <cell r="A481">
            <v>631</v>
          </cell>
          <cell r="B481" t="str">
            <v>PAW 631</v>
          </cell>
          <cell r="D481">
            <v>5.5092561083999998</v>
          </cell>
          <cell r="E481">
            <v>4.8324551753999998</v>
          </cell>
          <cell r="F481">
            <v>0.67680093299999999</v>
          </cell>
          <cell r="G481">
            <v>15383.7</v>
          </cell>
          <cell r="H481">
            <v>22398.301379999997</v>
          </cell>
          <cell r="I481">
            <v>2074.4503739999996</v>
          </cell>
          <cell r="J481">
            <v>7432.2</v>
          </cell>
          <cell r="K481">
            <v>1035.9000000000001</v>
          </cell>
          <cell r="L481">
            <v>293.06448999999998</v>
          </cell>
          <cell r="M481">
            <v>669.5</v>
          </cell>
          <cell r="N481">
            <v>90.744840000000011</v>
          </cell>
          <cell r="O481">
            <v>434.9</v>
          </cell>
          <cell r="P481">
            <v>110.6</v>
          </cell>
          <cell r="Q481">
            <v>343.8</v>
          </cell>
          <cell r="R481">
            <v>40.9</v>
          </cell>
          <cell r="S481">
            <v>213</v>
          </cell>
          <cell r="T481">
            <v>32.5</v>
          </cell>
          <cell r="U481">
            <v>4539</v>
          </cell>
          <cell r="W481">
            <v>4478</v>
          </cell>
          <cell r="X481">
            <v>121000</v>
          </cell>
        </row>
        <row r="482">
          <cell r="A482">
            <v>632</v>
          </cell>
          <cell r="B482" t="str">
            <v>PAW 632</v>
          </cell>
          <cell r="D482">
            <v>5.5888297998999992</v>
          </cell>
          <cell r="E482">
            <v>4.8992073508999994</v>
          </cell>
          <cell r="F482">
            <v>0.68962244899999992</v>
          </cell>
          <cell r="G482">
            <v>14344.7</v>
          </cell>
          <cell r="H482">
            <v>22925.38638</v>
          </cell>
          <cell r="I482">
            <v>2239.2871289999998</v>
          </cell>
          <cell r="J482">
            <v>8308.7000000000007</v>
          </cell>
          <cell r="K482">
            <v>1174</v>
          </cell>
          <cell r="L482">
            <v>325.25410999999997</v>
          </cell>
          <cell r="M482">
            <v>740.6</v>
          </cell>
          <cell r="N482">
            <v>95.970379999999992</v>
          </cell>
          <cell r="O482">
            <v>452.8</v>
          </cell>
          <cell r="P482">
            <v>105.6</v>
          </cell>
          <cell r="Q482">
            <v>342.1</v>
          </cell>
          <cell r="R482">
            <v>40.700000000000003</v>
          </cell>
          <cell r="S482">
            <v>205.6</v>
          </cell>
          <cell r="T482">
            <v>30.6</v>
          </cell>
          <cell r="U482">
            <v>4557</v>
          </cell>
          <cell r="W482">
            <v>6187</v>
          </cell>
          <cell r="X482">
            <v>91000</v>
          </cell>
        </row>
        <row r="483">
          <cell r="A483">
            <v>633</v>
          </cell>
          <cell r="B483" t="str">
            <v>PAW 633</v>
          </cell>
          <cell r="D483">
            <v>5.4226789786000005</v>
          </cell>
          <cell r="E483">
            <v>4.8060822226000006</v>
          </cell>
          <cell r="F483">
            <v>0.61659675599999997</v>
          </cell>
          <cell r="G483">
            <v>13285.7</v>
          </cell>
          <cell r="H483">
            <v>23184.360810000002</v>
          </cell>
          <cell r="I483">
            <v>2336.7614159999998</v>
          </cell>
          <cell r="J483">
            <v>8101.1</v>
          </cell>
          <cell r="K483">
            <v>1152.9000000000001</v>
          </cell>
          <cell r="L483">
            <v>295.49607999999995</v>
          </cell>
          <cell r="M483">
            <v>655.7</v>
          </cell>
          <cell r="N483">
            <v>79.97148</v>
          </cell>
          <cell r="O483">
            <v>376.6</v>
          </cell>
          <cell r="P483">
            <v>88.5</v>
          </cell>
          <cell r="Q483">
            <v>307.8</v>
          </cell>
          <cell r="R483">
            <v>35.200000000000003</v>
          </cell>
          <cell r="S483">
            <v>177.5</v>
          </cell>
          <cell r="T483">
            <v>26.2</v>
          </cell>
          <cell r="U483">
            <v>4123</v>
          </cell>
          <cell r="W483">
            <v>5154</v>
          </cell>
          <cell r="X483">
            <v>105000</v>
          </cell>
        </row>
        <row r="484">
          <cell r="A484">
            <v>634</v>
          </cell>
          <cell r="B484" t="str">
            <v>PAW 634</v>
          </cell>
          <cell r="D484">
            <v>5.4236678097000004</v>
          </cell>
          <cell r="E484">
            <v>4.5804658481000002</v>
          </cell>
          <cell r="F484">
            <v>0.84320196160000016</v>
          </cell>
          <cell r="G484">
            <v>12129.1</v>
          </cell>
          <cell r="H484">
            <v>21394.49728</v>
          </cell>
          <cell r="I484">
            <v>2291.061201</v>
          </cell>
          <cell r="J484">
            <v>8627.6</v>
          </cell>
          <cell r="K484">
            <v>1362.4</v>
          </cell>
          <cell r="L484">
            <v>386.9</v>
          </cell>
          <cell r="M484">
            <v>999.5</v>
          </cell>
          <cell r="N484">
            <v>127.56533</v>
          </cell>
          <cell r="O484">
            <v>601.79999999999995</v>
          </cell>
          <cell r="P484">
            <v>128.4</v>
          </cell>
          <cell r="Q484">
            <v>364.6</v>
          </cell>
          <cell r="R484">
            <v>44.3</v>
          </cell>
          <cell r="S484">
            <v>222.3</v>
          </cell>
          <cell r="T484">
            <v>32.589286000000001</v>
          </cell>
          <cell r="U484">
            <v>5524.0650000000005</v>
          </cell>
          <cell r="W484">
            <v>12192.151500000002</v>
          </cell>
          <cell r="X484">
            <v>90202.500000000015</v>
          </cell>
        </row>
        <row r="485">
          <cell r="A485">
            <v>635</v>
          </cell>
          <cell r="B485" t="str">
            <v>PAW 635</v>
          </cell>
          <cell r="D485">
            <v>5.2745244638000006</v>
          </cell>
          <cell r="E485">
            <v>4.3524402418000001</v>
          </cell>
          <cell r="F485">
            <v>0.92208422200000006</v>
          </cell>
          <cell r="G485">
            <v>10467.1</v>
          </cell>
          <cell r="H485">
            <v>20295.70075</v>
          </cell>
          <cell r="I485">
            <v>2248.8016679999996</v>
          </cell>
          <cell r="J485">
            <v>8817.2000000000007</v>
          </cell>
          <cell r="K485">
            <v>1695.6</v>
          </cell>
          <cell r="L485">
            <v>532.98136999999997</v>
          </cell>
          <cell r="M485">
            <v>1318.6</v>
          </cell>
          <cell r="N485">
            <v>182.26085</v>
          </cell>
          <cell r="O485">
            <v>818.3</v>
          </cell>
          <cell r="P485">
            <v>137</v>
          </cell>
          <cell r="Q485">
            <v>387.3</v>
          </cell>
          <cell r="R485">
            <v>44.4</v>
          </cell>
          <cell r="S485">
            <v>235.8</v>
          </cell>
          <cell r="T485">
            <v>33.200000000000003</v>
          </cell>
          <cell r="U485">
            <v>5531</v>
          </cell>
          <cell r="W485">
            <v>10479</v>
          </cell>
          <cell r="X485">
            <v>80000</v>
          </cell>
        </row>
        <row r="486">
          <cell r="A486">
            <v>638</v>
          </cell>
          <cell r="B486" t="str">
            <v>PAW 638</v>
          </cell>
          <cell r="C486">
            <v>0</v>
          </cell>
          <cell r="D486">
            <v>3.0153714851999998</v>
          </cell>
          <cell r="E486">
            <v>2.8063925431999999</v>
          </cell>
          <cell r="F486">
            <v>0.208978942</v>
          </cell>
          <cell r="G486">
            <v>7383.6</v>
          </cell>
          <cell r="H486">
            <v>14321.83649</v>
          </cell>
          <cell r="I486">
            <v>1307.388942</v>
          </cell>
          <cell r="J486">
            <v>4411.8</v>
          </cell>
          <cell r="K486">
            <v>639.29999999999995</v>
          </cell>
          <cell r="L486">
            <v>180.05345</v>
          </cell>
          <cell r="M486">
            <v>405.6</v>
          </cell>
          <cell r="N486">
            <v>52.335970000000003</v>
          </cell>
          <cell r="O486">
            <v>232.9</v>
          </cell>
          <cell r="P486">
            <v>35.5</v>
          </cell>
          <cell r="Q486">
            <v>89</v>
          </cell>
          <cell r="R486">
            <v>10.3</v>
          </cell>
          <cell r="S486">
            <v>59.1</v>
          </cell>
          <cell r="T486">
            <v>8</v>
          </cell>
          <cell r="U486">
            <v>1017</v>
          </cell>
          <cell r="W486">
            <v>6137</v>
          </cell>
          <cell r="X486">
            <v>115000</v>
          </cell>
        </row>
        <row r="487">
          <cell r="A487">
            <v>639</v>
          </cell>
          <cell r="B487" t="str">
            <v>PAW 639</v>
          </cell>
          <cell r="C487">
            <v>0</v>
          </cell>
          <cell r="D487">
            <v>2.4239483766000003</v>
          </cell>
          <cell r="E487">
            <v>2.2542881646000001</v>
          </cell>
          <cell r="F487">
            <v>0.169660212</v>
          </cell>
          <cell r="G487">
            <v>4511.8</v>
          </cell>
          <cell r="H487">
            <v>13279.61375</v>
          </cell>
          <cell r="I487">
            <v>910.86789599999997</v>
          </cell>
          <cell r="J487">
            <v>3285.4</v>
          </cell>
          <cell r="K487">
            <v>555.20000000000005</v>
          </cell>
          <cell r="L487">
            <v>167.8955</v>
          </cell>
          <cell r="M487">
            <v>387.4</v>
          </cell>
          <cell r="N487">
            <v>50.206620000000001</v>
          </cell>
          <cell r="O487">
            <v>209.6</v>
          </cell>
          <cell r="P487">
            <v>29</v>
          </cell>
          <cell r="Q487">
            <v>69.599999999999994</v>
          </cell>
          <cell r="R487">
            <v>8.4</v>
          </cell>
          <cell r="S487">
            <v>47.2</v>
          </cell>
          <cell r="T487">
            <v>6.3</v>
          </cell>
          <cell r="U487">
            <v>721</v>
          </cell>
          <cell r="W487">
            <v>4420</v>
          </cell>
          <cell r="X487">
            <v>257000</v>
          </cell>
        </row>
        <row r="488">
          <cell r="A488">
            <v>640</v>
          </cell>
          <cell r="B488" t="str">
            <v>PAW 640</v>
          </cell>
          <cell r="C488">
            <v>0</v>
          </cell>
          <cell r="D488">
            <v>2.3290119446000004</v>
          </cell>
          <cell r="E488">
            <v>2.1281726476000005</v>
          </cell>
          <cell r="F488">
            <v>0.200839297</v>
          </cell>
          <cell r="G488">
            <v>5437.3</v>
          </cell>
          <cell r="H488">
            <v>10636.10678</v>
          </cell>
          <cell r="I488">
            <v>1034.9196959999999</v>
          </cell>
          <cell r="J488">
            <v>3631.7</v>
          </cell>
          <cell r="K488">
            <v>541.70000000000005</v>
          </cell>
          <cell r="L488">
            <v>164.07442999999998</v>
          </cell>
          <cell r="M488">
            <v>409.9</v>
          </cell>
          <cell r="N488">
            <v>54.718539999999997</v>
          </cell>
          <cell r="O488">
            <v>243.5</v>
          </cell>
          <cell r="P488">
            <v>36.200000000000003</v>
          </cell>
          <cell r="Q488">
            <v>87.5</v>
          </cell>
          <cell r="R488">
            <v>10.199999999999999</v>
          </cell>
          <cell r="S488">
            <v>57.7</v>
          </cell>
          <cell r="T488">
            <v>7.6</v>
          </cell>
          <cell r="U488">
            <v>937</v>
          </cell>
          <cell r="W488">
            <v>5012</v>
          </cell>
          <cell r="X488">
            <v>126000</v>
          </cell>
        </row>
        <row r="489">
          <cell r="A489">
            <v>641</v>
          </cell>
          <cell r="B489" t="str">
            <v>PAW 641</v>
          </cell>
          <cell r="C489" t="str">
            <v>Nagrom assay sub</v>
          </cell>
          <cell r="D489">
            <v>2.805212</v>
          </cell>
          <cell r="E489">
            <v>2.5637880000000002</v>
          </cell>
          <cell r="F489">
            <v>0.24142399999999997</v>
          </cell>
          <cell r="G489">
            <v>6361.12</v>
          </cell>
          <cell r="H489">
            <v>12906.66</v>
          </cell>
          <cell r="I489">
            <v>1266.77</v>
          </cell>
          <cell r="J489">
            <v>4503.97</v>
          </cell>
          <cell r="K489">
            <v>599.36</v>
          </cell>
          <cell r="L489">
            <v>164.85</v>
          </cell>
          <cell r="M489">
            <v>429.98</v>
          </cell>
          <cell r="N489">
            <v>60.28</v>
          </cell>
          <cell r="O489">
            <v>261.51</v>
          </cell>
          <cell r="P489">
            <v>44.82</v>
          </cell>
          <cell r="Q489">
            <v>92.7</v>
          </cell>
          <cell r="R489">
            <v>12.6</v>
          </cell>
          <cell r="S489">
            <v>62.46</v>
          </cell>
          <cell r="T489">
            <v>11.21</v>
          </cell>
          <cell r="U489">
            <v>1273.83</v>
          </cell>
          <cell r="W489">
            <v>5711.71</v>
          </cell>
          <cell r="X489">
            <v>187852.42</v>
          </cell>
        </row>
        <row r="490">
          <cell r="A490">
            <v>642</v>
          </cell>
          <cell r="B490" t="str">
            <v>PAW 642</v>
          </cell>
          <cell r="C490">
            <v>0</v>
          </cell>
          <cell r="D490">
            <v>2.7415260192999997</v>
          </cell>
          <cell r="E490">
            <v>2.4889300112999999</v>
          </cell>
          <cell r="F490">
            <v>0.25259600799999998</v>
          </cell>
          <cell r="G490">
            <v>6021.7</v>
          </cell>
          <cell r="H490">
            <v>12833.231319999999</v>
          </cell>
          <cell r="I490">
            <v>1194.0687929999999</v>
          </cell>
          <cell r="J490">
            <v>4196</v>
          </cell>
          <cell r="K490">
            <v>644.29999999999995</v>
          </cell>
          <cell r="L490">
            <v>184.91662999999997</v>
          </cell>
          <cell r="M490">
            <v>440</v>
          </cell>
          <cell r="N490">
            <v>58.643450000000001</v>
          </cell>
          <cell r="O490">
            <v>271.3</v>
          </cell>
          <cell r="P490">
            <v>43.4</v>
          </cell>
          <cell r="Q490">
            <v>113.3</v>
          </cell>
          <cell r="R490">
            <v>13.4</v>
          </cell>
          <cell r="S490">
            <v>73.099999999999994</v>
          </cell>
          <cell r="T490">
            <v>9.9</v>
          </cell>
          <cell r="U490">
            <v>1318</v>
          </cell>
          <cell r="W490">
            <v>6398</v>
          </cell>
          <cell r="X490">
            <v>148000</v>
          </cell>
        </row>
        <row r="491">
          <cell r="A491">
            <v>643</v>
          </cell>
          <cell r="B491" t="str">
            <v>PAW 643</v>
          </cell>
          <cell r="C491">
            <v>0</v>
          </cell>
          <cell r="D491">
            <v>3.7933618577999999</v>
          </cell>
          <cell r="E491">
            <v>3.3412122248</v>
          </cell>
          <cell r="F491">
            <v>0.452149633</v>
          </cell>
          <cell r="G491">
            <v>8387.6</v>
          </cell>
          <cell r="H491">
            <v>16407.804660000002</v>
          </cell>
          <cell r="I491">
            <v>1577.5175879999999</v>
          </cell>
          <cell r="J491">
            <v>6108.8</v>
          </cell>
          <cell r="K491">
            <v>930.4</v>
          </cell>
          <cell r="L491">
            <v>274.53808999999995</v>
          </cell>
          <cell r="M491">
            <v>658.2</v>
          </cell>
          <cell r="N491">
            <v>94.658239999999992</v>
          </cell>
          <cell r="O491">
            <v>452.5</v>
          </cell>
          <cell r="P491">
            <v>77.599999999999994</v>
          </cell>
          <cell r="Q491">
            <v>205.8</v>
          </cell>
          <cell r="R491">
            <v>23.2</v>
          </cell>
          <cell r="S491">
            <v>130.5</v>
          </cell>
          <cell r="T491">
            <v>17.5</v>
          </cell>
          <cell r="U491">
            <v>2587</v>
          </cell>
          <cell r="W491">
            <v>6262</v>
          </cell>
          <cell r="X491">
            <v>172000</v>
          </cell>
        </row>
        <row r="492">
          <cell r="A492">
            <v>646</v>
          </cell>
          <cell r="B492" t="str">
            <v>PAW 646</v>
          </cell>
          <cell r="C492">
            <v>0</v>
          </cell>
          <cell r="D492">
            <v>4.8811580738999991</v>
          </cell>
          <cell r="E492">
            <v>4.2165303618999994</v>
          </cell>
          <cell r="F492">
            <v>0.66462771200000004</v>
          </cell>
          <cell r="G492">
            <v>10487.9</v>
          </cell>
          <cell r="H492">
            <v>20136.75534</v>
          </cell>
          <cell r="I492">
            <v>2146.2482789999999</v>
          </cell>
          <cell r="J492">
            <v>8079.3</v>
          </cell>
          <cell r="K492">
            <v>1315.1</v>
          </cell>
          <cell r="L492">
            <v>409.54922999999997</v>
          </cell>
          <cell r="M492">
            <v>1042.9000000000001</v>
          </cell>
          <cell r="N492">
            <v>148.92788999999999</v>
          </cell>
          <cell r="O492">
            <v>741</v>
          </cell>
          <cell r="P492">
            <v>122.6</v>
          </cell>
          <cell r="Q492">
            <v>304</v>
          </cell>
          <cell r="R492">
            <v>33.5</v>
          </cell>
          <cell r="S492">
            <v>174.8</v>
          </cell>
          <cell r="T492">
            <v>22</v>
          </cell>
          <cell r="U492">
            <v>3647</v>
          </cell>
          <cell r="W492">
            <v>9174</v>
          </cell>
          <cell r="X492">
            <v>136000</v>
          </cell>
        </row>
        <row r="493">
          <cell r="A493">
            <v>647</v>
          </cell>
          <cell r="B493" t="str">
            <v>PAW 647</v>
          </cell>
          <cell r="C493">
            <v>0</v>
          </cell>
          <cell r="D493">
            <v>4.4943247025999993</v>
          </cell>
          <cell r="E493">
            <v>3.8925132837999996</v>
          </cell>
          <cell r="F493">
            <v>0.6018114188</v>
          </cell>
          <cell r="G493">
            <v>10969.7</v>
          </cell>
          <cell r="H493">
            <v>18063.7886</v>
          </cell>
          <cell r="I493">
            <v>1935.044238</v>
          </cell>
          <cell r="J493">
            <v>6933.5</v>
          </cell>
          <cell r="K493">
            <v>1023.1</v>
          </cell>
          <cell r="L493">
            <v>300.60000000000002</v>
          </cell>
          <cell r="M493">
            <v>814.5</v>
          </cell>
          <cell r="N493">
            <v>116.88405</v>
          </cell>
          <cell r="O493">
            <v>581.70000000000005</v>
          </cell>
          <cell r="P493">
            <v>114.9</v>
          </cell>
          <cell r="Q493">
            <v>273.3</v>
          </cell>
          <cell r="R493">
            <v>33.299999999999997</v>
          </cell>
          <cell r="S493">
            <v>174</v>
          </cell>
          <cell r="T493">
            <v>22.605547999999999</v>
          </cell>
          <cell r="U493">
            <v>3586.3245900000002</v>
          </cell>
          <cell r="W493">
            <v>10250.963000000002</v>
          </cell>
          <cell r="X493">
            <v>121852.5</v>
          </cell>
        </row>
        <row r="494">
          <cell r="A494">
            <v>648</v>
          </cell>
          <cell r="B494" t="str">
            <v>PAW 648</v>
          </cell>
          <cell r="C494">
            <v>0</v>
          </cell>
          <cell r="D494">
            <v>4.1818540901999999</v>
          </cell>
          <cell r="E494">
            <v>3.6534168692</v>
          </cell>
          <cell r="F494">
            <v>0.5284372209999999</v>
          </cell>
          <cell r="G494">
            <v>10343.700000000001</v>
          </cell>
          <cell r="H494">
            <v>17179.222839999999</v>
          </cell>
          <cell r="I494">
            <v>1728.3458519999997</v>
          </cell>
          <cell r="J494">
            <v>6371.9</v>
          </cell>
          <cell r="K494">
            <v>911</v>
          </cell>
          <cell r="L494">
            <v>273.14860999999996</v>
          </cell>
          <cell r="M494">
            <v>668.7</v>
          </cell>
          <cell r="N494">
            <v>96.22359999999999</v>
          </cell>
          <cell r="O494">
            <v>468.9</v>
          </cell>
          <cell r="P494">
            <v>81.900000000000006</v>
          </cell>
          <cell r="Q494">
            <v>217.2</v>
          </cell>
          <cell r="R494">
            <v>24</v>
          </cell>
          <cell r="S494">
            <v>127.6</v>
          </cell>
          <cell r="T494">
            <v>17.7</v>
          </cell>
          <cell r="U494">
            <v>3309</v>
          </cell>
          <cell r="W494">
            <v>23299</v>
          </cell>
          <cell r="X494">
            <v>91000</v>
          </cell>
        </row>
        <row r="495">
          <cell r="A495">
            <v>649</v>
          </cell>
          <cell r="B495" t="str">
            <v>PAW 649</v>
          </cell>
          <cell r="C495">
            <v>0</v>
          </cell>
          <cell r="D495">
            <v>3.8403234732000002</v>
          </cell>
          <cell r="E495">
            <v>3.3781004532000001</v>
          </cell>
          <cell r="F495">
            <v>0.46222301999999998</v>
          </cell>
          <cell r="G495">
            <v>8408.2000000000007</v>
          </cell>
          <cell r="H495">
            <v>16008.742749999999</v>
          </cell>
          <cell r="I495">
            <v>1685.1617819999999</v>
          </cell>
          <cell r="J495">
            <v>6660.8</v>
          </cell>
          <cell r="K495">
            <v>1018.1</v>
          </cell>
          <cell r="L495">
            <v>296.07502999999997</v>
          </cell>
          <cell r="M495">
            <v>695.9</v>
          </cell>
          <cell r="N495">
            <v>97.45517000000001</v>
          </cell>
          <cell r="O495">
            <v>452.4</v>
          </cell>
          <cell r="P495">
            <v>73.3</v>
          </cell>
          <cell r="Q495">
            <v>183.5</v>
          </cell>
          <cell r="R495">
            <v>20</v>
          </cell>
          <cell r="S495">
            <v>108.9</v>
          </cell>
          <cell r="T495">
            <v>14.7</v>
          </cell>
          <cell r="U495">
            <v>2680</v>
          </cell>
          <cell r="W495">
            <v>23961</v>
          </cell>
          <cell r="X495">
            <v>96000</v>
          </cell>
        </row>
        <row r="496">
          <cell r="A496">
            <v>650</v>
          </cell>
          <cell r="B496" t="str">
            <v>PAW 650</v>
          </cell>
          <cell r="C496">
            <v>0</v>
          </cell>
          <cell r="D496">
            <v>1.9399414966999999</v>
          </cell>
          <cell r="E496">
            <v>1.6275091437</v>
          </cell>
          <cell r="F496">
            <v>0.31243235299999994</v>
          </cell>
          <cell r="G496">
            <v>3771.8</v>
          </cell>
          <cell r="H496">
            <v>7702.2345400000004</v>
          </cell>
          <cell r="I496">
            <v>891.75689699999998</v>
          </cell>
          <cell r="J496">
            <v>3353.6</v>
          </cell>
          <cell r="K496">
            <v>555.70000000000005</v>
          </cell>
          <cell r="L496">
            <v>172.06393999999997</v>
          </cell>
          <cell r="M496">
            <v>435.4</v>
          </cell>
          <cell r="N496">
            <v>64.55959</v>
          </cell>
          <cell r="O496">
            <v>323.10000000000002</v>
          </cell>
          <cell r="P496">
            <v>55.5</v>
          </cell>
          <cell r="Q496">
            <v>147.5</v>
          </cell>
          <cell r="R496">
            <v>17.100000000000001</v>
          </cell>
          <cell r="S496">
            <v>99.7</v>
          </cell>
          <cell r="T496">
            <v>13.4</v>
          </cell>
          <cell r="U496">
            <v>1796</v>
          </cell>
          <cell r="W496">
            <v>14662</v>
          </cell>
          <cell r="X496">
            <v>56000</v>
          </cell>
        </row>
        <row r="497">
          <cell r="A497">
            <v>651</v>
          </cell>
          <cell r="B497" t="str">
            <v>PAW 651</v>
          </cell>
          <cell r="C497">
            <v>0</v>
          </cell>
          <cell r="D497">
            <v>1.3501897790999999</v>
          </cell>
          <cell r="E497">
            <v>1.1515869760999999</v>
          </cell>
          <cell r="F497">
            <v>0.19860280299999999</v>
          </cell>
          <cell r="G497">
            <v>2616.5</v>
          </cell>
          <cell r="H497">
            <v>5438.4630300000008</v>
          </cell>
          <cell r="I497">
            <v>646.90673099999992</v>
          </cell>
          <cell r="J497">
            <v>2422</v>
          </cell>
          <cell r="K497">
            <v>392</v>
          </cell>
          <cell r="L497">
            <v>116.48473999999999</v>
          </cell>
          <cell r="M497">
            <v>273.8</v>
          </cell>
          <cell r="N497">
            <v>40.043289999999999</v>
          </cell>
          <cell r="O497">
            <v>201</v>
          </cell>
          <cell r="P497">
            <v>34.200000000000003</v>
          </cell>
          <cell r="Q497">
            <v>89.5</v>
          </cell>
          <cell r="R497">
            <v>11.4</v>
          </cell>
          <cell r="S497">
            <v>67.099999999999994</v>
          </cell>
          <cell r="T497">
            <v>9.5</v>
          </cell>
          <cell r="U497">
            <v>1143</v>
          </cell>
          <cell r="W497">
            <v>6122</v>
          </cell>
          <cell r="X497">
            <v>40000</v>
          </cell>
        </row>
        <row r="498">
          <cell r="A498">
            <v>652</v>
          </cell>
          <cell r="B498" t="str">
            <v>PAW 652</v>
          </cell>
          <cell r="C498">
            <v>0</v>
          </cell>
          <cell r="D498">
            <v>0.49093213799999996</v>
          </cell>
          <cell r="E498">
            <v>0.41986375799999998</v>
          </cell>
          <cell r="F498">
            <v>7.106838E-2</v>
          </cell>
          <cell r="G498">
            <v>992.9</v>
          </cell>
          <cell r="H498">
            <v>2035.2508799999998</v>
          </cell>
          <cell r="I498">
            <v>221.18669999999997</v>
          </cell>
          <cell r="J498">
            <v>818.7</v>
          </cell>
          <cell r="K498">
            <v>130.6</v>
          </cell>
          <cell r="L498">
            <v>40.526499999999999</v>
          </cell>
          <cell r="M498">
            <v>99.6</v>
          </cell>
          <cell r="N498">
            <v>14.157300000000001</v>
          </cell>
          <cell r="O498">
            <v>73.3</v>
          </cell>
          <cell r="P498">
            <v>12.5</v>
          </cell>
          <cell r="Q498">
            <v>32.700000000000003</v>
          </cell>
          <cell r="R498">
            <v>3.9</v>
          </cell>
          <cell r="S498">
            <v>22.8</v>
          </cell>
          <cell r="T498">
            <v>3.2</v>
          </cell>
          <cell r="U498">
            <v>408</v>
          </cell>
          <cell r="W498">
            <v>1437</v>
          </cell>
          <cell r="X498">
            <v>16000</v>
          </cell>
        </row>
        <row r="499">
          <cell r="A499">
            <v>653</v>
          </cell>
          <cell r="B499" t="str">
            <v>PAW 653</v>
          </cell>
          <cell r="C499">
            <v>0</v>
          </cell>
          <cell r="D499">
            <v>0.44490911600000005</v>
          </cell>
          <cell r="E499">
            <v>0.37279050600000008</v>
          </cell>
          <cell r="F499">
            <v>7.2118609999999986E-2</v>
          </cell>
          <cell r="G499">
            <v>841.6</v>
          </cell>
          <cell r="H499">
            <v>1793.61169</v>
          </cell>
          <cell r="I499">
            <v>196.49337</v>
          </cell>
          <cell r="J499">
            <v>768.9</v>
          </cell>
          <cell r="K499">
            <v>127.3</v>
          </cell>
          <cell r="L499">
            <v>39.831759999999996</v>
          </cell>
          <cell r="M499">
            <v>103.7</v>
          </cell>
          <cell r="N499">
            <v>15.354340000000001</v>
          </cell>
          <cell r="O499">
            <v>75.900000000000006</v>
          </cell>
          <cell r="P499">
            <v>12.8</v>
          </cell>
          <cell r="Q499">
            <v>33</v>
          </cell>
          <cell r="R499">
            <v>3.9</v>
          </cell>
          <cell r="S499">
            <v>23.5</v>
          </cell>
          <cell r="T499">
            <v>3.2</v>
          </cell>
          <cell r="U499">
            <v>410</v>
          </cell>
          <cell r="W499">
            <v>913</v>
          </cell>
          <cell r="X499">
            <v>14000</v>
          </cell>
        </row>
        <row r="500">
          <cell r="A500">
            <v>654</v>
          </cell>
          <cell r="B500" t="str">
            <v>PAW 654</v>
          </cell>
          <cell r="C500">
            <v>0</v>
          </cell>
          <cell r="D500">
            <v>0.56025635119999995</v>
          </cell>
          <cell r="E500">
            <v>0.48657752419999994</v>
          </cell>
          <cell r="F500">
            <v>7.3678827000000002E-2</v>
          </cell>
          <cell r="G500">
            <v>1315</v>
          </cell>
          <cell r="H500">
            <v>2268.4567099999999</v>
          </cell>
          <cell r="I500">
            <v>248.61853199999999</v>
          </cell>
          <cell r="J500">
            <v>897.9</v>
          </cell>
          <cell r="K500">
            <v>135.80000000000001</v>
          </cell>
          <cell r="L500">
            <v>39.94755</v>
          </cell>
          <cell r="M500">
            <v>97.1</v>
          </cell>
          <cell r="N500">
            <v>14.640720000000002</v>
          </cell>
          <cell r="O500">
            <v>75.099999999999994</v>
          </cell>
          <cell r="P500">
            <v>13.3</v>
          </cell>
          <cell r="Q500">
            <v>35.200000000000003</v>
          </cell>
          <cell r="R500">
            <v>4.2</v>
          </cell>
          <cell r="S500">
            <v>23.2</v>
          </cell>
          <cell r="T500">
            <v>3.1</v>
          </cell>
          <cell r="U500">
            <v>431</v>
          </cell>
          <cell r="W500">
            <v>868</v>
          </cell>
          <cell r="X500">
            <v>14000</v>
          </cell>
        </row>
        <row r="501">
          <cell r="A501">
            <v>655</v>
          </cell>
          <cell r="B501" t="str">
            <v>PAW 655</v>
          </cell>
          <cell r="C501">
            <v>0</v>
          </cell>
          <cell r="D501">
            <v>0.67113460540000003</v>
          </cell>
          <cell r="E501">
            <v>0.59984302230000008</v>
          </cell>
          <cell r="F501">
            <v>7.12915831E-2</v>
          </cell>
          <cell r="G501">
            <v>1783.7</v>
          </cell>
          <cell r="H501">
            <v>2828.4552400000002</v>
          </cell>
          <cell r="I501">
            <v>278.07498299999997</v>
          </cell>
          <cell r="J501">
            <v>970</v>
          </cell>
          <cell r="K501">
            <v>138.19999999999999</v>
          </cell>
          <cell r="L501">
            <v>40.5</v>
          </cell>
          <cell r="M501">
            <v>107.7</v>
          </cell>
          <cell r="N501">
            <v>15.216220000000002</v>
          </cell>
          <cell r="O501">
            <v>75.599999999999994</v>
          </cell>
          <cell r="P501">
            <v>13.1</v>
          </cell>
          <cell r="Q501">
            <v>31.8</v>
          </cell>
          <cell r="R501">
            <v>4.0999999999999996</v>
          </cell>
          <cell r="S501">
            <v>21.9</v>
          </cell>
          <cell r="T501">
            <v>2.8541209999999997</v>
          </cell>
          <cell r="U501">
            <v>400.14549000000005</v>
          </cell>
          <cell r="W501">
            <v>919.81150000000002</v>
          </cell>
          <cell r="X501">
            <v>9495</v>
          </cell>
        </row>
        <row r="502">
          <cell r="A502">
            <v>656</v>
          </cell>
          <cell r="B502" t="str">
            <v>PAW 656</v>
          </cell>
          <cell r="C502">
            <v>0</v>
          </cell>
          <cell r="D502">
            <v>1.2290954412000001</v>
          </cell>
          <cell r="E502">
            <v>1.0627150592000001</v>
          </cell>
          <cell r="F502">
            <v>0.16638038200000002</v>
          </cell>
          <cell r="G502">
            <v>2558.6</v>
          </cell>
          <cell r="H502">
            <v>4996.4144099999994</v>
          </cell>
          <cell r="I502">
            <v>571.03618199999994</v>
          </cell>
          <cell r="J502">
            <v>2134.5</v>
          </cell>
          <cell r="K502">
            <v>366.6</v>
          </cell>
          <cell r="L502">
            <v>107.68469999999999</v>
          </cell>
          <cell r="M502">
            <v>259.5</v>
          </cell>
          <cell r="N502">
            <v>35.819120000000005</v>
          </cell>
          <cell r="O502">
            <v>171.6</v>
          </cell>
          <cell r="P502">
            <v>29.1</v>
          </cell>
          <cell r="Q502">
            <v>76.5</v>
          </cell>
          <cell r="R502">
            <v>9.1999999999999993</v>
          </cell>
          <cell r="S502">
            <v>52.4</v>
          </cell>
          <cell r="T502">
            <v>7</v>
          </cell>
          <cell r="U502">
            <v>915</v>
          </cell>
          <cell r="W502">
            <v>3073</v>
          </cell>
          <cell r="X502">
            <v>34000</v>
          </cell>
        </row>
        <row r="503">
          <cell r="A503">
            <v>657</v>
          </cell>
          <cell r="B503" t="str">
            <v>PAW 657</v>
          </cell>
          <cell r="C503">
            <v>0</v>
          </cell>
          <cell r="D503">
            <v>0.44557285930000001</v>
          </cell>
          <cell r="E503">
            <v>0.36469516229999999</v>
          </cell>
          <cell r="F503">
            <v>8.0877696999999998E-2</v>
          </cell>
          <cell r="G503">
            <v>856.2</v>
          </cell>
          <cell r="H503">
            <v>1696.27666</v>
          </cell>
          <cell r="I503">
            <v>192.17496299999999</v>
          </cell>
          <cell r="J503">
            <v>757.6</v>
          </cell>
          <cell r="K503">
            <v>144.69999999999999</v>
          </cell>
          <cell r="L503">
            <v>45.621259999999992</v>
          </cell>
          <cell r="M503">
            <v>116.4</v>
          </cell>
          <cell r="N503">
            <v>16.355710000000002</v>
          </cell>
          <cell r="O503">
            <v>81.400000000000006</v>
          </cell>
          <cell r="P503">
            <v>14</v>
          </cell>
          <cell r="Q503">
            <v>37.5</v>
          </cell>
          <cell r="R503">
            <v>4.5999999999999996</v>
          </cell>
          <cell r="S503">
            <v>25.4</v>
          </cell>
          <cell r="T503">
            <v>3.5</v>
          </cell>
          <cell r="U503">
            <v>464</v>
          </cell>
          <cell r="W503">
            <v>1006</v>
          </cell>
          <cell r="X503">
            <v>22000</v>
          </cell>
        </row>
        <row r="504">
          <cell r="A504">
            <v>658</v>
          </cell>
          <cell r="B504" t="str">
            <v>PAW 658</v>
          </cell>
          <cell r="C504">
            <v>0</v>
          </cell>
          <cell r="D504">
            <v>0.19818000309999997</v>
          </cell>
          <cell r="E504">
            <v>0.16638606009999998</v>
          </cell>
          <cell r="F504">
            <v>3.1793942999999998E-2</v>
          </cell>
          <cell r="G504">
            <v>432.9</v>
          </cell>
          <cell r="H504">
            <v>779.38301999999999</v>
          </cell>
          <cell r="I504">
            <v>84.577580999999981</v>
          </cell>
          <cell r="J504">
            <v>313.2</v>
          </cell>
          <cell r="K504">
            <v>53.8</v>
          </cell>
          <cell r="L504">
            <v>16.905339999999999</v>
          </cell>
          <cell r="M504">
            <v>42.5</v>
          </cell>
          <cell r="N504">
            <v>6.4340900000000003</v>
          </cell>
          <cell r="O504">
            <v>31.4</v>
          </cell>
          <cell r="P504">
            <v>5.4</v>
          </cell>
          <cell r="Q504">
            <v>14.6</v>
          </cell>
          <cell r="R504">
            <v>1.7</v>
          </cell>
          <cell r="S504">
            <v>9.5</v>
          </cell>
          <cell r="T504">
            <v>1.5</v>
          </cell>
          <cell r="U504">
            <v>188</v>
          </cell>
          <cell r="W504">
            <v>525</v>
          </cell>
          <cell r="X504">
            <v>6000</v>
          </cell>
        </row>
        <row r="505">
          <cell r="A505">
            <v>659</v>
          </cell>
          <cell r="B505" t="str">
            <v>PAW 659</v>
          </cell>
          <cell r="C505">
            <v>0</v>
          </cell>
          <cell r="D505">
            <v>0.1058865921</v>
          </cell>
          <cell r="E505">
            <v>8.8786059099999995E-2</v>
          </cell>
          <cell r="F505">
            <v>1.7100533000000001E-2</v>
          </cell>
          <cell r="G505">
            <v>212</v>
          </cell>
          <cell r="H505">
            <v>427.29024000000004</v>
          </cell>
          <cell r="I505">
            <v>44.670350999999997</v>
          </cell>
          <cell r="J505">
            <v>173</v>
          </cell>
          <cell r="K505">
            <v>30.9</v>
          </cell>
          <cell r="L505">
            <v>9.4947799999999987</v>
          </cell>
          <cell r="M505">
            <v>24.7</v>
          </cell>
          <cell r="N505">
            <v>3.5105499999999998</v>
          </cell>
          <cell r="O505">
            <v>17.2</v>
          </cell>
          <cell r="P505">
            <v>3.1</v>
          </cell>
          <cell r="Q505">
            <v>7.9</v>
          </cell>
          <cell r="R505">
            <v>0.9</v>
          </cell>
          <cell r="S505">
            <v>5.4</v>
          </cell>
          <cell r="T505">
            <v>0.8</v>
          </cell>
          <cell r="U505">
            <v>98</v>
          </cell>
          <cell r="W505">
            <v>345</v>
          </cell>
          <cell r="X505">
            <v>6000</v>
          </cell>
        </row>
        <row r="506">
          <cell r="A506">
            <v>660</v>
          </cell>
          <cell r="B506" t="str">
            <v>PAW 660</v>
          </cell>
          <cell r="C506">
            <v>0</v>
          </cell>
          <cell r="D506">
            <v>0.16906019899999999</v>
          </cell>
          <cell r="E506">
            <v>0.145416517</v>
          </cell>
          <cell r="F506">
            <v>2.3643682000000003E-2</v>
          </cell>
          <cell r="G506">
            <v>366.5</v>
          </cell>
          <cell r="H506">
            <v>697.04063000000008</v>
          </cell>
          <cell r="I506">
            <v>72.324539999999985</v>
          </cell>
          <cell r="J506">
            <v>272.5</v>
          </cell>
          <cell r="K506">
            <v>45.8</v>
          </cell>
          <cell r="L506">
            <v>14.126379999999997</v>
          </cell>
          <cell r="M506">
            <v>35.200000000000003</v>
          </cell>
          <cell r="N506">
            <v>5.1104400000000005</v>
          </cell>
          <cell r="O506">
            <v>24.7</v>
          </cell>
          <cell r="P506">
            <v>4.2</v>
          </cell>
          <cell r="Q506">
            <v>11.1</v>
          </cell>
          <cell r="R506">
            <v>1.4</v>
          </cell>
          <cell r="S506">
            <v>7.6</v>
          </cell>
          <cell r="T506">
            <v>1</v>
          </cell>
          <cell r="U506">
            <v>132</v>
          </cell>
          <cell r="W506">
            <v>500</v>
          </cell>
          <cell r="X506">
            <v>7000</v>
          </cell>
        </row>
        <row r="507">
          <cell r="A507">
            <v>661</v>
          </cell>
          <cell r="B507" t="str">
            <v>PAW 661</v>
          </cell>
          <cell r="C507">
            <v>0</v>
          </cell>
          <cell r="D507">
            <v>0.1061513588</v>
          </cell>
          <cell r="E507">
            <v>8.3937554799999994E-2</v>
          </cell>
          <cell r="F507">
            <v>2.2213804E-2</v>
          </cell>
          <cell r="G507">
            <v>222</v>
          </cell>
          <cell r="H507">
            <v>366.61689999999999</v>
          </cell>
          <cell r="I507">
            <v>44.658647999999992</v>
          </cell>
          <cell r="J507">
            <v>173.8</v>
          </cell>
          <cell r="K507">
            <v>32.299999999999997</v>
          </cell>
          <cell r="L507">
            <v>10.53689</v>
          </cell>
          <cell r="M507">
            <v>28</v>
          </cell>
          <cell r="N507">
            <v>4.2011500000000002</v>
          </cell>
          <cell r="O507">
            <v>21.6</v>
          </cell>
          <cell r="P507">
            <v>3.9</v>
          </cell>
          <cell r="Q507">
            <v>10.5</v>
          </cell>
          <cell r="R507">
            <v>1.2</v>
          </cell>
          <cell r="S507">
            <v>7.2</v>
          </cell>
          <cell r="T507">
            <v>1</v>
          </cell>
          <cell r="U507">
            <v>134</v>
          </cell>
          <cell r="W507">
            <v>283</v>
          </cell>
          <cell r="X507">
            <v>5000</v>
          </cell>
        </row>
        <row r="508">
          <cell r="A508">
            <v>662</v>
          </cell>
          <cell r="B508" t="str">
            <v>PAW 662</v>
          </cell>
          <cell r="C508">
            <v>0</v>
          </cell>
          <cell r="D508">
            <v>8.15832326E-2</v>
          </cell>
          <cell r="E508">
            <v>6.8575277599999998E-2</v>
          </cell>
          <cell r="F508">
            <v>1.3007954999999998E-2</v>
          </cell>
          <cell r="G508">
            <v>178.4</v>
          </cell>
          <cell r="H508">
            <v>322.34175999999997</v>
          </cell>
          <cell r="I508">
            <v>33.611015999999992</v>
          </cell>
          <cell r="J508">
            <v>128.80000000000001</v>
          </cell>
          <cell r="K508">
            <v>22.6</v>
          </cell>
          <cell r="L508">
            <v>7.0631899999999987</v>
          </cell>
          <cell r="M508">
            <v>18.8</v>
          </cell>
          <cell r="N508">
            <v>2.7163599999999999</v>
          </cell>
          <cell r="O508">
            <v>13.4</v>
          </cell>
          <cell r="P508">
            <v>2.2999999999999998</v>
          </cell>
          <cell r="Q508">
            <v>5.8</v>
          </cell>
          <cell r="R508">
            <v>0.7</v>
          </cell>
          <cell r="S508">
            <v>3.8</v>
          </cell>
          <cell r="T508">
            <v>0.5</v>
          </cell>
          <cell r="U508">
            <v>75</v>
          </cell>
          <cell r="W508">
            <v>209</v>
          </cell>
          <cell r="X508" t="str">
            <v>X</v>
          </cell>
        </row>
        <row r="509">
          <cell r="A509">
            <v>663</v>
          </cell>
          <cell r="B509" t="str">
            <v>PAW 663</v>
          </cell>
          <cell r="C509">
            <v>0</v>
          </cell>
          <cell r="D509">
            <v>0.85151077860000002</v>
          </cell>
          <cell r="E509">
            <v>0.71576274159999997</v>
          </cell>
          <cell r="F509">
            <v>0.13574803700000002</v>
          </cell>
          <cell r="G509">
            <v>1873.8</v>
          </cell>
          <cell r="H509">
            <v>3307.7512000000002</v>
          </cell>
          <cell r="I509">
            <v>365.97621600000002</v>
          </cell>
          <cell r="J509">
            <v>1367.6</v>
          </cell>
          <cell r="K509">
            <v>242.5</v>
          </cell>
          <cell r="L509">
            <v>79.084569999999985</v>
          </cell>
          <cell r="M509">
            <v>203.2</v>
          </cell>
          <cell r="N509">
            <v>29.695800000000002</v>
          </cell>
          <cell r="O509">
            <v>148.69999999999999</v>
          </cell>
          <cell r="P509">
            <v>25.1</v>
          </cell>
          <cell r="Q509">
            <v>62.7</v>
          </cell>
          <cell r="R509">
            <v>6.6</v>
          </cell>
          <cell r="S509">
            <v>34.200000000000003</v>
          </cell>
          <cell r="T509">
            <v>4.2</v>
          </cell>
          <cell r="U509">
            <v>764</v>
          </cell>
          <cell r="W509">
            <v>2191</v>
          </cell>
          <cell r="X509">
            <v>22000</v>
          </cell>
        </row>
        <row r="510">
          <cell r="A510">
            <v>666</v>
          </cell>
          <cell r="B510" t="str">
            <v>PAW 666</v>
          </cell>
          <cell r="C510">
            <v>0</v>
          </cell>
          <cell r="D510">
            <v>0.92448746249999991</v>
          </cell>
          <cell r="E510">
            <v>0.70808993149999999</v>
          </cell>
          <cell r="F510">
            <v>0.21639753099999998</v>
          </cell>
          <cell r="G510">
            <v>1705.2</v>
          </cell>
          <cell r="H510">
            <v>3300.25488</v>
          </cell>
          <cell r="I510">
            <v>382.04443499999996</v>
          </cell>
          <cell r="J510">
            <v>1441.6</v>
          </cell>
          <cell r="K510">
            <v>251.8</v>
          </cell>
          <cell r="L510">
            <v>81.979319999999987</v>
          </cell>
          <cell r="M510">
            <v>218</v>
          </cell>
          <cell r="N510">
            <v>37.395990000000005</v>
          </cell>
          <cell r="O510">
            <v>216.3</v>
          </cell>
          <cell r="P510">
            <v>42</v>
          </cell>
          <cell r="Q510">
            <v>124.4</v>
          </cell>
          <cell r="R510">
            <v>15.6</v>
          </cell>
          <cell r="S510">
            <v>84.3</v>
          </cell>
          <cell r="T510">
            <v>10</v>
          </cell>
          <cell r="U510">
            <v>1334</v>
          </cell>
          <cell r="W510">
            <v>5287</v>
          </cell>
          <cell r="X510">
            <v>17000</v>
          </cell>
        </row>
        <row r="511">
          <cell r="A511">
            <v>667</v>
          </cell>
          <cell r="B511" t="str">
            <v>PAW 667</v>
          </cell>
          <cell r="C511">
            <v>0</v>
          </cell>
          <cell r="D511">
            <v>1.1819451565999999</v>
          </cell>
          <cell r="E511">
            <v>0.85900544059999995</v>
          </cell>
          <cell r="F511">
            <v>0.32293971599999999</v>
          </cell>
          <cell r="G511">
            <v>1949.8</v>
          </cell>
          <cell r="H511">
            <v>4119.9306200000001</v>
          </cell>
          <cell r="I511">
            <v>461.82378599999998</v>
          </cell>
          <cell r="J511">
            <v>1740.5</v>
          </cell>
          <cell r="K511">
            <v>318</v>
          </cell>
          <cell r="L511">
            <v>107.10575</v>
          </cell>
          <cell r="M511">
            <v>287.7</v>
          </cell>
          <cell r="N511">
            <v>51.691409999999998</v>
          </cell>
          <cell r="O511">
            <v>303</v>
          </cell>
          <cell r="P511">
            <v>63.1</v>
          </cell>
          <cell r="Q511">
            <v>195.5</v>
          </cell>
          <cell r="R511">
            <v>25.3</v>
          </cell>
          <cell r="S511">
            <v>139.19999999999999</v>
          </cell>
          <cell r="T511">
            <v>16.8</v>
          </cell>
          <cell r="U511">
            <v>2040</v>
          </cell>
          <cell r="W511">
            <v>9560</v>
          </cell>
          <cell r="X511">
            <v>22000</v>
          </cell>
        </row>
        <row r="512">
          <cell r="A512">
            <v>672</v>
          </cell>
          <cell r="B512" t="str">
            <v>PAW 672</v>
          </cell>
          <cell r="C512">
            <v>0</v>
          </cell>
          <cell r="D512">
            <v>3.1471744953000003</v>
          </cell>
          <cell r="E512">
            <v>2.9102032863000002</v>
          </cell>
          <cell r="F512">
            <v>0.23697120899999999</v>
          </cell>
          <cell r="G512">
            <v>7300.2</v>
          </cell>
          <cell r="H512">
            <v>15170.91186</v>
          </cell>
          <cell r="I512">
            <v>1323.621003</v>
          </cell>
          <cell r="J512">
            <v>4616.5</v>
          </cell>
          <cell r="K512">
            <v>690.8</v>
          </cell>
          <cell r="L512">
            <v>197.88511</v>
          </cell>
          <cell r="M512">
            <v>444.5</v>
          </cell>
          <cell r="N512">
            <v>57.526979999999995</v>
          </cell>
          <cell r="O512">
            <v>260.8</v>
          </cell>
          <cell r="P512">
            <v>40.700000000000003</v>
          </cell>
          <cell r="Q512">
            <v>101.8</v>
          </cell>
          <cell r="R512">
            <v>12</v>
          </cell>
          <cell r="S512">
            <v>68.3</v>
          </cell>
          <cell r="T512">
            <v>9.1999999999999993</v>
          </cell>
          <cell r="U512">
            <v>1177</v>
          </cell>
          <cell r="W512">
            <v>5715</v>
          </cell>
          <cell r="X512">
            <v>154000</v>
          </cell>
        </row>
        <row r="513">
          <cell r="A513">
            <v>673</v>
          </cell>
          <cell r="B513" t="str">
            <v>PAW 673</v>
          </cell>
          <cell r="C513">
            <v>0</v>
          </cell>
          <cell r="D513">
            <v>3.1831796926</v>
          </cell>
          <cell r="E513">
            <v>2.9798831866</v>
          </cell>
          <cell r="F513">
            <v>0.20329650599999999</v>
          </cell>
          <cell r="G513">
            <v>6252</v>
          </cell>
          <cell r="H513">
            <v>17842.64716</v>
          </cell>
          <cell r="I513">
            <v>1136.3847059999998</v>
          </cell>
          <cell r="J513">
            <v>3967</v>
          </cell>
          <cell r="K513">
            <v>600.79999999999995</v>
          </cell>
          <cell r="L513">
            <v>177.50606999999999</v>
          </cell>
          <cell r="M513">
            <v>391.8</v>
          </cell>
          <cell r="N513">
            <v>52.358990000000006</v>
          </cell>
          <cell r="O513">
            <v>235.5</v>
          </cell>
          <cell r="P513">
            <v>36.6</v>
          </cell>
          <cell r="Q513">
            <v>92</v>
          </cell>
          <cell r="R513">
            <v>11.3</v>
          </cell>
          <cell r="S513">
            <v>67.7</v>
          </cell>
          <cell r="T513">
            <v>9.1999999999999993</v>
          </cell>
          <cell r="U513">
            <v>959</v>
          </cell>
          <cell r="W513">
            <v>4966</v>
          </cell>
          <cell r="X513">
            <v>186000</v>
          </cell>
        </row>
        <row r="514">
          <cell r="A514">
            <v>674</v>
          </cell>
          <cell r="B514" t="str">
            <v>PAW 674</v>
          </cell>
          <cell r="C514">
            <v>0</v>
          </cell>
          <cell r="D514">
            <v>2.7111214672999995</v>
          </cell>
          <cell r="E514">
            <v>2.4281370382999996</v>
          </cell>
          <cell r="F514">
            <v>0.28298442899999998</v>
          </cell>
          <cell r="G514">
            <v>5235.1000000000004</v>
          </cell>
          <cell r="H514">
            <v>13320.60925</v>
          </cell>
          <cell r="I514">
            <v>1062.761133</v>
          </cell>
          <cell r="J514">
            <v>3976.8</v>
          </cell>
          <cell r="K514">
            <v>686.1</v>
          </cell>
          <cell r="L514">
            <v>216.29571999999999</v>
          </cell>
          <cell r="M514">
            <v>612</v>
          </cell>
          <cell r="N514">
            <v>78.348569999999995</v>
          </cell>
          <cell r="O514">
            <v>328.6</v>
          </cell>
          <cell r="P514">
            <v>48.6</v>
          </cell>
          <cell r="Q514">
            <v>119.4</v>
          </cell>
          <cell r="R514">
            <v>14.4</v>
          </cell>
          <cell r="S514">
            <v>85</v>
          </cell>
          <cell r="T514">
            <v>11.2</v>
          </cell>
          <cell r="U514">
            <v>1316</v>
          </cell>
          <cell r="W514">
            <v>5137</v>
          </cell>
          <cell r="X514">
            <v>188000</v>
          </cell>
        </row>
        <row r="515">
          <cell r="A515">
            <v>675</v>
          </cell>
          <cell r="B515" t="str">
            <v>PAW 675</v>
          </cell>
          <cell r="C515">
            <v>0</v>
          </cell>
          <cell r="D515">
            <v>2.4756633362999998</v>
          </cell>
          <cell r="E515">
            <v>2.0064133592999998</v>
          </cell>
          <cell r="F515">
            <v>0.46924997700000004</v>
          </cell>
          <cell r="G515">
            <v>4530.8</v>
          </cell>
          <cell r="H515">
            <v>9669.6671499999993</v>
          </cell>
          <cell r="I515">
            <v>1048.3664429999999</v>
          </cell>
          <cell r="J515">
            <v>4048.6</v>
          </cell>
          <cell r="K515">
            <v>766.7</v>
          </cell>
          <cell r="L515">
            <v>252.65377999999998</v>
          </cell>
          <cell r="M515">
            <v>699.9</v>
          </cell>
          <cell r="N515">
            <v>94.945989999999995</v>
          </cell>
          <cell r="O515">
            <v>447</v>
          </cell>
          <cell r="P515">
            <v>80.3</v>
          </cell>
          <cell r="Q515">
            <v>217.7</v>
          </cell>
          <cell r="R515">
            <v>25</v>
          </cell>
          <cell r="S515">
            <v>136.5</v>
          </cell>
          <cell r="T515">
            <v>19.5</v>
          </cell>
          <cell r="U515">
            <v>2719</v>
          </cell>
          <cell r="W515">
            <v>9084</v>
          </cell>
          <cell r="X515">
            <v>163000</v>
          </cell>
        </row>
        <row r="516">
          <cell r="A516">
            <v>676</v>
          </cell>
          <cell r="B516" t="str">
            <v>PAW 676</v>
          </cell>
          <cell r="C516">
            <v>0</v>
          </cell>
          <cell r="D516">
            <v>4.0390552555000001</v>
          </cell>
          <cell r="E516">
            <v>3.0596014565000003</v>
          </cell>
          <cell r="F516">
            <v>0.97945379900000007</v>
          </cell>
          <cell r="G516">
            <v>7602.5</v>
          </cell>
          <cell r="H516">
            <v>14066.727349999999</v>
          </cell>
          <cell r="I516">
            <v>1555.3872149999997</v>
          </cell>
          <cell r="J516">
            <v>6326.5</v>
          </cell>
          <cell r="K516">
            <v>1044.9000000000001</v>
          </cell>
          <cell r="L516">
            <v>314.71722</v>
          </cell>
          <cell r="M516">
            <v>794.3</v>
          </cell>
          <cell r="N516">
            <v>126.92077</v>
          </cell>
          <cell r="O516">
            <v>716.2</v>
          </cell>
          <cell r="P516">
            <v>150</v>
          </cell>
          <cell r="Q516">
            <v>416.1</v>
          </cell>
          <cell r="R516">
            <v>45.8</v>
          </cell>
          <cell r="S516">
            <v>228.2</v>
          </cell>
          <cell r="T516">
            <v>31.3</v>
          </cell>
          <cell r="U516">
            <v>6971</v>
          </cell>
          <cell r="W516">
            <v>9965</v>
          </cell>
          <cell r="X516">
            <v>102000</v>
          </cell>
        </row>
        <row r="517">
          <cell r="A517">
            <v>677</v>
          </cell>
          <cell r="B517" t="str">
            <v>PAW 677</v>
          </cell>
          <cell r="C517">
            <v>0</v>
          </cell>
          <cell r="D517">
            <v>4.2998153548999998</v>
          </cell>
          <cell r="E517">
            <v>3.5766525418999997</v>
          </cell>
          <cell r="F517">
            <v>0.72316281299999996</v>
          </cell>
          <cell r="G517">
            <v>8920.6</v>
          </cell>
          <cell r="H517">
            <v>16883.001069999998</v>
          </cell>
          <cell r="I517">
            <v>1768.1243489999997</v>
          </cell>
          <cell r="J517">
            <v>7034.3</v>
          </cell>
          <cell r="K517">
            <v>1160.5</v>
          </cell>
          <cell r="L517">
            <v>335.791</v>
          </cell>
          <cell r="M517">
            <v>808.3</v>
          </cell>
          <cell r="N517">
            <v>129.63712999999998</v>
          </cell>
          <cell r="O517">
            <v>693.7</v>
          </cell>
          <cell r="P517">
            <v>126.6</v>
          </cell>
          <cell r="Q517">
            <v>333.1</v>
          </cell>
          <cell r="R517">
            <v>37.700000000000003</v>
          </cell>
          <cell r="S517">
            <v>196</v>
          </cell>
          <cell r="T517">
            <v>26.8</v>
          </cell>
          <cell r="U517">
            <v>4544</v>
          </cell>
          <cell r="W517">
            <v>10148</v>
          </cell>
          <cell r="X517">
            <v>104000</v>
          </cell>
        </row>
        <row r="518">
          <cell r="A518">
            <v>678</v>
          </cell>
          <cell r="B518" t="str">
            <v>PAW 678</v>
          </cell>
          <cell r="C518">
            <v>0</v>
          </cell>
          <cell r="D518">
            <v>4.7325010262000005</v>
          </cell>
          <cell r="E518">
            <v>3.9690406922000001</v>
          </cell>
          <cell r="F518">
            <v>0.76346033400000002</v>
          </cell>
          <cell r="G518">
            <v>9998.2999999999993</v>
          </cell>
          <cell r="H518">
            <v>18999.071650000002</v>
          </cell>
          <cell r="I518">
            <v>1928.9352719999999</v>
          </cell>
          <cell r="J518">
            <v>7543.6</v>
          </cell>
          <cell r="K518">
            <v>1220.5</v>
          </cell>
          <cell r="L518">
            <v>365.54902999999996</v>
          </cell>
          <cell r="M518">
            <v>884.8</v>
          </cell>
          <cell r="N518">
            <v>141.35431</v>
          </cell>
          <cell r="O518">
            <v>810.3</v>
          </cell>
          <cell r="P518">
            <v>150.80000000000001</v>
          </cell>
          <cell r="Q518">
            <v>394.3</v>
          </cell>
          <cell r="R518">
            <v>45.3</v>
          </cell>
          <cell r="S518">
            <v>242.7</v>
          </cell>
          <cell r="T518">
            <v>33.5</v>
          </cell>
          <cell r="U518">
            <v>4566</v>
          </cell>
          <cell r="W518">
            <v>10933</v>
          </cell>
          <cell r="X518">
            <v>114000</v>
          </cell>
        </row>
        <row r="519">
          <cell r="A519">
            <v>679</v>
          </cell>
          <cell r="B519" t="str">
            <v>PAW 679</v>
          </cell>
          <cell r="C519">
            <v>0</v>
          </cell>
          <cell r="D519">
            <v>5.9522450557000006</v>
          </cell>
          <cell r="E519">
            <v>3.9351694987000001</v>
          </cell>
          <cell r="F519">
            <v>2.0170755570000001</v>
          </cell>
          <cell r="G519">
            <v>10437.799999999999</v>
          </cell>
          <cell r="H519">
            <v>17644.580330000001</v>
          </cell>
          <cell r="I519">
            <v>2037.714657</v>
          </cell>
          <cell r="J519">
            <v>7956</v>
          </cell>
          <cell r="K519">
            <v>1275.5999999999999</v>
          </cell>
          <cell r="L519">
            <v>404.91762999999997</v>
          </cell>
          <cell r="M519">
            <v>1068.0999999999999</v>
          </cell>
          <cell r="N519">
            <v>180.63794000000001</v>
          </cell>
          <cell r="O519">
            <v>1215.8</v>
          </cell>
          <cell r="P519">
            <v>342</v>
          </cell>
          <cell r="Q519">
            <v>1042.4000000000001</v>
          </cell>
          <cell r="R519">
            <v>114.1</v>
          </cell>
          <cell r="S519">
            <v>551.5</v>
          </cell>
          <cell r="T519">
            <v>84.3</v>
          </cell>
          <cell r="U519">
            <v>15167</v>
          </cell>
          <cell r="W519">
            <v>14716</v>
          </cell>
          <cell r="X519">
            <v>92000</v>
          </cell>
        </row>
        <row r="520">
          <cell r="A520">
            <v>680</v>
          </cell>
          <cell r="B520" t="str">
            <v>PAW 680</v>
          </cell>
          <cell r="C520">
            <v>0</v>
          </cell>
          <cell r="D520">
            <v>4.4579103954999999</v>
          </cell>
          <cell r="E520">
            <v>3.3995812634999996</v>
          </cell>
          <cell r="F520">
            <v>1.0583291320000001</v>
          </cell>
          <cell r="G520">
            <v>8615.7999999999993</v>
          </cell>
          <cell r="H520">
            <v>15641.423069999999</v>
          </cell>
          <cell r="I520">
            <v>1701.0895649999998</v>
          </cell>
          <cell r="J520">
            <v>6916.3</v>
          </cell>
          <cell r="K520">
            <v>1121.2</v>
          </cell>
          <cell r="L520">
            <v>363.92797000000002</v>
          </cell>
          <cell r="M520">
            <v>963.1</v>
          </cell>
          <cell r="N520">
            <v>156.36335</v>
          </cell>
          <cell r="O520">
            <v>881.7</v>
          </cell>
          <cell r="P520">
            <v>187</v>
          </cell>
          <cell r="Q520">
            <v>523.29999999999995</v>
          </cell>
          <cell r="R520">
            <v>57.4</v>
          </cell>
          <cell r="S520">
            <v>287</v>
          </cell>
          <cell r="T520">
            <v>39.5</v>
          </cell>
          <cell r="U520">
            <v>7124</v>
          </cell>
          <cell r="W520">
            <v>10972</v>
          </cell>
          <cell r="X520">
            <v>104000</v>
          </cell>
        </row>
        <row r="521">
          <cell r="A521">
            <v>681</v>
          </cell>
          <cell r="B521" t="str">
            <v>PAW 681</v>
          </cell>
          <cell r="C521">
            <v>0</v>
          </cell>
          <cell r="D521">
            <v>4.3441023782999997</v>
          </cell>
          <cell r="E521">
            <v>2.9288523550000001</v>
          </cell>
          <cell r="F521">
            <v>1.4152500232999998</v>
          </cell>
          <cell r="G521">
            <v>7389.7</v>
          </cell>
          <cell r="H521">
            <v>13501.5751</v>
          </cell>
          <cell r="I521">
            <v>1534.84845</v>
          </cell>
          <cell r="J521">
            <v>5879.1</v>
          </cell>
          <cell r="K521">
            <v>983.3</v>
          </cell>
          <cell r="L521">
            <v>330.5</v>
          </cell>
          <cell r="M521">
            <v>1148.7</v>
          </cell>
          <cell r="N521">
            <v>192.88458000000003</v>
          </cell>
          <cell r="O521">
            <v>1292.7</v>
          </cell>
          <cell r="P521">
            <v>299.3</v>
          </cell>
          <cell r="Q521">
            <v>747.2</v>
          </cell>
          <cell r="R521">
            <v>89.2</v>
          </cell>
          <cell r="S521">
            <v>444.7</v>
          </cell>
          <cell r="T521">
            <v>61.096382999999996</v>
          </cell>
          <cell r="U521">
            <v>9546.2192699999996</v>
          </cell>
          <cell r="W521">
            <v>8233.9580000000005</v>
          </cell>
          <cell r="X521">
            <v>82290.000000000015</v>
          </cell>
        </row>
        <row r="522">
          <cell r="A522">
            <v>682</v>
          </cell>
          <cell r="B522" t="str">
            <v>PAW 682</v>
          </cell>
          <cell r="C522">
            <v>0</v>
          </cell>
          <cell r="D522">
            <v>5.3933500956999998</v>
          </cell>
          <cell r="E522">
            <v>3.9840550256999996</v>
          </cell>
          <cell r="F522">
            <v>1.4092950700000002</v>
          </cell>
          <cell r="G522">
            <v>9927.7999999999993</v>
          </cell>
          <cell r="H522">
            <v>18767.505639999999</v>
          </cell>
          <cell r="I522">
            <v>1982.9446169999999</v>
          </cell>
          <cell r="J522">
            <v>7861.2</v>
          </cell>
          <cell r="K522">
            <v>1301.0999999999999</v>
          </cell>
          <cell r="L522">
            <v>412.55977000000001</v>
          </cell>
          <cell r="M522">
            <v>1312.5</v>
          </cell>
          <cell r="N522">
            <v>226.09093000000001</v>
          </cell>
          <cell r="O522">
            <v>1370</v>
          </cell>
          <cell r="P522">
            <v>290.5</v>
          </cell>
          <cell r="Q522">
            <v>785</v>
          </cell>
          <cell r="R522">
            <v>85</v>
          </cell>
          <cell r="S522">
            <v>424</v>
          </cell>
          <cell r="T522">
            <v>58.3</v>
          </cell>
          <cell r="U522">
            <v>9129</v>
          </cell>
          <cell r="W522">
            <v>12704</v>
          </cell>
          <cell r="X522">
            <v>105000</v>
          </cell>
        </row>
        <row r="523">
          <cell r="A523">
            <v>683</v>
          </cell>
          <cell r="B523" t="str">
            <v>PAW 683</v>
          </cell>
          <cell r="C523">
            <v>0</v>
          </cell>
          <cell r="D523">
            <v>5.6206605454000007</v>
          </cell>
          <cell r="E523">
            <v>3.7580134444000004</v>
          </cell>
          <cell r="F523">
            <v>1.8626471010000001</v>
          </cell>
          <cell r="G523">
            <v>10247</v>
          </cell>
          <cell r="H523">
            <v>17689.558250000002</v>
          </cell>
          <cell r="I523">
            <v>1792.8761939999999</v>
          </cell>
          <cell r="J523">
            <v>6777.9</v>
          </cell>
          <cell r="K523">
            <v>1072.8</v>
          </cell>
          <cell r="L523">
            <v>351.07527999999996</v>
          </cell>
          <cell r="M523">
            <v>1124.3</v>
          </cell>
          <cell r="N523">
            <v>208.59573</v>
          </cell>
          <cell r="O523">
            <v>1494</v>
          </cell>
          <cell r="P523">
            <v>364.5</v>
          </cell>
          <cell r="Q523">
            <v>1028.9000000000001</v>
          </cell>
          <cell r="R523">
            <v>113.1</v>
          </cell>
          <cell r="S523">
            <v>555.1</v>
          </cell>
          <cell r="T523">
            <v>78.900000000000006</v>
          </cell>
          <cell r="U523">
            <v>13308</v>
          </cell>
          <cell r="W523">
            <v>12033</v>
          </cell>
          <cell r="X523">
            <v>97000</v>
          </cell>
        </row>
        <row r="524">
          <cell r="A524">
            <v>686</v>
          </cell>
          <cell r="B524" t="str">
            <v>PAW 686</v>
          </cell>
          <cell r="C524">
            <v>0</v>
          </cell>
          <cell r="D524">
            <v>4.3919011921000006</v>
          </cell>
          <cell r="E524">
            <v>3.1124086371000002</v>
          </cell>
          <cell r="F524">
            <v>1.279492555</v>
          </cell>
          <cell r="G524">
            <v>7946.8</v>
          </cell>
          <cell r="H524">
            <v>14780.04905</v>
          </cell>
          <cell r="I524">
            <v>1542.5373209999998</v>
          </cell>
          <cell r="J524">
            <v>5921.5</v>
          </cell>
          <cell r="K524">
            <v>933.2</v>
          </cell>
          <cell r="L524">
            <v>301.28557999999998</v>
          </cell>
          <cell r="M524">
            <v>956.2</v>
          </cell>
          <cell r="N524">
            <v>172.03997000000001</v>
          </cell>
          <cell r="O524">
            <v>1161.0999999999999</v>
          </cell>
          <cell r="P524">
            <v>247.6</v>
          </cell>
          <cell r="Q524">
            <v>686.6</v>
          </cell>
          <cell r="R524">
            <v>78.7</v>
          </cell>
          <cell r="S524">
            <v>405.1</v>
          </cell>
          <cell r="T524">
            <v>56.3</v>
          </cell>
          <cell r="U524">
            <v>8730</v>
          </cell>
          <cell r="W524">
            <v>10135</v>
          </cell>
          <cell r="X524">
            <v>101000</v>
          </cell>
        </row>
        <row r="525">
          <cell r="A525">
            <v>687</v>
          </cell>
          <cell r="B525" t="str">
            <v>PAW 687</v>
          </cell>
          <cell r="C525">
            <v>0</v>
          </cell>
          <cell r="D525">
            <v>3.5385335966999998</v>
          </cell>
          <cell r="E525">
            <v>2.7954776576999998</v>
          </cell>
          <cell r="F525">
            <v>0.743055939</v>
          </cell>
          <cell r="G525">
            <v>7176.7</v>
          </cell>
          <cell r="H525">
            <v>13123.83085</v>
          </cell>
          <cell r="I525">
            <v>1484.0457269999997</v>
          </cell>
          <cell r="J525">
            <v>5316.6</v>
          </cell>
          <cell r="K525">
            <v>853.6</v>
          </cell>
          <cell r="L525">
            <v>279.98021999999997</v>
          </cell>
          <cell r="M525">
            <v>764.2</v>
          </cell>
          <cell r="N525">
            <v>125.07917</v>
          </cell>
          <cell r="O525">
            <v>699.3</v>
          </cell>
          <cell r="P525">
            <v>135.80000000000001</v>
          </cell>
          <cell r="Q525">
            <v>376.4</v>
          </cell>
          <cell r="R525">
            <v>43.5</v>
          </cell>
          <cell r="S525">
            <v>241.1</v>
          </cell>
          <cell r="T525">
            <v>33.200000000000003</v>
          </cell>
          <cell r="U525">
            <v>4732</v>
          </cell>
          <cell r="W525">
            <v>9834</v>
          </cell>
          <cell r="X525">
            <v>100000</v>
          </cell>
        </row>
        <row r="526">
          <cell r="A526">
            <v>688</v>
          </cell>
          <cell r="B526" t="str">
            <v>PAW 688</v>
          </cell>
          <cell r="C526">
            <v>0</v>
          </cell>
          <cell r="D526">
            <v>5.397800340199999</v>
          </cell>
          <cell r="E526">
            <v>4.6356770321999994</v>
          </cell>
          <cell r="F526">
            <v>0.76212330799999994</v>
          </cell>
          <cell r="G526">
            <v>11857.6</v>
          </cell>
          <cell r="H526">
            <v>22474.787270000001</v>
          </cell>
          <cell r="I526">
            <v>2341.5830519999995</v>
          </cell>
          <cell r="J526">
            <v>8368.2999999999993</v>
          </cell>
          <cell r="K526">
            <v>1314.5</v>
          </cell>
          <cell r="L526">
            <v>391.83335999999997</v>
          </cell>
          <cell r="M526">
            <v>966.8</v>
          </cell>
          <cell r="N526">
            <v>140.09971999999999</v>
          </cell>
          <cell r="O526">
            <v>707.8</v>
          </cell>
          <cell r="P526">
            <v>125.9</v>
          </cell>
          <cell r="Q526">
            <v>327.8</v>
          </cell>
          <cell r="R526">
            <v>36.1</v>
          </cell>
          <cell r="S526">
            <v>192.9</v>
          </cell>
          <cell r="T526">
            <v>25</v>
          </cell>
          <cell r="U526">
            <v>4707</v>
          </cell>
          <cell r="W526">
            <v>19487</v>
          </cell>
          <cell r="X526">
            <v>86000</v>
          </cell>
        </row>
        <row r="527">
          <cell r="A527">
            <v>689</v>
          </cell>
          <cell r="B527" t="str">
            <v>PAW 689</v>
          </cell>
          <cell r="C527">
            <v>0</v>
          </cell>
          <cell r="D527">
            <v>4.4015737633000001</v>
          </cell>
          <cell r="E527">
            <v>3.8116127733000003</v>
          </cell>
          <cell r="F527">
            <v>0.58996099000000002</v>
          </cell>
          <cell r="G527">
            <v>9365.1</v>
          </cell>
          <cell r="H527">
            <v>18091.079890000001</v>
          </cell>
          <cell r="I527">
            <v>1912.0478429999998</v>
          </cell>
          <cell r="J527">
            <v>7513</v>
          </cell>
          <cell r="K527">
            <v>1234.9000000000001</v>
          </cell>
          <cell r="L527">
            <v>388.59124000000003</v>
          </cell>
          <cell r="M527">
            <v>925.5</v>
          </cell>
          <cell r="N527">
            <v>126.21866</v>
          </cell>
          <cell r="O527">
            <v>605.70000000000005</v>
          </cell>
          <cell r="P527">
            <v>98.5</v>
          </cell>
          <cell r="Q527">
            <v>243.8</v>
          </cell>
          <cell r="R527">
            <v>27.3</v>
          </cell>
          <cell r="S527">
            <v>143.9</v>
          </cell>
          <cell r="T527">
            <v>19.100000000000001</v>
          </cell>
          <cell r="U527">
            <v>3321</v>
          </cell>
          <cell r="W527">
            <v>26104</v>
          </cell>
          <cell r="X527">
            <v>107000</v>
          </cell>
        </row>
        <row r="528">
          <cell r="A528">
            <v>690</v>
          </cell>
          <cell r="B528" t="str">
            <v>PAW 690</v>
          </cell>
          <cell r="C528">
            <v>0</v>
          </cell>
          <cell r="D528">
            <v>2.8733909866</v>
          </cell>
          <cell r="E528">
            <v>2.4451537437000002</v>
          </cell>
          <cell r="F528">
            <v>0.42823724289999998</v>
          </cell>
          <cell r="G528">
            <v>5970</v>
          </cell>
          <cell r="H528">
            <v>11561.19952</v>
          </cell>
          <cell r="I528">
            <v>1293.637917</v>
          </cell>
          <cell r="J528">
            <v>4907.8999999999996</v>
          </cell>
          <cell r="K528">
            <v>718.8</v>
          </cell>
          <cell r="L528">
            <v>209.3</v>
          </cell>
          <cell r="M528">
            <v>551.9</v>
          </cell>
          <cell r="N528">
            <v>78.866519999999994</v>
          </cell>
          <cell r="O528">
            <v>415.2</v>
          </cell>
          <cell r="P528">
            <v>81.2</v>
          </cell>
          <cell r="Q528">
            <v>200.2</v>
          </cell>
          <cell r="R528">
            <v>24.9</v>
          </cell>
          <cell r="S528">
            <v>132.19999999999999</v>
          </cell>
          <cell r="T528">
            <v>16.931419000000002</v>
          </cell>
          <cell r="U528">
            <v>2571.6744899999999</v>
          </cell>
          <cell r="W528">
            <v>9155.2000000000007</v>
          </cell>
          <cell r="X528">
            <v>64882.5</v>
          </cell>
        </row>
        <row r="529">
          <cell r="A529">
            <v>691</v>
          </cell>
          <cell r="B529" t="str">
            <v>PAW 691</v>
          </cell>
          <cell r="C529">
            <v>0</v>
          </cell>
          <cell r="D529">
            <v>2.4618516176999998</v>
          </cell>
          <cell r="E529">
            <v>2.0691331066999998</v>
          </cell>
          <cell r="F529">
            <v>0.39271851099999999</v>
          </cell>
          <cell r="G529">
            <v>4979.3</v>
          </cell>
          <cell r="H529">
            <v>9772.2730300000003</v>
          </cell>
          <cell r="I529">
            <v>1106.858037</v>
          </cell>
          <cell r="J529">
            <v>4102.5</v>
          </cell>
          <cell r="K529">
            <v>730.4</v>
          </cell>
          <cell r="L529">
            <v>231.69578999999999</v>
          </cell>
          <cell r="M529">
            <v>573.5</v>
          </cell>
          <cell r="N529">
            <v>82.089320000000001</v>
          </cell>
          <cell r="O529">
            <v>407.9</v>
          </cell>
          <cell r="P529">
            <v>70.900000000000006</v>
          </cell>
          <cell r="Q529">
            <v>187.6</v>
          </cell>
          <cell r="R529">
            <v>21.3</v>
          </cell>
          <cell r="S529">
            <v>113.4</v>
          </cell>
          <cell r="T529">
            <v>13.8</v>
          </cell>
          <cell r="U529">
            <v>2225</v>
          </cell>
          <cell r="W529">
            <v>5012</v>
          </cell>
          <cell r="X529">
            <v>60000</v>
          </cell>
        </row>
        <row r="530">
          <cell r="A530">
            <v>692</v>
          </cell>
          <cell r="B530" t="str">
            <v>PAW 692</v>
          </cell>
          <cell r="C530">
            <v>0</v>
          </cell>
          <cell r="D530">
            <v>2.0825525149000002</v>
          </cell>
          <cell r="E530">
            <v>1.7777146089000002</v>
          </cell>
          <cell r="F530">
            <v>0.30483790600000005</v>
          </cell>
          <cell r="G530">
            <v>3946.6</v>
          </cell>
          <cell r="H530">
            <v>8327.8258699999988</v>
          </cell>
          <cell r="I530">
            <v>999.12021899999991</v>
          </cell>
          <cell r="J530">
            <v>3795.2</v>
          </cell>
          <cell r="K530">
            <v>708.4</v>
          </cell>
          <cell r="L530">
            <v>221.96942999999996</v>
          </cell>
          <cell r="M530">
            <v>529.70000000000005</v>
          </cell>
          <cell r="N530">
            <v>69.209630000000004</v>
          </cell>
          <cell r="O530">
            <v>315.60000000000002</v>
          </cell>
          <cell r="P530">
            <v>51.2</v>
          </cell>
          <cell r="Q530">
            <v>128.69999999999999</v>
          </cell>
          <cell r="R530">
            <v>14.7</v>
          </cell>
          <cell r="S530">
            <v>78.2</v>
          </cell>
          <cell r="T530">
            <v>10.1</v>
          </cell>
          <cell r="U530">
            <v>1629</v>
          </cell>
          <cell r="W530">
            <v>5892</v>
          </cell>
          <cell r="X530">
            <v>48000</v>
          </cell>
        </row>
        <row r="531">
          <cell r="A531">
            <v>693</v>
          </cell>
          <cell r="B531" t="str">
            <v>PAW 693</v>
          </cell>
          <cell r="C531">
            <v>0</v>
          </cell>
          <cell r="D531">
            <v>1.6023499499</v>
          </cell>
          <cell r="E531">
            <v>1.3599030149</v>
          </cell>
          <cell r="F531">
            <v>0.24244693500000003</v>
          </cell>
          <cell r="G531">
            <v>3312.3</v>
          </cell>
          <cell r="H531">
            <v>6341.5353300000006</v>
          </cell>
          <cell r="I531">
            <v>743.99481900000001</v>
          </cell>
          <cell r="J531">
            <v>2747.9</v>
          </cell>
          <cell r="K531">
            <v>453.3</v>
          </cell>
          <cell r="L531">
            <v>140.56906000000001</v>
          </cell>
          <cell r="M531">
            <v>345.6</v>
          </cell>
          <cell r="N531">
            <v>48.100290000000001</v>
          </cell>
          <cell r="O531">
            <v>239.4</v>
          </cell>
          <cell r="P531">
            <v>42.2</v>
          </cell>
          <cell r="Q531">
            <v>113.1</v>
          </cell>
          <cell r="R531">
            <v>13</v>
          </cell>
          <cell r="S531">
            <v>69.3</v>
          </cell>
          <cell r="T531">
            <v>9.1999999999999993</v>
          </cell>
          <cell r="U531">
            <v>1404</v>
          </cell>
          <cell r="W531">
            <v>3510</v>
          </cell>
          <cell r="X531">
            <v>34000</v>
          </cell>
        </row>
        <row r="532">
          <cell r="A532">
            <v>694</v>
          </cell>
          <cell r="B532" t="str">
            <v>PAW 694</v>
          </cell>
          <cell r="C532">
            <v>0</v>
          </cell>
          <cell r="D532">
            <v>1.8215819555000001</v>
          </cell>
          <cell r="E532">
            <v>1.6521609175</v>
          </cell>
          <cell r="F532">
            <v>0.169421038</v>
          </cell>
          <cell r="G532">
            <v>4295.3</v>
          </cell>
          <cell r="H532">
            <v>7833.1858800000009</v>
          </cell>
          <cell r="I532">
            <v>869.12329499999987</v>
          </cell>
          <cell r="J532">
            <v>3074.8</v>
          </cell>
          <cell r="K532">
            <v>449.2</v>
          </cell>
          <cell r="L532">
            <v>126.90583999999998</v>
          </cell>
          <cell r="M532">
            <v>293.2</v>
          </cell>
          <cell r="N532">
            <v>38.60454</v>
          </cell>
          <cell r="O532">
            <v>168.7</v>
          </cell>
          <cell r="P532">
            <v>28.2</v>
          </cell>
          <cell r="Q532">
            <v>72.400000000000006</v>
          </cell>
          <cell r="R532">
            <v>8.1</v>
          </cell>
          <cell r="S532">
            <v>44.3</v>
          </cell>
          <cell r="T532">
            <v>5.8</v>
          </cell>
          <cell r="U532">
            <v>908</v>
          </cell>
          <cell r="W532">
            <v>3408</v>
          </cell>
          <cell r="X532">
            <v>35000</v>
          </cell>
        </row>
        <row r="533">
          <cell r="A533">
            <v>695</v>
          </cell>
          <cell r="B533" t="str">
            <v>PAW 695</v>
          </cell>
          <cell r="C533">
            <v>0</v>
          </cell>
          <cell r="D533">
            <v>1.7209921149</v>
          </cell>
          <cell r="E533">
            <v>1.5504921739000002</v>
          </cell>
          <cell r="F533">
            <v>0.17049994099999999</v>
          </cell>
          <cell r="G533">
            <v>4036.8</v>
          </cell>
          <cell r="H533">
            <v>7461.6495199999999</v>
          </cell>
          <cell r="I533">
            <v>811.87221899999997</v>
          </cell>
          <cell r="J533">
            <v>2806.4</v>
          </cell>
          <cell r="K533">
            <v>388.2</v>
          </cell>
          <cell r="L533">
            <v>110.34786999999999</v>
          </cell>
          <cell r="M533">
            <v>256.89999999999998</v>
          </cell>
          <cell r="N533">
            <v>35.151539999999997</v>
          </cell>
          <cell r="O533">
            <v>171.2</v>
          </cell>
          <cell r="P533">
            <v>29.6</v>
          </cell>
          <cell r="Q533">
            <v>77.599999999999994</v>
          </cell>
          <cell r="R533">
            <v>9.3000000000000007</v>
          </cell>
          <cell r="S533">
            <v>51.9</v>
          </cell>
          <cell r="T533">
            <v>7</v>
          </cell>
          <cell r="U533">
            <v>956</v>
          </cell>
          <cell r="W533">
            <v>5001</v>
          </cell>
          <cell r="X533">
            <v>77000</v>
          </cell>
        </row>
        <row r="534">
          <cell r="A534">
            <v>696</v>
          </cell>
          <cell r="B534" t="str">
            <v>PAW 696</v>
          </cell>
          <cell r="C534">
            <v>0</v>
          </cell>
          <cell r="D534">
            <v>2.2789444482000003</v>
          </cell>
          <cell r="E534">
            <v>2.0105669375000002</v>
          </cell>
          <cell r="F534">
            <v>0.26837751069999999</v>
          </cell>
          <cell r="G534">
            <v>5530.1</v>
          </cell>
          <cell r="H534">
            <v>9702.2292899999993</v>
          </cell>
          <cell r="I534">
            <v>1008.7400849999999</v>
          </cell>
          <cell r="J534">
            <v>3442.7</v>
          </cell>
          <cell r="K534">
            <v>421.9</v>
          </cell>
          <cell r="L534">
            <v>117.8</v>
          </cell>
          <cell r="M534">
            <v>318.7</v>
          </cell>
          <cell r="N534">
            <v>50.080010000000001</v>
          </cell>
          <cell r="O534">
            <v>273.5</v>
          </cell>
          <cell r="P534">
            <v>52.8</v>
          </cell>
          <cell r="Q534">
            <v>124</v>
          </cell>
          <cell r="R534">
            <v>15.3</v>
          </cell>
          <cell r="S534">
            <v>81.599999999999994</v>
          </cell>
          <cell r="T534">
            <v>10.427206999999999</v>
          </cell>
          <cell r="U534">
            <v>1639.56789</v>
          </cell>
          <cell r="W534">
            <v>13954.5275</v>
          </cell>
          <cell r="X534">
            <v>68047.5</v>
          </cell>
        </row>
        <row r="535">
          <cell r="A535">
            <v>697</v>
          </cell>
          <cell r="B535" t="str">
            <v>PAW 697</v>
          </cell>
          <cell r="C535">
            <v>0</v>
          </cell>
          <cell r="D535">
            <v>2.0578792192000002</v>
          </cell>
          <cell r="E535">
            <v>1.8241660842</v>
          </cell>
          <cell r="F535">
            <v>0.23371313499999996</v>
          </cell>
          <cell r="G535">
            <v>5258.3</v>
          </cell>
          <cell r="H535">
            <v>8753.7105499999998</v>
          </cell>
          <cell r="I535">
            <v>903.0502919999999</v>
          </cell>
          <cell r="J535">
            <v>2944.7</v>
          </cell>
          <cell r="K535">
            <v>381.9</v>
          </cell>
          <cell r="L535">
            <v>107.45311999999998</v>
          </cell>
          <cell r="M535">
            <v>268.39999999999998</v>
          </cell>
          <cell r="N535">
            <v>44.578229999999998</v>
          </cell>
          <cell r="O535">
            <v>242.2</v>
          </cell>
          <cell r="P535">
            <v>42.8</v>
          </cell>
          <cell r="Q535">
            <v>113.3</v>
          </cell>
          <cell r="R535">
            <v>13</v>
          </cell>
          <cell r="S535">
            <v>72.099999999999994</v>
          </cell>
          <cell r="T535">
            <v>9.3000000000000007</v>
          </cell>
          <cell r="U535">
            <v>1424</v>
          </cell>
          <cell r="W535">
            <v>6744</v>
          </cell>
          <cell r="X535">
            <v>77000</v>
          </cell>
        </row>
        <row r="536">
          <cell r="A536">
            <v>698</v>
          </cell>
          <cell r="B536" t="str">
            <v>PAW 698</v>
          </cell>
          <cell r="C536">
            <v>0</v>
          </cell>
          <cell r="D536">
            <v>2.5063476937999996</v>
          </cell>
          <cell r="E536">
            <v>2.3312089817999997</v>
          </cell>
          <cell r="F536">
            <v>0.17513871199999997</v>
          </cell>
          <cell r="G536">
            <v>6656.6</v>
          </cell>
          <cell r="H536">
            <v>11194.81688</v>
          </cell>
          <cell r="I536">
            <v>1149.7729379999998</v>
          </cell>
          <cell r="J536">
            <v>3843.1</v>
          </cell>
          <cell r="K536">
            <v>467.8</v>
          </cell>
          <cell r="L536">
            <v>121.81107999999999</v>
          </cell>
          <cell r="M536">
            <v>267.3</v>
          </cell>
          <cell r="N536">
            <v>34.576039999999999</v>
          </cell>
          <cell r="O536">
            <v>170.7</v>
          </cell>
          <cell r="P536">
            <v>29.6</v>
          </cell>
          <cell r="Q536">
            <v>77.900000000000006</v>
          </cell>
          <cell r="R536">
            <v>9.6</v>
          </cell>
          <cell r="S536">
            <v>54.4</v>
          </cell>
          <cell r="T536">
            <v>7.5</v>
          </cell>
          <cell r="U536">
            <v>978</v>
          </cell>
          <cell r="W536">
            <v>1157</v>
          </cell>
          <cell r="X536">
            <v>48000</v>
          </cell>
        </row>
        <row r="537">
          <cell r="A537">
            <v>699</v>
          </cell>
          <cell r="B537" t="str">
            <v>PAW 699</v>
          </cell>
          <cell r="C537">
            <v>0</v>
          </cell>
          <cell r="D537">
            <v>3.5118344069000003</v>
          </cell>
          <cell r="E537">
            <v>3.2955896129000002</v>
          </cell>
          <cell r="F537">
            <v>0.21624479399999999</v>
          </cell>
          <cell r="G537">
            <v>12956</v>
          </cell>
          <cell r="H537">
            <v>15146.783080000001</v>
          </cell>
          <cell r="I537">
            <v>1216.9130489999998</v>
          </cell>
          <cell r="J537">
            <v>3303.8</v>
          </cell>
          <cell r="K537">
            <v>332.4</v>
          </cell>
          <cell r="L537">
            <v>94.600430000000003</v>
          </cell>
          <cell r="M537">
            <v>238.4</v>
          </cell>
          <cell r="N537">
            <v>41.447510000000001</v>
          </cell>
          <cell r="O537">
            <v>228.9</v>
          </cell>
          <cell r="P537">
            <v>41.1</v>
          </cell>
          <cell r="Q537">
            <v>106.9</v>
          </cell>
          <cell r="R537">
            <v>12.4</v>
          </cell>
          <cell r="S537">
            <v>66.099999999999994</v>
          </cell>
          <cell r="T537">
            <v>8.6</v>
          </cell>
          <cell r="U537">
            <v>1324</v>
          </cell>
          <cell r="W537">
            <v>3130</v>
          </cell>
          <cell r="X537">
            <v>62000</v>
          </cell>
        </row>
        <row r="538">
          <cell r="A538">
            <v>700</v>
          </cell>
          <cell r="B538" t="str">
            <v>PAW 700</v>
          </cell>
          <cell r="C538">
            <v>0</v>
          </cell>
          <cell r="D538">
            <v>3.3876317676999999</v>
          </cell>
          <cell r="E538">
            <v>3.1795017256999998</v>
          </cell>
          <cell r="F538">
            <v>0.20813004200000002</v>
          </cell>
          <cell r="G538">
            <v>11296.2</v>
          </cell>
          <cell r="H538">
            <v>14881.71789</v>
          </cell>
          <cell r="I538">
            <v>1318.7993670000001</v>
          </cell>
          <cell r="J538">
            <v>3876.7</v>
          </cell>
          <cell r="K538">
            <v>421.6</v>
          </cell>
          <cell r="L538">
            <v>112.89524999999999</v>
          </cell>
          <cell r="M538">
            <v>259.3</v>
          </cell>
          <cell r="N538">
            <v>39.905170000000005</v>
          </cell>
          <cell r="O538">
            <v>214.6</v>
          </cell>
          <cell r="P538">
            <v>37.9</v>
          </cell>
          <cell r="Q538">
            <v>99.7</v>
          </cell>
          <cell r="R538">
            <v>11.8</v>
          </cell>
          <cell r="S538">
            <v>64.099999999999994</v>
          </cell>
          <cell r="T538">
            <v>8.1</v>
          </cell>
          <cell r="U538">
            <v>1233</v>
          </cell>
          <cell r="W538">
            <v>3175</v>
          </cell>
          <cell r="X538">
            <v>54000</v>
          </cell>
        </row>
        <row r="539">
          <cell r="A539">
            <v>701</v>
          </cell>
          <cell r="B539" t="str">
            <v>PAW 701</v>
          </cell>
          <cell r="C539">
            <v>0</v>
          </cell>
          <cell r="D539">
            <v>5.3819802054000005</v>
          </cell>
          <cell r="E539">
            <v>5.2126647534000004</v>
          </cell>
          <cell r="F539">
            <v>0.16931545200000001</v>
          </cell>
          <cell r="G539">
            <v>21796.9</v>
          </cell>
          <cell r="H539">
            <v>23887.023679999998</v>
          </cell>
          <cell r="I539">
            <v>1690.1238539999999</v>
          </cell>
          <cell r="J539">
            <v>4399.3</v>
          </cell>
          <cell r="K539">
            <v>353.3</v>
          </cell>
          <cell r="L539">
            <v>89.389879999999991</v>
          </cell>
          <cell r="M539">
            <v>213.1</v>
          </cell>
          <cell r="N539">
            <v>32.964640000000003</v>
          </cell>
          <cell r="O539">
            <v>178.3</v>
          </cell>
          <cell r="P539">
            <v>30.8</v>
          </cell>
          <cell r="Q539">
            <v>77.099999999999994</v>
          </cell>
          <cell r="R539">
            <v>8.9</v>
          </cell>
          <cell r="S539">
            <v>48.1</v>
          </cell>
          <cell r="T539">
            <v>6.5</v>
          </cell>
          <cell r="U539">
            <v>1008</v>
          </cell>
          <cell r="W539">
            <v>1284</v>
          </cell>
          <cell r="X539">
            <v>72000</v>
          </cell>
        </row>
        <row r="540">
          <cell r="A540">
            <v>702</v>
          </cell>
          <cell r="B540" t="str">
            <v>PAW 702</v>
          </cell>
          <cell r="C540">
            <v>0</v>
          </cell>
          <cell r="D540">
            <v>2.1873642176999999</v>
          </cell>
          <cell r="E540">
            <v>1.8768864517000001</v>
          </cell>
          <cell r="F540">
            <v>0.31047776599999999</v>
          </cell>
          <cell r="G540">
            <v>6081.4</v>
          </cell>
          <cell r="H540">
            <v>8749.4938700000002</v>
          </cell>
          <cell r="I540">
            <v>847.87064699999996</v>
          </cell>
          <cell r="J540">
            <v>2720.4</v>
          </cell>
          <cell r="K540">
            <v>369.7</v>
          </cell>
          <cell r="L540">
            <v>113.93736</v>
          </cell>
          <cell r="M540">
            <v>312.5</v>
          </cell>
          <cell r="N540">
            <v>52.140299999999996</v>
          </cell>
          <cell r="O540">
            <v>304.2</v>
          </cell>
          <cell r="P540">
            <v>59.3</v>
          </cell>
          <cell r="Q540">
            <v>159.6</v>
          </cell>
          <cell r="R540">
            <v>18</v>
          </cell>
          <cell r="S540">
            <v>98.6</v>
          </cell>
          <cell r="T540">
            <v>13.5</v>
          </cell>
          <cell r="U540">
            <v>1973</v>
          </cell>
          <cell r="W540">
            <v>4513</v>
          </cell>
          <cell r="X540">
            <v>51000</v>
          </cell>
        </row>
        <row r="541">
          <cell r="A541">
            <v>703</v>
          </cell>
          <cell r="B541" t="str">
            <v>PAW 703</v>
          </cell>
          <cell r="C541">
            <v>0</v>
          </cell>
          <cell r="D541">
            <v>0.83832243169999998</v>
          </cell>
          <cell r="E541">
            <v>0.69366639070000002</v>
          </cell>
          <cell r="F541">
            <v>0.14465604100000001</v>
          </cell>
          <cell r="G541">
            <v>1849.8</v>
          </cell>
          <cell r="H541">
            <v>3260.7820700000002</v>
          </cell>
          <cell r="I541">
            <v>341.48183699999998</v>
          </cell>
          <cell r="J541">
            <v>1270.7</v>
          </cell>
          <cell r="K541">
            <v>213.9</v>
          </cell>
          <cell r="L541">
            <v>67.73715</v>
          </cell>
          <cell r="M541">
            <v>173.6</v>
          </cell>
          <cell r="N541">
            <v>27.923260000000003</v>
          </cell>
          <cell r="O541">
            <v>150.1</v>
          </cell>
          <cell r="P541">
            <v>26.8</v>
          </cell>
          <cell r="Q541">
            <v>71.599999999999994</v>
          </cell>
          <cell r="R541">
            <v>8.6</v>
          </cell>
          <cell r="S541">
            <v>49.5</v>
          </cell>
          <cell r="T541">
            <v>6.7</v>
          </cell>
          <cell r="U541">
            <v>864</v>
          </cell>
          <cell r="W541">
            <v>4983</v>
          </cell>
          <cell r="X541">
            <v>38000</v>
          </cell>
        </row>
        <row r="542">
          <cell r="A542">
            <v>706</v>
          </cell>
          <cell r="B542" t="str">
            <v>PAW 706</v>
          </cell>
          <cell r="C542">
            <v>0</v>
          </cell>
          <cell r="D542">
            <v>2.8001459790999998</v>
          </cell>
          <cell r="E542">
            <v>2.5581635470999999</v>
          </cell>
          <cell r="F542">
            <v>0.24198243199999997</v>
          </cell>
          <cell r="G542">
            <v>6511</v>
          </cell>
          <cell r="H542">
            <v>12782.51403</v>
          </cell>
          <cell r="I542">
            <v>1215.3214409999998</v>
          </cell>
          <cell r="J542">
            <v>4394.8999999999996</v>
          </cell>
          <cell r="K542">
            <v>677.9</v>
          </cell>
          <cell r="L542">
            <v>199.39037999999996</v>
          </cell>
          <cell r="M542">
            <v>457.1</v>
          </cell>
          <cell r="N542">
            <v>60.93394</v>
          </cell>
          <cell r="O542">
            <v>271.10000000000002</v>
          </cell>
          <cell r="P542">
            <v>42.1</v>
          </cell>
          <cell r="Q542">
            <v>105.6</v>
          </cell>
          <cell r="R542">
            <v>12.4</v>
          </cell>
          <cell r="S542">
            <v>73.7</v>
          </cell>
          <cell r="T542">
            <v>9.5</v>
          </cell>
          <cell r="U542">
            <v>1188</v>
          </cell>
          <cell r="V542">
            <v>0</v>
          </cell>
          <cell r="W542">
            <v>5205</v>
          </cell>
          <cell r="X542">
            <v>159000</v>
          </cell>
        </row>
        <row r="543">
          <cell r="A543">
            <v>707</v>
          </cell>
          <cell r="B543" t="str">
            <v>PAW 707</v>
          </cell>
          <cell r="C543">
            <v>0</v>
          </cell>
          <cell r="D543">
            <v>2.9140061333999996</v>
          </cell>
          <cell r="E543">
            <v>2.6333433063999996</v>
          </cell>
          <cell r="F543">
            <v>0.280662827</v>
          </cell>
          <cell r="G543">
            <v>6597.5</v>
          </cell>
          <cell r="H543">
            <v>13353.874169999999</v>
          </cell>
          <cell r="I543">
            <v>1218.2588939999998</v>
          </cell>
          <cell r="J543">
            <v>4438</v>
          </cell>
          <cell r="K543">
            <v>725.8</v>
          </cell>
          <cell r="L543">
            <v>218.49572999999998</v>
          </cell>
          <cell r="M543">
            <v>532</v>
          </cell>
          <cell r="N543">
            <v>70.832539999999995</v>
          </cell>
          <cell r="O543">
            <v>318.8</v>
          </cell>
          <cell r="P543">
            <v>50.5</v>
          </cell>
          <cell r="Q543">
            <v>126.9</v>
          </cell>
          <cell r="R543">
            <v>15.3</v>
          </cell>
          <cell r="S543">
            <v>87.8</v>
          </cell>
          <cell r="T543">
            <v>12</v>
          </cell>
          <cell r="U543">
            <v>1374</v>
          </cell>
          <cell r="V543">
            <v>0</v>
          </cell>
          <cell r="W543">
            <v>5329</v>
          </cell>
          <cell r="X543">
            <v>168000</v>
          </cell>
        </row>
        <row r="544">
          <cell r="A544">
            <v>708</v>
          </cell>
          <cell r="B544" t="str">
            <v>PAW 708</v>
          </cell>
          <cell r="C544">
            <v>0</v>
          </cell>
          <cell r="D544">
            <v>1.9865474171999997</v>
          </cell>
          <cell r="E544">
            <v>1.7494726001999998</v>
          </cell>
          <cell r="F544">
            <v>0.23707481699999999</v>
          </cell>
          <cell r="G544">
            <v>4291.8999999999996</v>
          </cell>
          <cell r="H544">
            <v>8723.1396199999999</v>
          </cell>
          <cell r="I544">
            <v>844.88638200000003</v>
          </cell>
          <cell r="J544">
            <v>3119.7</v>
          </cell>
          <cell r="K544">
            <v>515.1</v>
          </cell>
          <cell r="L544">
            <v>155.73755</v>
          </cell>
          <cell r="M544">
            <v>396.7</v>
          </cell>
          <cell r="N544">
            <v>54.81062</v>
          </cell>
          <cell r="O544">
            <v>263.5</v>
          </cell>
          <cell r="P544">
            <v>43.2</v>
          </cell>
          <cell r="Q544">
            <v>112.9</v>
          </cell>
          <cell r="R544">
            <v>13.7</v>
          </cell>
          <cell r="S544">
            <v>81.3</v>
          </cell>
          <cell r="T544">
            <v>10.9</v>
          </cell>
          <cell r="U544">
            <v>1238</v>
          </cell>
          <cell r="V544">
            <v>0</v>
          </cell>
          <cell r="W544">
            <v>5109</v>
          </cell>
          <cell r="X544">
            <v>81000</v>
          </cell>
        </row>
        <row r="545">
          <cell r="A545">
            <v>709</v>
          </cell>
          <cell r="B545" t="str">
            <v>PAW 709</v>
          </cell>
          <cell r="C545">
            <v>0</v>
          </cell>
          <cell r="D545">
            <v>2.0438534574</v>
          </cell>
          <cell r="E545">
            <v>1.6754647924000001</v>
          </cell>
          <cell r="F545">
            <v>0.36838866500000006</v>
          </cell>
          <cell r="G545">
            <v>3955.8</v>
          </cell>
          <cell r="H545">
            <v>8190.6666400000004</v>
          </cell>
          <cell r="I545">
            <v>833.58128399999987</v>
          </cell>
          <cell r="J545">
            <v>3224.8</v>
          </cell>
          <cell r="K545">
            <v>549.79999999999995</v>
          </cell>
          <cell r="L545">
            <v>177.50606999999999</v>
          </cell>
          <cell r="M545">
            <v>525.6</v>
          </cell>
          <cell r="N545">
            <v>73.180580000000006</v>
          </cell>
          <cell r="O545">
            <v>366.9</v>
          </cell>
          <cell r="P545">
            <v>67.099999999999994</v>
          </cell>
          <cell r="Q545">
            <v>194.3</v>
          </cell>
          <cell r="R545">
            <v>25</v>
          </cell>
          <cell r="S545">
            <v>150.4</v>
          </cell>
          <cell r="T545">
            <v>19.899999999999999</v>
          </cell>
          <cell r="U545">
            <v>2084</v>
          </cell>
          <cell r="V545">
            <v>0</v>
          </cell>
          <cell r="W545">
            <v>5198</v>
          </cell>
          <cell r="X545">
            <v>97000</v>
          </cell>
        </row>
        <row r="546">
          <cell r="A546">
            <v>738</v>
          </cell>
          <cell r="B546" t="str">
            <v>PAW 738</v>
          </cell>
          <cell r="C546">
            <v>0</v>
          </cell>
          <cell r="D546">
            <v>2.6240545839</v>
          </cell>
          <cell r="E546">
            <v>2.3203894303000001</v>
          </cell>
          <cell r="F546">
            <v>0.30366515359999996</v>
          </cell>
          <cell r="G546">
            <v>5606.2</v>
          </cell>
          <cell r="H546">
            <v>11245.299910000002</v>
          </cell>
          <cell r="I546">
            <v>1137.8943929999998</v>
          </cell>
          <cell r="J546">
            <v>4455.6000000000004</v>
          </cell>
          <cell r="K546">
            <v>758.9</v>
          </cell>
          <cell r="L546">
            <v>231.4</v>
          </cell>
          <cell r="M546">
            <v>626.4</v>
          </cell>
          <cell r="N546">
            <v>79.70675</v>
          </cell>
          <cell r="O546">
            <v>358.8</v>
          </cell>
          <cell r="P546">
            <v>56.8</v>
          </cell>
          <cell r="Q546">
            <v>128.6</v>
          </cell>
          <cell r="R546">
            <v>16.2</v>
          </cell>
          <cell r="S546">
            <v>90.3</v>
          </cell>
          <cell r="T546">
            <v>11.552936000000001</v>
          </cell>
          <cell r="U546">
            <v>1436.89185</v>
          </cell>
          <cell r="W546">
            <v>5530.3130000000001</v>
          </cell>
          <cell r="X546">
            <v>159832.5</v>
          </cell>
        </row>
        <row r="547">
          <cell r="A547">
            <v>739</v>
          </cell>
          <cell r="B547" t="str">
            <v>PAW 739</v>
          </cell>
          <cell r="C547">
            <v>0</v>
          </cell>
          <cell r="D547">
            <v>0.5025060791</v>
          </cell>
          <cell r="E547">
            <v>0.41241375010000003</v>
          </cell>
          <cell r="F547">
            <v>9.0092328999999999E-2</v>
          </cell>
          <cell r="G547">
            <v>923.3</v>
          </cell>
          <cell r="H547">
            <v>1967.31548</v>
          </cell>
          <cell r="I547">
            <v>223.14110099999996</v>
          </cell>
          <cell r="J547">
            <v>862.3</v>
          </cell>
          <cell r="K547">
            <v>148.08091999999999</v>
          </cell>
          <cell r="L547">
            <v>43.5</v>
          </cell>
          <cell r="M547">
            <v>122.7</v>
          </cell>
          <cell r="N547">
            <v>17.023289999999999</v>
          </cell>
          <cell r="O547">
            <v>87.4</v>
          </cell>
          <cell r="P547">
            <v>17.3</v>
          </cell>
          <cell r="Q547">
            <v>46.7</v>
          </cell>
          <cell r="R547">
            <v>5.7</v>
          </cell>
          <cell r="S547">
            <v>30.9</v>
          </cell>
          <cell r="T547">
            <v>3.7</v>
          </cell>
          <cell r="U547">
            <v>526</v>
          </cell>
          <cell r="W547">
            <v>1003</v>
          </cell>
          <cell r="X547">
            <v>145000</v>
          </cell>
        </row>
        <row r="548">
          <cell r="A548">
            <v>740</v>
          </cell>
          <cell r="B548" t="str">
            <v>PAW 740</v>
          </cell>
          <cell r="C548">
            <v>0</v>
          </cell>
          <cell r="D548">
            <v>3.0984651522000002</v>
          </cell>
          <cell r="E548">
            <v>2.5997753962000001</v>
          </cell>
          <cell r="F548">
            <v>0.49868975599999993</v>
          </cell>
          <cell r="G548">
            <v>6356.5</v>
          </cell>
          <cell r="H548">
            <v>12184.56538</v>
          </cell>
          <cell r="I548">
            <v>1381.3519019999999</v>
          </cell>
          <cell r="J548">
            <v>5230.8</v>
          </cell>
          <cell r="K548">
            <v>844.53667999999993</v>
          </cell>
          <cell r="L548">
            <v>255.3</v>
          </cell>
          <cell r="M548">
            <v>827.5</v>
          </cell>
          <cell r="N548">
            <v>119.19756000000001</v>
          </cell>
          <cell r="O548">
            <v>582</v>
          </cell>
          <cell r="P548">
            <v>95.4</v>
          </cell>
          <cell r="Q548">
            <v>247.9</v>
          </cell>
          <cell r="R548">
            <v>32.200000000000003</v>
          </cell>
          <cell r="S548">
            <v>190.3</v>
          </cell>
          <cell r="T548">
            <v>22.1</v>
          </cell>
          <cell r="U548">
            <v>2615</v>
          </cell>
          <cell r="W548">
            <v>5840</v>
          </cell>
          <cell r="X548">
            <v>29000</v>
          </cell>
        </row>
        <row r="549">
          <cell r="A549">
            <v>741</v>
          </cell>
          <cell r="B549" t="str">
            <v>PAW 741</v>
          </cell>
          <cell r="C549">
            <v>0</v>
          </cell>
          <cell r="D549">
            <v>3.3848870815999996</v>
          </cell>
          <cell r="E549">
            <v>2.5528243555999999</v>
          </cell>
          <cell r="F549">
            <v>0.83206272599999997</v>
          </cell>
          <cell r="G549">
            <v>6150.3</v>
          </cell>
          <cell r="H549">
            <v>12015.663919999999</v>
          </cell>
          <cell r="I549">
            <v>1338.9636359999997</v>
          </cell>
          <cell r="J549">
            <v>5200</v>
          </cell>
          <cell r="K549">
            <v>823.31600000000003</v>
          </cell>
          <cell r="L549">
            <v>246.2</v>
          </cell>
          <cell r="M549">
            <v>884.1</v>
          </cell>
          <cell r="N549">
            <v>147.62725999999998</v>
          </cell>
          <cell r="O549">
            <v>881.9</v>
          </cell>
          <cell r="P549">
            <v>170.8</v>
          </cell>
          <cell r="Q549">
            <v>487.6</v>
          </cell>
          <cell r="R549">
            <v>69.099999999999994</v>
          </cell>
          <cell r="S549">
            <v>443.1</v>
          </cell>
          <cell r="T549">
            <v>56.2</v>
          </cell>
          <cell r="U549">
            <v>4934</v>
          </cell>
          <cell r="W549">
            <v>6178</v>
          </cell>
          <cell r="X549">
            <v>167000</v>
          </cell>
        </row>
        <row r="550">
          <cell r="A550">
            <v>742</v>
          </cell>
          <cell r="B550" t="str">
            <v>PAW 742</v>
          </cell>
          <cell r="C550">
            <v>0</v>
          </cell>
          <cell r="D550">
            <v>3.3633026312999998</v>
          </cell>
          <cell r="E550">
            <v>1.7540434083000001</v>
          </cell>
          <cell r="F550">
            <v>1.609259223</v>
          </cell>
          <cell r="G550">
            <v>4101.3</v>
          </cell>
          <cell r="H550">
            <v>7104.5201500000003</v>
          </cell>
          <cell r="I550">
            <v>956.96601299999998</v>
          </cell>
          <cell r="J550">
            <v>4554.1000000000004</v>
          </cell>
          <cell r="K550">
            <v>823.54791999999998</v>
          </cell>
          <cell r="L550">
            <v>266.60000000000002</v>
          </cell>
          <cell r="M550">
            <v>973.8</v>
          </cell>
          <cell r="N550">
            <v>175.79222999999999</v>
          </cell>
          <cell r="O550">
            <v>1369.7</v>
          </cell>
          <cell r="P550">
            <v>339.2</v>
          </cell>
          <cell r="Q550">
            <v>1008</v>
          </cell>
          <cell r="R550">
            <v>141.69999999999999</v>
          </cell>
          <cell r="S550">
            <v>890.7</v>
          </cell>
          <cell r="T550">
            <v>119.1</v>
          </cell>
          <cell r="U550">
            <v>10808</v>
          </cell>
          <cell r="W550">
            <v>5703</v>
          </cell>
          <cell r="X550">
            <v>122000</v>
          </cell>
        </row>
        <row r="551">
          <cell r="A551">
            <v>743</v>
          </cell>
          <cell r="B551" t="str">
            <v>PAW 743</v>
          </cell>
          <cell r="C551">
            <v>0</v>
          </cell>
          <cell r="D551">
            <v>2.5115393996000002</v>
          </cell>
          <cell r="E551">
            <v>1.0787729686</v>
          </cell>
          <cell r="F551">
            <v>1.4327664310000001</v>
          </cell>
          <cell r="G551">
            <v>2371.6999999999998</v>
          </cell>
          <cell r="H551">
            <v>4598.8751900000007</v>
          </cell>
          <cell r="I551">
            <v>560.71413599999994</v>
          </cell>
          <cell r="J551">
            <v>2631.3</v>
          </cell>
          <cell r="K551">
            <v>625.14035999999999</v>
          </cell>
          <cell r="L551">
            <v>225</v>
          </cell>
          <cell r="M551">
            <v>743.7</v>
          </cell>
          <cell r="N551">
            <v>152.86431000000002</v>
          </cell>
          <cell r="O551">
            <v>1292.5999999999999</v>
          </cell>
          <cell r="P551">
            <v>302.89999999999998</v>
          </cell>
          <cell r="Q551">
            <v>833.8</v>
          </cell>
          <cell r="R551">
            <v>116</v>
          </cell>
          <cell r="S551">
            <v>696.1</v>
          </cell>
          <cell r="T551">
            <v>89.7</v>
          </cell>
          <cell r="U551">
            <v>9875</v>
          </cell>
          <cell r="W551">
            <v>2842</v>
          </cell>
          <cell r="X551">
            <v>110000</v>
          </cell>
        </row>
        <row r="552">
          <cell r="A552">
            <v>746</v>
          </cell>
          <cell r="B552" t="str">
            <v>PAW 746</v>
          </cell>
          <cell r="C552">
            <v>0</v>
          </cell>
          <cell r="D552">
            <v>3.1687401284000001</v>
          </cell>
          <cell r="E552">
            <v>2.3444237353999999</v>
          </cell>
          <cell r="F552">
            <v>0.82431639300000004</v>
          </cell>
          <cell r="G552">
            <v>5743.6</v>
          </cell>
          <cell r="H552">
            <v>10820.352269999999</v>
          </cell>
          <cell r="I552">
            <v>1271.7416040000001</v>
          </cell>
          <cell r="J552">
            <v>4841.7</v>
          </cell>
          <cell r="K552">
            <v>766.84347999999989</v>
          </cell>
          <cell r="L552">
            <v>267.39999999999998</v>
          </cell>
          <cell r="M552">
            <v>880.1</v>
          </cell>
          <cell r="N552">
            <v>137.46393</v>
          </cell>
          <cell r="O552">
            <v>974.4</v>
          </cell>
          <cell r="P552">
            <v>185.8</v>
          </cell>
          <cell r="Q552">
            <v>454.3</v>
          </cell>
          <cell r="R552">
            <v>57.6</v>
          </cell>
          <cell r="S552">
            <v>327.5</v>
          </cell>
          <cell r="T552">
            <v>41.6</v>
          </cell>
          <cell r="U552">
            <v>4917</v>
          </cell>
          <cell r="W552">
            <v>11461</v>
          </cell>
          <cell r="X552">
            <v>118000</v>
          </cell>
        </row>
        <row r="553">
          <cell r="A553">
            <v>747</v>
          </cell>
          <cell r="B553" t="str">
            <v>PAW 747</v>
          </cell>
          <cell r="C553">
            <v>0</v>
          </cell>
          <cell r="D553">
            <v>3.9067017199</v>
          </cell>
          <cell r="E553">
            <v>3.0332304079000001</v>
          </cell>
          <cell r="F553">
            <v>0.87347131200000006</v>
          </cell>
          <cell r="G553">
            <v>8270.9</v>
          </cell>
          <cell r="H553">
            <v>13124.53363</v>
          </cell>
          <cell r="I553">
            <v>1651.3284089999997</v>
          </cell>
          <cell r="J553">
            <v>6294.2</v>
          </cell>
          <cell r="K553">
            <v>991.34204</v>
          </cell>
          <cell r="L553">
            <v>328.7</v>
          </cell>
          <cell r="M553">
            <v>1021.1</v>
          </cell>
          <cell r="N553">
            <v>144.01312000000001</v>
          </cell>
          <cell r="O553">
            <v>848.1</v>
          </cell>
          <cell r="P553">
            <v>173.5</v>
          </cell>
          <cell r="Q553">
            <v>450</v>
          </cell>
          <cell r="R553">
            <v>54.4</v>
          </cell>
          <cell r="S553">
            <v>308.3</v>
          </cell>
          <cell r="T553">
            <v>37.6</v>
          </cell>
          <cell r="U553">
            <v>5369</v>
          </cell>
          <cell r="W553">
            <v>8961</v>
          </cell>
          <cell r="X553">
            <v>120000</v>
          </cell>
        </row>
        <row r="554">
          <cell r="A554">
            <v>748</v>
          </cell>
          <cell r="B554" t="str">
            <v>PAW 748</v>
          </cell>
          <cell r="C554">
            <v>0</v>
          </cell>
          <cell r="D554">
            <v>8.1258991718000004</v>
          </cell>
          <cell r="E554">
            <v>6.4481829328</v>
          </cell>
          <cell r="F554">
            <v>1.6777162389999998</v>
          </cell>
          <cell r="G554">
            <v>14942.6</v>
          </cell>
          <cell r="H554">
            <v>30867.971679999999</v>
          </cell>
          <cell r="I554">
            <v>3480.6594479999994</v>
          </cell>
          <cell r="J554">
            <v>13098.1</v>
          </cell>
          <cell r="K554">
            <v>2092.4982</v>
          </cell>
          <cell r="L554">
            <v>653.4</v>
          </cell>
          <cell r="M554">
            <v>1940.9</v>
          </cell>
          <cell r="N554">
            <v>274.96238999999997</v>
          </cell>
          <cell r="O554">
            <v>1483</v>
          </cell>
          <cell r="P554">
            <v>297.7</v>
          </cell>
          <cell r="Q554">
            <v>735.9</v>
          </cell>
          <cell r="R554">
            <v>83.4</v>
          </cell>
          <cell r="S554">
            <v>426.6</v>
          </cell>
          <cell r="T554">
            <v>50.3</v>
          </cell>
          <cell r="U554">
            <v>10831</v>
          </cell>
          <cell r="W554">
            <v>34075</v>
          </cell>
          <cell r="X554">
            <v>173000</v>
          </cell>
        </row>
        <row r="555">
          <cell r="A555">
            <v>749</v>
          </cell>
          <cell r="B555" t="str">
            <v>PAW 749</v>
          </cell>
          <cell r="C555">
            <v>0</v>
          </cell>
          <cell r="D555">
            <v>7.2853224889000003</v>
          </cell>
          <cell r="E555">
            <v>5.9049142319000003</v>
          </cell>
          <cell r="F555">
            <v>1.380408257</v>
          </cell>
          <cell r="G555">
            <v>13823.5</v>
          </cell>
          <cell r="H555">
            <v>27391.319020000003</v>
          </cell>
          <cell r="I555">
            <v>3221.2858590000001</v>
          </cell>
          <cell r="J555">
            <v>12622.7</v>
          </cell>
          <cell r="K555">
            <v>1990.33744</v>
          </cell>
          <cell r="L555">
            <v>572.4</v>
          </cell>
          <cell r="M555">
            <v>1741.6</v>
          </cell>
          <cell r="N555">
            <v>232.58257</v>
          </cell>
          <cell r="O555">
            <v>1143.7</v>
          </cell>
          <cell r="P555">
            <v>230.4</v>
          </cell>
          <cell r="Q555">
            <v>596.29999999999995</v>
          </cell>
          <cell r="R555">
            <v>64.5</v>
          </cell>
          <cell r="S555">
            <v>322.60000000000002</v>
          </cell>
          <cell r="T555">
            <v>39</v>
          </cell>
          <cell r="U555">
            <v>8861</v>
          </cell>
          <cell r="W555">
            <v>19588</v>
          </cell>
          <cell r="X555">
            <v>139000</v>
          </cell>
        </row>
        <row r="556">
          <cell r="A556">
            <v>750</v>
          </cell>
          <cell r="B556" t="str">
            <v>PAW 750</v>
          </cell>
          <cell r="C556">
            <v>0</v>
          </cell>
          <cell r="D556">
            <v>9.4758646640000013</v>
          </cell>
          <cell r="E556">
            <v>8.0310776550000007</v>
          </cell>
          <cell r="F556">
            <v>1.4447870090000001</v>
          </cell>
          <cell r="G556">
            <v>20011.099999999999</v>
          </cell>
          <cell r="H556">
            <v>37977.645550000001</v>
          </cell>
          <cell r="I556">
            <v>4174.2260399999996</v>
          </cell>
          <cell r="J556">
            <v>15796.6</v>
          </cell>
          <cell r="K556">
            <v>2351.20496</v>
          </cell>
          <cell r="L556">
            <v>662.4</v>
          </cell>
          <cell r="M556">
            <v>2080.9</v>
          </cell>
          <cell r="N556">
            <v>278.07008999999999</v>
          </cell>
          <cell r="O556">
            <v>1296.3</v>
          </cell>
          <cell r="P556">
            <v>234.6</v>
          </cell>
          <cell r="Q556">
            <v>622.70000000000005</v>
          </cell>
          <cell r="R556">
            <v>65</v>
          </cell>
          <cell r="S556">
            <v>316.89999999999998</v>
          </cell>
          <cell r="T556">
            <v>36</v>
          </cell>
          <cell r="U556">
            <v>8855</v>
          </cell>
          <cell r="W556">
            <v>26315</v>
          </cell>
          <cell r="X556">
            <v>123000</v>
          </cell>
        </row>
        <row r="557">
          <cell r="A557">
            <v>751</v>
          </cell>
          <cell r="B557" t="str">
            <v>PAW 751</v>
          </cell>
          <cell r="C557">
            <v>0</v>
          </cell>
          <cell r="D557">
            <v>5.5895161962</v>
          </cell>
          <cell r="E557">
            <v>4.7212585432000003</v>
          </cell>
          <cell r="F557">
            <v>0.86825765300000002</v>
          </cell>
          <cell r="G557">
            <v>14006.3</v>
          </cell>
          <cell r="H557">
            <v>22026.413629999999</v>
          </cell>
          <cell r="I557">
            <v>2232.6281219999996</v>
          </cell>
          <cell r="J557">
            <v>7833.1</v>
          </cell>
          <cell r="K557">
            <v>1114.1436799999999</v>
          </cell>
          <cell r="L557">
            <v>323.8</v>
          </cell>
          <cell r="M557">
            <v>1086.5</v>
          </cell>
          <cell r="N557">
            <v>163.47653</v>
          </cell>
          <cell r="O557">
            <v>850.2</v>
          </cell>
          <cell r="P557">
            <v>158.30000000000001</v>
          </cell>
          <cell r="Q557">
            <v>415.9</v>
          </cell>
          <cell r="R557">
            <v>48.6</v>
          </cell>
          <cell r="S557">
            <v>264.3</v>
          </cell>
          <cell r="T557">
            <v>30.5</v>
          </cell>
          <cell r="U557">
            <v>5341</v>
          </cell>
          <cell r="W557">
            <v>14686</v>
          </cell>
          <cell r="X557">
            <v>132000</v>
          </cell>
        </row>
        <row r="558">
          <cell r="A558">
            <v>752</v>
          </cell>
          <cell r="B558" t="str">
            <v>PAW 752</v>
          </cell>
          <cell r="C558">
            <v>0</v>
          </cell>
          <cell r="D558">
            <v>4.1418194750000001</v>
          </cell>
          <cell r="E558">
            <v>2.6996497939999995</v>
          </cell>
          <cell r="F558">
            <v>1.4421696810000002</v>
          </cell>
          <cell r="G558">
            <v>8018.9</v>
          </cell>
          <cell r="H558">
            <v>12493.554319999999</v>
          </cell>
          <cell r="I558">
            <v>1294.5858599999999</v>
          </cell>
          <cell r="J558">
            <v>4498.8</v>
          </cell>
          <cell r="K558">
            <v>690.65776000000005</v>
          </cell>
          <cell r="L558">
            <v>226.7</v>
          </cell>
          <cell r="M558">
            <v>869.8</v>
          </cell>
          <cell r="N558">
            <v>161.49681000000001</v>
          </cell>
          <cell r="O558">
            <v>1071.4000000000001</v>
          </cell>
          <cell r="P558">
            <v>243.6</v>
          </cell>
          <cell r="Q558">
            <v>733.2</v>
          </cell>
          <cell r="R558">
            <v>103.5</v>
          </cell>
          <cell r="S558">
            <v>641.70000000000005</v>
          </cell>
          <cell r="T558">
            <v>89.3</v>
          </cell>
          <cell r="U558">
            <v>10281</v>
          </cell>
          <cell r="W558">
            <v>7652</v>
          </cell>
          <cell r="X558">
            <v>54000</v>
          </cell>
        </row>
        <row r="559">
          <cell r="A559">
            <v>753</v>
          </cell>
          <cell r="B559" t="str">
            <v>PAW 753</v>
          </cell>
          <cell r="C559">
            <v>0</v>
          </cell>
          <cell r="D559">
            <v>4.6260084875</v>
          </cell>
          <cell r="E559">
            <v>3.7315376114999999</v>
          </cell>
          <cell r="F559">
            <v>0.89447087599999997</v>
          </cell>
          <cell r="G559">
            <v>9096.7999999999993</v>
          </cell>
          <cell r="H559">
            <v>18001.124049999999</v>
          </cell>
          <cell r="I559">
            <v>1936.3198649999997</v>
          </cell>
          <cell r="J559">
            <v>7156.9</v>
          </cell>
          <cell r="K559">
            <v>1124.2321999999999</v>
          </cell>
          <cell r="L559">
            <v>317</v>
          </cell>
          <cell r="M559">
            <v>979</v>
          </cell>
          <cell r="N559">
            <v>155.10875999999999</v>
          </cell>
          <cell r="O559">
            <v>858.6</v>
          </cell>
          <cell r="P559">
            <v>157.4</v>
          </cell>
          <cell r="Q559">
            <v>421.4</v>
          </cell>
          <cell r="R559">
            <v>51.2</v>
          </cell>
          <cell r="S559">
            <v>277.3</v>
          </cell>
          <cell r="T559">
            <v>34.700000000000003</v>
          </cell>
          <cell r="U559">
            <v>5693</v>
          </cell>
          <cell r="W559">
            <v>17077</v>
          </cell>
          <cell r="X559">
            <v>121000</v>
          </cell>
        </row>
        <row r="560">
          <cell r="A560">
            <v>754</v>
          </cell>
          <cell r="B560" t="str">
            <v>PAW 754</v>
          </cell>
          <cell r="C560">
            <v>0</v>
          </cell>
          <cell r="D560">
            <v>3.2771914470999999</v>
          </cell>
          <cell r="E560">
            <v>2.6744893451</v>
          </cell>
          <cell r="F560">
            <v>0.60270210199999996</v>
          </cell>
          <cell r="G560">
            <v>6277.1</v>
          </cell>
          <cell r="H560">
            <v>12669.48358</v>
          </cell>
          <cell r="I560">
            <v>1422.3475109999997</v>
          </cell>
          <cell r="J560">
            <v>5524.7</v>
          </cell>
          <cell r="K560">
            <v>851.26235999999994</v>
          </cell>
          <cell r="L560">
            <v>242.6</v>
          </cell>
          <cell r="M560">
            <v>717.9</v>
          </cell>
          <cell r="N560">
            <v>112.82102</v>
          </cell>
          <cell r="O560">
            <v>641.9</v>
          </cell>
          <cell r="P560">
            <v>114.6</v>
          </cell>
          <cell r="Q560">
            <v>291.5</v>
          </cell>
          <cell r="R560">
            <v>34.299999999999997</v>
          </cell>
          <cell r="S560">
            <v>183.2</v>
          </cell>
          <cell r="T560">
            <v>22.2</v>
          </cell>
          <cell r="U560">
            <v>3666</v>
          </cell>
          <cell r="W560">
            <v>12048</v>
          </cell>
          <cell r="X560">
            <v>144000</v>
          </cell>
        </row>
        <row r="561">
          <cell r="A561">
            <v>755</v>
          </cell>
          <cell r="B561" t="str">
            <v>PAW 755</v>
          </cell>
          <cell r="C561">
            <v>0</v>
          </cell>
          <cell r="D561">
            <v>2.9569695664000002</v>
          </cell>
          <cell r="E561">
            <v>2.4482708709000001</v>
          </cell>
          <cell r="F561">
            <v>0.50869869550000002</v>
          </cell>
          <cell r="G561">
            <v>6520.1</v>
          </cell>
          <cell r="H561">
            <v>11760.55478</v>
          </cell>
          <cell r="I561">
            <v>1251.5539289999999</v>
          </cell>
          <cell r="J561">
            <v>4376.7</v>
          </cell>
          <cell r="K561">
            <v>573.79999999999995</v>
          </cell>
          <cell r="L561">
            <v>162.6</v>
          </cell>
          <cell r="M561">
            <v>462.1</v>
          </cell>
          <cell r="N561">
            <v>82.365560000000002</v>
          </cell>
          <cell r="O561">
            <v>593.5</v>
          </cell>
          <cell r="P561">
            <v>110.4</v>
          </cell>
          <cell r="Q561">
            <v>262</v>
          </cell>
          <cell r="R561">
            <v>31.8</v>
          </cell>
          <cell r="S561">
            <v>174.1</v>
          </cell>
          <cell r="T561">
            <v>21.434335000000001</v>
          </cell>
          <cell r="U561">
            <v>3186.6870600000002</v>
          </cell>
          <cell r="W561">
            <v>9219.5725000000002</v>
          </cell>
          <cell r="X561">
            <v>197812.5</v>
          </cell>
        </row>
        <row r="562">
          <cell r="A562">
            <v>756</v>
          </cell>
          <cell r="B562" t="str">
            <v>PAW 756</v>
          </cell>
          <cell r="C562">
            <v>0</v>
          </cell>
          <cell r="D562">
            <v>8.1377999525</v>
          </cell>
          <cell r="E562">
            <v>6.9014345075000003</v>
          </cell>
          <cell r="F562">
            <v>1.2363654450000001</v>
          </cell>
          <cell r="G562">
            <v>17969.2</v>
          </cell>
          <cell r="H562">
            <v>32261.233029999999</v>
          </cell>
          <cell r="I562">
            <v>3511.3096049999995</v>
          </cell>
          <cell r="J562">
            <v>13180.8</v>
          </cell>
          <cell r="K562">
            <v>2091.8024399999999</v>
          </cell>
          <cell r="L562">
            <v>603.29999999999995</v>
          </cell>
          <cell r="M562">
            <v>1717</v>
          </cell>
          <cell r="N562">
            <v>243.95444999999998</v>
          </cell>
          <cell r="O562">
            <v>1478.9</v>
          </cell>
          <cell r="P562">
            <v>247.7</v>
          </cell>
          <cell r="Q562">
            <v>584.29999999999995</v>
          </cell>
          <cell r="R562">
            <v>65</v>
          </cell>
          <cell r="S562">
            <v>330.7</v>
          </cell>
          <cell r="T562">
            <v>33.799999999999997</v>
          </cell>
          <cell r="U562">
            <v>7059</v>
          </cell>
          <cell r="W562">
            <v>39791</v>
          </cell>
          <cell r="X562">
            <v>85000</v>
          </cell>
        </row>
        <row r="563">
          <cell r="A563">
            <v>757</v>
          </cell>
          <cell r="B563" t="str">
            <v>PAW 757</v>
          </cell>
          <cell r="C563">
            <v>0</v>
          </cell>
          <cell r="D563">
            <v>8.3394900269000019</v>
          </cell>
          <cell r="E563">
            <v>7.1997860609000011</v>
          </cell>
          <cell r="F563">
            <v>1.1397039660000001</v>
          </cell>
          <cell r="G563">
            <v>20590.900000000001</v>
          </cell>
          <cell r="H563">
            <v>34147.260289999998</v>
          </cell>
          <cell r="I563">
            <v>3432.1739189999998</v>
          </cell>
          <cell r="J563">
            <v>12048.7</v>
          </cell>
          <cell r="K563">
            <v>1778.8263999999999</v>
          </cell>
          <cell r="L563">
            <v>528.70000000000005</v>
          </cell>
          <cell r="M563">
            <v>1489</v>
          </cell>
          <cell r="N563">
            <v>207.93966</v>
          </cell>
          <cell r="O563">
            <v>1292.7</v>
          </cell>
          <cell r="P563">
            <v>223.9</v>
          </cell>
          <cell r="Q563">
            <v>565.4</v>
          </cell>
          <cell r="R563">
            <v>65.8</v>
          </cell>
          <cell r="S563">
            <v>349.1</v>
          </cell>
          <cell r="T563">
            <v>37.5</v>
          </cell>
          <cell r="U563">
            <v>6637</v>
          </cell>
          <cell r="W563">
            <v>29453</v>
          </cell>
          <cell r="X563">
            <v>147000</v>
          </cell>
        </row>
        <row r="564">
          <cell r="A564">
            <v>758</v>
          </cell>
          <cell r="B564" t="str">
            <v>PAW 758</v>
          </cell>
          <cell r="C564">
            <v>0</v>
          </cell>
          <cell r="D564">
            <v>2.8953064468999998</v>
          </cell>
          <cell r="E564">
            <v>2.3698260048999997</v>
          </cell>
          <cell r="F564">
            <v>0.52548044199999999</v>
          </cell>
          <cell r="G564">
            <v>6270.5</v>
          </cell>
          <cell r="H564">
            <v>11148.08201</v>
          </cell>
          <cell r="I564">
            <v>1195.4965589999999</v>
          </cell>
          <cell r="J564">
            <v>4427.5</v>
          </cell>
          <cell r="K564">
            <v>656.68147999999997</v>
          </cell>
          <cell r="L564">
            <v>189.9</v>
          </cell>
          <cell r="M564">
            <v>557.1</v>
          </cell>
          <cell r="N564">
            <v>82.204419999999999</v>
          </cell>
          <cell r="O564">
            <v>549.4</v>
          </cell>
          <cell r="P564">
            <v>105.6</v>
          </cell>
          <cell r="Q564">
            <v>279.60000000000002</v>
          </cell>
          <cell r="R564">
            <v>35.1</v>
          </cell>
          <cell r="S564">
            <v>204.9</v>
          </cell>
          <cell r="T564">
            <v>24</v>
          </cell>
          <cell r="U564">
            <v>3227</v>
          </cell>
          <cell r="W564">
            <v>14316</v>
          </cell>
          <cell r="X564">
            <v>48000</v>
          </cell>
        </row>
        <row r="565">
          <cell r="A565">
            <v>772</v>
          </cell>
          <cell r="B565" t="str">
            <v>PAW 772</v>
          </cell>
          <cell r="C565">
            <v>0</v>
          </cell>
          <cell r="D565">
            <v>3.2630072487999997</v>
          </cell>
          <cell r="E565">
            <v>2.8994766177999995</v>
          </cell>
          <cell r="F565">
            <v>0.36353063099999999</v>
          </cell>
          <cell r="G565">
            <v>7772.7</v>
          </cell>
          <cell r="H565">
            <v>13683.24373</v>
          </cell>
          <cell r="I565">
            <v>1449.4867679999998</v>
          </cell>
          <cell r="J565">
            <v>5241.8999999999996</v>
          </cell>
          <cell r="K565">
            <v>847.43567999999993</v>
          </cell>
          <cell r="L565">
            <v>244.2</v>
          </cell>
          <cell r="M565">
            <v>665.4</v>
          </cell>
          <cell r="N565">
            <v>86.106310000000008</v>
          </cell>
          <cell r="O565">
            <v>380.3</v>
          </cell>
          <cell r="P565">
            <v>64.8</v>
          </cell>
          <cell r="Q565">
            <v>171.3</v>
          </cell>
          <cell r="R565">
            <v>19</v>
          </cell>
          <cell r="S565">
            <v>109</v>
          </cell>
          <cell r="T565">
            <v>13.2</v>
          </cell>
          <cell r="U565">
            <v>1882</v>
          </cell>
          <cell r="W565">
            <v>8604</v>
          </cell>
          <cell r="X565">
            <v>80000</v>
          </cell>
        </row>
        <row r="566">
          <cell r="A566">
            <v>773</v>
          </cell>
          <cell r="B566" t="str">
            <v>PAW 773</v>
          </cell>
          <cell r="C566">
            <v>0</v>
          </cell>
          <cell r="D566">
            <v>3.5788030200000005</v>
          </cell>
          <cell r="E566">
            <v>3.1400863190000003</v>
          </cell>
          <cell r="F566">
            <v>0.43871670099999999</v>
          </cell>
          <cell r="G566">
            <v>8485.7000000000007</v>
          </cell>
          <cell r="H566">
            <v>14984.792289999999</v>
          </cell>
          <cell r="I566">
            <v>1582.47966</v>
          </cell>
          <cell r="J566">
            <v>5441.2</v>
          </cell>
          <cell r="K566">
            <v>906.69123999999999</v>
          </cell>
          <cell r="L566">
            <v>261.5</v>
          </cell>
          <cell r="M566">
            <v>735.7</v>
          </cell>
          <cell r="N566">
            <v>92.667010000000005</v>
          </cell>
          <cell r="O566">
            <v>416</v>
          </cell>
          <cell r="P566">
            <v>74.099999999999994</v>
          </cell>
          <cell r="Q566">
            <v>192.9</v>
          </cell>
          <cell r="R566">
            <v>23</v>
          </cell>
          <cell r="S566">
            <v>125.2</v>
          </cell>
          <cell r="T566">
            <v>15.1</v>
          </cell>
          <cell r="U566">
            <v>2451</v>
          </cell>
          <cell r="W566">
            <v>9195</v>
          </cell>
          <cell r="X566">
            <v>80000</v>
          </cell>
        </row>
        <row r="567">
          <cell r="A567">
            <v>774</v>
          </cell>
          <cell r="B567" t="str">
            <v>PAW 774</v>
          </cell>
          <cell r="C567">
            <v>0</v>
          </cell>
          <cell r="D567">
            <v>3.0352426024999999</v>
          </cell>
          <cell r="E567">
            <v>2.7091478167999998</v>
          </cell>
          <cell r="F567">
            <v>0.3260947857</v>
          </cell>
          <cell r="G567">
            <v>7396.1</v>
          </cell>
          <cell r="H567">
            <v>12470.94823</v>
          </cell>
          <cell r="I567">
            <v>1372.1299379999998</v>
          </cell>
          <cell r="J567">
            <v>5058.7</v>
          </cell>
          <cell r="K567">
            <v>793.6</v>
          </cell>
          <cell r="L567">
            <v>226.8</v>
          </cell>
          <cell r="M567">
            <v>581.20000000000005</v>
          </cell>
          <cell r="N567">
            <v>73.710040000000006</v>
          </cell>
          <cell r="O567">
            <v>348.5</v>
          </cell>
          <cell r="P567">
            <v>61.1</v>
          </cell>
          <cell r="Q567">
            <v>145.30000000000001</v>
          </cell>
          <cell r="R567">
            <v>18.2</v>
          </cell>
          <cell r="S567">
            <v>103.7</v>
          </cell>
          <cell r="T567">
            <v>13.724797000000001</v>
          </cell>
          <cell r="U567">
            <v>1688.7130199999999</v>
          </cell>
          <cell r="W567">
            <v>7272.6620000000003</v>
          </cell>
          <cell r="X567">
            <v>72795</v>
          </cell>
        </row>
        <row r="568">
          <cell r="A568">
            <v>775</v>
          </cell>
          <cell r="B568" t="str">
            <v>PAW 775</v>
          </cell>
          <cell r="C568">
            <v>0</v>
          </cell>
          <cell r="D568">
            <v>3.3461213647000001</v>
          </cell>
          <cell r="E568">
            <v>2.9677460887000002</v>
          </cell>
          <cell r="F568">
            <v>0.37837527599999993</v>
          </cell>
          <cell r="G568">
            <v>8117.8</v>
          </cell>
          <cell r="H568">
            <v>13534.60576</v>
          </cell>
          <cell r="I568">
            <v>1454.0860469999998</v>
          </cell>
          <cell r="J568">
            <v>5704.4</v>
          </cell>
          <cell r="K568">
            <v>866.56907999999987</v>
          </cell>
          <cell r="L568">
            <v>249.1</v>
          </cell>
          <cell r="M568">
            <v>692.9</v>
          </cell>
          <cell r="N568">
            <v>90.652760000000001</v>
          </cell>
          <cell r="O568">
            <v>390.6</v>
          </cell>
          <cell r="P568">
            <v>67</v>
          </cell>
          <cell r="Q568">
            <v>176.3</v>
          </cell>
          <cell r="R568">
            <v>20.6</v>
          </cell>
          <cell r="S568">
            <v>117.8</v>
          </cell>
          <cell r="T568">
            <v>13.8</v>
          </cell>
          <cell r="U568">
            <v>1965</v>
          </cell>
          <cell r="W568">
            <v>9349</v>
          </cell>
          <cell r="X568">
            <v>81000</v>
          </cell>
        </row>
        <row r="569">
          <cell r="A569">
            <v>776</v>
          </cell>
          <cell r="B569" t="str">
            <v>PAW 776</v>
          </cell>
          <cell r="C569">
            <v>0</v>
          </cell>
          <cell r="D569">
            <v>3.8221058854000001</v>
          </cell>
          <cell r="E569">
            <v>3.3220977293999998</v>
          </cell>
          <cell r="F569">
            <v>0.50000815600000004</v>
          </cell>
          <cell r="G569">
            <v>8989.9</v>
          </cell>
          <cell r="H569">
            <v>15490.793889999999</v>
          </cell>
          <cell r="I569">
            <v>1660.7493239999997</v>
          </cell>
          <cell r="J569">
            <v>6111.5</v>
          </cell>
          <cell r="K569">
            <v>968.0340799999999</v>
          </cell>
          <cell r="L569">
            <v>280.60000000000002</v>
          </cell>
          <cell r="M569">
            <v>778.7</v>
          </cell>
          <cell r="N569">
            <v>100.78156</v>
          </cell>
          <cell r="O569">
            <v>446.4</v>
          </cell>
          <cell r="P569">
            <v>85.3</v>
          </cell>
          <cell r="Q569">
            <v>234.8</v>
          </cell>
          <cell r="R569">
            <v>27</v>
          </cell>
          <cell r="S569">
            <v>149.80000000000001</v>
          </cell>
          <cell r="T569">
            <v>18.7</v>
          </cell>
          <cell r="U569">
            <v>2878</v>
          </cell>
          <cell r="W569">
            <v>9135</v>
          </cell>
          <cell r="X569">
            <v>76000</v>
          </cell>
        </row>
        <row r="570">
          <cell r="A570">
            <v>777</v>
          </cell>
          <cell r="B570" t="str">
            <v>PAW 777</v>
          </cell>
          <cell r="C570">
            <v>0</v>
          </cell>
          <cell r="D570">
            <v>3.3959149852000001</v>
          </cell>
          <cell r="E570">
            <v>2.9872914412</v>
          </cell>
          <cell r="F570">
            <v>0.40862354400000001</v>
          </cell>
          <cell r="G570">
            <v>8167</v>
          </cell>
          <cell r="H570">
            <v>13687.10902</v>
          </cell>
          <cell r="I570">
            <v>1502.946072</v>
          </cell>
          <cell r="J570">
            <v>5609.4</v>
          </cell>
          <cell r="K570">
            <v>906.45932000000005</v>
          </cell>
          <cell r="L570">
            <v>261.7</v>
          </cell>
          <cell r="M570">
            <v>712.3</v>
          </cell>
          <cell r="N570">
            <v>91.43544</v>
          </cell>
          <cell r="O570">
            <v>410.2</v>
          </cell>
          <cell r="P570">
            <v>70.3</v>
          </cell>
          <cell r="Q570">
            <v>182.5</v>
          </cell>
          <cell r="R570">
            <v>22.1</v>
          </cell>
          <cell r="S570">
            <v>122.4</v>
          </cell>
          <cell r="T570">
            <v>15.3</v>
          </cell>
          <cell r="U570">
            <v>2198</v>
          </cell>
          <cell r="W570">
            <v>10306</v>
          </cell>
          <cell r="X570">
            <v>71000</v>
          </cell>
        </row>
        <row r="571">
          <cell r="A571">
            <v>778</v>
          </cell>
          <cell r="B571" t="str">
            <v>PAW 778</v>
          </cell>
          <cell r="C571">
            <v>0</v>
          </cell>
          <cell r="D571">
            <v>3.3357476654999996</v>
          </cell>
          <cell r="E571">
            <v>2.9409964014999996</v>
          </cell>
          <cell r="F571">
            <v>0.39475126399999999</v>
          </cell>
          <cell r="G571">
            <v>8043.1</v>
          </cell>
          <cell r="H571">
            <v>13433.6397</v>
          </cell>
          <cell r="I571">
            <v>1506.9367950000001</v>
          </cell>
          <cell r="J571">
            <v>5543.6</v>
          </cell>
          <cell r="K571">
            <v>882.68752000000006</v>
          </cell>
          <cell r="L571">
            <v>254.3</v>
          </cell>
          <cell r="M571">
            <v>692.4</v>
          </cell>
          <cell r="N571">
            <v>88.212640000000007</v>
          </cell>
          <cell r="O571">
            <v>415</v>
          </cell>
          <cell r="P571">
            <v>68.7</v>
          </cell>
          <cell r="Q571">
            <v>182.5</v>
          </cell>
          <cell r="R571">
            <v>21.4</v>
          </cell>
          <cell r="S571">
            <v>123.2</v>
          </cell>
          <cell r="T571">
            <v>14.8</v>
          </cell>
          <cell r="U571">
            <v>2087</v>
          </cell>
          <cell r="W571">
            <v>10091</v>
          </cell>
          <cell r="X571">
            <v>68000</v>
          </cell>
        </row>
        <row r="572">
          <cell r="A572">
            <v>779</v>
          </cell>
          <cell r="B572" t="str">
            <v>PAW 779</v>
          </cell>
          <cell r="C572">
            <v>0</v>
          </cell>
          <cell r="D572">
            <v>3.2729249376</v>
          </cell>
          <cell r="E572">
            <v>2.8860762086</v>
          </cell>
          <cell r="F572">
            <v>0.386848729</v>
          </cell>
          <cell r="G572">
            <v>7938.8</v>
          </cell>
          <cell r="H572">
            <v>13138.70636</v>
          </cell>
          <cell r="I572">
            <v>1491.453726</v>
          </cell>
          <cell r="J572">
            <v>5427.9</v>
          </cell>
          <cell r="K572">
            <v>863.90199999999993</v>
          </cell>
          <cell r="L572">
            <v>248.7</v>
          </cell>
          <cell r="M572">
            <v>697.9</v>
          </cell>
          <cell r="N572">
            <v>90.687290000000004</v>
          </cell>
          <cell r="O572">
            <v>393.5</v>
          </cell>
          <cell r="P572">
            <v>68.099999999999994</v>
          </cell>
          <cell r="Q572">
            <v>179</v>
          </cell>
          <cell r="R572">
            <v>21.1</v>
          </cell>
          <cell r="S572">
            <v>118.2</v>
          </cell>
          <cell r="T572">
            <v>14.3</v>
          </cell>
          <cell r="U572">
            <v>2037</v>
          </cell>
          <cell r="W572">
            <v>10140</v>
          </cell>
          <cell r="X572">
            <v>67000</v>
          </cell>
        </row>
        <row r="573">
          <cell r="A573">
            <v>780</v>
          </cell>
          <cell r="B573" t="str">
            <v>PAW 780</v>
          </cell>
          <cell r="C573">
            <v>0</v>
          </cell>
          <cell r="D573">
            <v>3.4940174512000004</v>
          </cell>
          <cell r="E573">
            <v>3.0912008022000004</v>
          </cell>
          <cell r="F573">
            <v>0.40281664899999997</v>
          </cell>
          <cell r="G573">
            <v>8750.2000000000007</v>
          </cell>
          <cell r="H573">
            <v>14122.481230000001</v>
          </cell>
          <cell r="I573">
            <v>1548.8218319999999</v>
          </cell>
          <cell r="J573">
            <v>5588.8</v>
          </cell>
          <cell r="K573">
            <v>901.70496000000003</v>
          </cell>
          <cell r="L573">
            <v>264.5</v>
          </cell>
          <cell r="M573">
            <v>718.7</v>
          </cell>
          <cell r="N573">
            <v>89.76648999999999</v>
          </cell>
          <cell r="O573">
            <v>397.4</v>
          </cell>
          <cell r="P573">
            <v>70.599999999999994</v>
          </cell>
          <cell r="Q573">
            <v>186.8</v>
          </cell>
          <cell r="R573">
            <v>21.7</v>
          </cell>
          <cell r="S573">
            <v>124.7</v>
          </cell>
          <cell r="T573">
            <v>15</v>
          </cell>
          <cell r="U573">
            <v>2139</v>
          </cell>
          <cell r="W573">
            <v>9929</v>
          </cell>
          <cell r="X573">
            <v>64000</v>
          </cell>
        </row>
        <row r="574">
          <cell r="A574">
            <v>781</v>
          </cell>
          <cell r="B574" t="str">
            <v>PAW 781</v>
          </cell>
          <cell r="C574">
            <v>0</v>
          </cell>
          <cell r="D574">
            <v>3.6777356237999999</v>
          </cell>
          <cell r="E574">
            <v>3.2521058398</v>
          </cell>
          <cell r="F574">
            <v>0.42562978400000001</v>
          </cell>
          <cell r="G574">
            <v>9191</v>
          </cell>
          <cell r="H574">
            <v>14584.207689999999</v>
          </cell>
          <cell r="I574">
            <v>1632.755748</v>
          </cell>
          <cell r="J574">
            <v>6182.4</v>
          </cell>
          <cell r="K574">
            <v>930.69496000000004</v>
          </cell>
          <cell r="L574">
            <v>270.10000000000002</v>
          </cell>
          <cell r="M574">
            <v>742.8</v>
          </cell>
          <cell r="N574">
            <v>94.197839999999999</v>
          </cell>
          <cell r="O574">
            <v>409.1</v>
          </cell>
          <cell r="P574">
            <v>72.900000000000006</v>
          </cell>
          <cell r="Q574">
            <v>193.8</v>
          </cell>
          <cell r="R574">
            <v>23.4</v>
          </cell>
          <cell r="S574">
            <v>124.7</v>
          </cell>
          <cell r="T574">
            <v>15.3</v>
          </cell>
          <cell r="U574">
            <v>2310</v>
          </cell>
          <cell r="W574">
            <v>10077</v>
          </cell>
          <cell r="X574">
            <v>59000</v>
          </cell>
        </row>
        <row r="575">
          <cell r="A575">
            <v>782</v>
          </cell>
          <cell r="B575" t="str">
            <v>PAW 782</v>
          </cell>
          <cell r="C575">
            <v>0</v>
          </cell>
          <cell r="D575">
            <v>3.1902635044999998</v>
          </cell>
          <cell r="E575">
            <v>2.8335740024999998</v>
          </cell>
          <cell r="F575">
            <v>0.35668950199999999</v>
          </cell>
          <cell r="G575">
            <v>7660</v>
          </cell>
          <cell r="H575">
            <v>13376.48026</v>
          </cell>
          <cell r="I575">
            <v>1446.4322849999999</v>
          </cell>
          <cell r="J575">
            <v>5039.6000000000004</v>
          </cell>
          <cell r="K575">
            <v>813.2274799999999</v>
          </cell>
          <cell r="L575">
            <v>239.1</v>
          </cell>
          <cell r="M575">
            <v>678</v>
          </cell>
          <cell r="N575">
            <v>82.895020000000002</v>
          </cell>
          <cell r="O575">
            <v>374.1</v>
          </cell>
          <cell r="P575">
            <v>63.2</v>
          </cell>
          <cell r="Q575">
            <v>164.8</v>
          </cell>
          <cell r="R575">
            <v>19.3</v>
          </cell>
          <cell r="S575">
            <v>108.6</v>
          </cell>
          <cell r="T575">
            <v>12.9</v>
          </cell>
          <cell r="U575">
            <v>1824</v>
          </cell>
          <cell r="W575">
            <v>9247</v>
          </cell>
          <cell r="X575">
            <v>79000</v>
          </cell>
        </row>
        <row r="576">
          <cell r="A576">
            <v>783</v>
          </cell>
          <cell r="B576" t="str">
            <v>PAW 783</v>
          </cell>
          <cell r="C576">
            <v>0</v>
          </cell>
          <cell r="D576">
            <v>3.0519076735999997</v>
          </cell>
          <cell r="E576">
            <v>2.7120064285999996</v>
          </cell>
          <cell r="F576">
            <v>0.33990124500000002</v>
          </cell>
          <cell r="G576">
            <v>7092.7</v>
          </cell>
          <cell r="H576">
            <v>13124.18224</v>
          </cell>
          <cell r="I576">
            <v>1329.4842059999999</v>
          </cell>
          <cell r="J576">
            <v>4802.1000000000004</v>
          </cell>
          <cell r="K576">
            <v>771.59783999999991</v>
          </cell>
          <cell r="L576">
            <v>231.6</v>
          </cell>
          <cell r="M576">
            <v>640.4</v>
          </cell>
          <cell r="N576">
            <v>80.512450000000001</v>
          </cell>
          <cell r="O576">
            <v>363.5</v>
          </cell>
          <cell r="P576">
            <v>61.2</v>
          </cell>
          <cell r="Q576">
            <v>158.69999999999999</v>
          </cell>
          <cell r="R576">
            <v>19</v>
          </cell>
          <cell r="S576">
            <v>109.3</v>
          </cell>
          <cell r="T576">
            <v>12.8</v>
          </cell>
          <cell r="U576">
            <v>1722</v>
          </cell>
          <cell r="W576">
            <v>8612</v>
          </cell>
          <cell r="X576">
            <v>89000</v>
          </cell>
        </row>
        <row r="577">
          <cell r="A577">
            <v>786</v>
          </cell>
          <cell r="B577" t="str">
            <v>PAW 786</v>
          </cell>
          <cell r="C577">
            <v>0</v>
          </cell>
          <cell r="D577">
            <v>2.8670994296000001</v>
          </cell>
          <cell r="E577">
            <v>2.4152535916</v>
          </cell>
          <cell r="F577">
            <v>0.451845838</v>
          </cell>
          <cell r="G577">
            <v>5846.1</v>
          </cell>
          <cell r="H577">
            <v>12342.105230000001</v>
          </cell>
          <cell r="I577">
            <v>1108.0634459999999</v>
          </cell>
          <cell r="J577">
            <v>4169.8999999999996</v>
          </cell>
          <cell r="K577">
            <v>686.36723999999992</v>
          </cell>
          <cell r="L577">
            <v>205.2</v>
          </cell>
          <cell r="M577">
            <v>591.9</v>
          </cell>
          <cell r="N577">
            <v>82.158379999999994</v>
          </cell>
          <cell r="O577">
            <v>419.5</v>
          </cell>
          <cell r="P577">
            <v>82.4</v>
          </cell>
          <cell r="Q577">
            <v>228.9</v>
          </cell>
          <cell r="R577">
            <v>29.6</v>
          </cell>
          <cell r="S577">
            <v>173.2</v>
          </cell>
          <cell r="T577">
            <v>23.6</v>
          </cell>
          <cell r="U577">
            <v>2682</v>
          </cell>
          <cell r="W577">
            <v>7019</v>
          </cell>
          <cell r="X577">
            <v>177000</v>
          </cell>
        </row>
        <row r="578">
          <cell r="A578">
            <v>787</v>
          </cell>
          <cell r="B578" t="str">
            <v>PAW 787</v>
          </cell>
          <cell r="C578">
            <v>0</v>
          </cell>
          <cell r="D578">
            <v>2.9336059999000001</v>
          </cell>
          <cell r="E578">
            <v>2.6576888899000002</v>
          </cell>
          <cell r="F578">
            <v>0.27591711000000002</v>
          </cell>
          <cell r="G578">
            <v>6555.5</v>
          </cell>
          <cell r="H578">
            <v>14794.807430000001</v>
          </cell>
          <cell r="I578">
            <v>1065.4762289999999</v>
          </cell>
          <cell r="J578">
            <v>3584.9</v>
          </cell>
          <cell r="K578">
            <v>576.20524</v>
          </cell>
          <cell r="L578">
            <v>174.9</v>
          </cell>
          <cell r="M578">
            <v>500.3</v>
          </cell>
          <cell r="N578">
            <v>64.571100000000001</v>
          </cell>
          <cell r="O578">
            <v>290.5</v>
          </cell>
          <cell r="P578">
            <v>50.9</v>
          </cell>
          <cell r="Q578">
            <v>134.9</v>
          </cell>
          <cell r="R578">
            <v>16</v>
          </cell>
          <cell r="S578">
            <v>90.5</v>
          </cell>
          <cell r="T578">
            <v>11.6</v>
          </cell>
          <cell r="U578">
            <v>1425</v>
          </cell>
          <cell r="W578">
            <v>6424</v>
          </cell>
          <cell r="X578">
            <v>146000</v>
          </cell>
        </row>
        <row r="579">
          <cell r="A579">
            <v>788</v>
          </cell>
          <cell r="B579" t="str">
            <v>PAW 788</v>
          </cell>
          <cell r="C579">
            <v>0</v>
          </cell>
          <cell r="D579">
            <v>2.7775873613999993</v>
          </cell>
          <cell r="E579">
            <v>2.4794616003999992</v>
          </cell>
          <cell r="F579">
            <v>0.29812576099999999</v>
          </cell>
          <cell r="G579">
            <v>5923.9</v>
          </cell>
          <cell r="H579">
            <v>11978.650839999998</v>
          </cell>
          <cell r="I579">
            <v>1292.807004</v>
          </cell>
          <cell r="J579">
            <v>4793.8</v>
          </cell>
          <cell r="K579">
            <v>805.45816000000002</v>
          </cell>
          <cell r="L579">
            <v>271.89999999999998</v>
          </cell>
          <cell r="M579">
            <v>763</v>
          </cell>
          <cell r="N579">
            <v>93.357610000000008</v>
          </cell>
          <cell r="O579">
            <v>378.3</v>
          </cell>
          <cell r="P579">
            <v>52.2</v>
          </cell>
          <cell r="Q579">
            <v>127.7</v>
          </cell>
          <cell r="R579">
            <v>14</v>
          </cell>
          <cell r="S579">
            <v>81.5</v>
          </cell>
          <cell r="T579">
            <v>9.3000000000000007</v>
          </cell>
          <cell r="U579">
            <v>1190</v>
          </cell>
          <cell r="W579">
            <v>7842</v>
          </cell>
          <cell r="X579">
            <v>108000</v>
          </cell>
        </row>
        <row r="580">
          <cell r="A580">
            <v>789</v>
          </cell>
          <cell r="B580" t="str">
            <v>PAW 789</v>
          </cell>
          <cell r="C580">
            <v>0</v>
          </cell>
          <cell r="D580">
            <v>1.95400105</v>
          </cell>
          <cell r="E580">
            <v>1.6510382531999999</v>
          </cell>
          <cell r="F580">
            <v>0.30296279680000004</v>
          </cell>
          <cell r="G580">
            <v>3870.3</v>
          </cell>
          <cell r="H580">
            <v>8088.1778899999999</v>
          </cell>
          <cell r="I580">
            <v>861.50464199999988</v>
          </cell>
          <cell r="J580">
            <v>3128.8</v>
          </cell>
          <cell r="K580">
            <v>561.6</v>
          </cell>
          <cell r="L580">
            <v>218.2</v>
          </cell>
          <cell r="M580">
            <v>756.5</v>
          </cell>
          <cell r="N580">
            <v>100.47079000000001</v>
          </cell>
          <cell r="O580">
            <v>403.4</v>
          </cell>
          <cell r="P580">
            <v>57.9</v>
          </cell>
          <cell r="Q580">
            <v>119.2</v>
          </cell>
          <cell r="R580">
            <v>15.3</v>
          </cell>
          <cell r="S580">
            <v>95.4</v>
          </cell>
          <cell r="T580">
            <v>13.167618000000001</v>
          </cell>
          <cell r="U580">
            <v>1250.0895599999999</v>
          </cell>
          <cell r="W580">
            <v>13455.283000000001</v>
          </cell>
          <cell r="X580">
            <v>91785</v>
          </cell>
        </row>
        <row r="581">
          <cell r="A581">
            <v>790</v>
          </cell>
          <cell r="B581" t="str">
            <v>PAW 790</v>
          </cell>
          <cell r="C581">
            <v>0</v>
          </cell>
          <cell r="D581">
            <v>3.4849002697000002</v>
          </cell>
          <cell r="E581">
            <v>3.0236102927000004</v>
          </cell>
          <cell r="F581">
            <v>0.46128997700000002</v>
          </cell>
          <cell r="G581">
            <v>7334.5</v>
          </cell>
          <cell r="H581">
            <v>13836.332639999999</v>
          </cell>
          <cell r="I581">
            <v>1664.2719269999998</v>
          </cell>
          <cell r="J581">
            <v>6364.2</v>
          </cell>
          <cell r="K581">
            <v>1036.79836</v>
          </cell>
          <cell r="L581">
            <v>353.5</v>
          </cell>
          <cell r="M581">
            <v>1076.5999999999999</v>
          </cell>
          <cell r="N581">
            <v>160.29977000000002</v>
          </cell>
          <cell r="O581">
            <v>677.8</v>
          </cell>
          <cell r="P581">
            <v>88.5</v>
          </cell>
          <cell r="Q581">
            <v>199.7</v>
          </cell>
          <cell r="R581">
            <v>22.4</v>
          </cell>
          <cell r="S581">
            <v>125.8</v>
          </cell>
          <cell r="T581">
            <v>13.3</v>
          </cell>
          <cell r="U581">
            <v>1895</v>
          </cell>
          <cell r="W581">
            <v>16157</v>
          </cell>
          <cell r="X581">
            <v>82000</v>
          </cell>
        </row>
        <row r="582">
          <cell r="A582">
            <v>791</v>
          </cell>
          <cell r="B582" t="str">
            <v>PAW 791</v>
          </cell>
          <cell r="C582">
            <v>0</v>
          </cell>
          <cell r="D582">
            <v>3.0369289622000002</v>
          </cell>
          <cell r="E582">
            <v>2.5614625972000002</v>
          </cell>
          <cell r="F582">
            <v>0.47546636500000006</v>
          </cell>
          <cell r="G582">
            <v>5726.1</v>
          </cell>
          <cell r="H582">
            <v>12721.95782</v>
          </cell>
          <cell r="I582">
            <v>1388.724792</v>
          </cell>
          <cell r="J582">
            <v>4871.5</v>
          </cell>
          <cell r="K582">
            <v>906.34335999999996</v>
          </cell>
          <cell r="L582">
            <v>341.6</v>
          </cell>
          <cell r="M582">
            <v>1035.8</v>
          </cell>
          <cell r="N582">
            <v>162.46365</v>
          </cell>
          <cell r="O582">
            <v>707.3</v>
          </cell>
          <cell r="P582">
            <v>94.4</v>
          </cell>
          <cell r="Q582">
            <v>204.9</v>
          </cell>
          <cell r="R582">
            <v>25.9</v>
          </cell>
          <cell r="S582">
            <v>151.9</v>
          </cell>
          <cell r="T582">
            <v>16.399999999999999</v>
          </cell>
          <cell r="U582">
            <v>2014</v>
          </cell>
          <cell r="W582">
            <v>26371</v>
          </cell>
          <cell r="X582">
            <v>97000</v>
          </cell>
        </row>
        <row r="583">
          <cell r="A583">
            <v>792</v>
          </cell>
          <cell r="B583" t="str">
            <v>PAW 792</v>
          </cell>
          <cell r="C583">
            <v>0</v>
          </cell>
          <cell r="D583">
            <v>3.9250262017999997</v>
          </cell>
          <cell r="E583">
            <v>3.2622540427999995</v>
          </cell>
          <cell r="F583">
            <v>0.66277215899999997</v>
          </cell>
          <cell r="G583">
            <v>7790.7</v>
          </cell>
          <cell r="H583">
            <v>14437.795189999999</v>
          </cell>
          <cell r="I583">
            <v>1837.6752779999999</v>
          </cell>
          <cell r="J583">
            <v>7263.3</v>
          </cell>
          <cell r="K583">
            <v>1293.0699599999998</v>
          </cell>
          <cell r="L583">
            <v>474.9</v>
          </cell>
          <cell r="M583">
            <v>1661.2</v>
          </cell>
          <cell r="N583">
            <v>251.02159</v>
          </cell>
          <cell r="O583">
            <v>1072</v>
          </cell>
          <cell r="P583">
            <v>133.1</v>
          </cell>
          <cell r="Q583">
            <v>270.10000000000002</v>
          </cell>
          <cell r="R583">
            <v>29.6</v>
          </cell>
          <cell r="S583">
            <v>159</v>
          </cell>
          <cell r="T583">
            <v>14.8</v>
          </cell>
          <cell r="U583">
            <v>2562</v>
          </cell>
          <cell r="W583">
            <v>18826</v>
          </cell>
          <cell r="X583">
            <v>89000</v>
          </cell>
        </row>
        <row r="584">
          <cell r="A584">
            <v>793</v>
          </cell>
          <cell r="B584" t="str">
            <v>PAW 793</v>
          </cell>
          <cell r="C584">
            <v>0</v>
          </cell>
          <cell r="D584">
            <v>2.9478753388999999</v>
          </cell>
          <cell r="E584">
            <v>2.4510628583999998</v>
          </cell>
          <cell r="F584">
            <v>0.49681248050000004</v>
          </cell>
          <cell r="G584">
            <v>5948.4</v>
          </cell>
          <cell r="H584">
            <v>11306.5589</v>
          </cell>
          <cell r="I584">
            <v>1334.4696839999999</v>
          </cell>
          <cell r="J584">
            <v>5106</v>
          </cell>
          <cell r="K584">
            <v>815.2</v>
          </cell>
          <cell r="L584">
            <v>254.3</v>
          </cell>
          <cell r="M584">
            <v>941.6</v>
          </cell>
          <cell r="N584">
            <v>157.05394999999999</v>
          </cell>
          <cell r="O584">
            <v>814.3</v>
          </cell>
          <cell r="P584">
            <v>123.3</v>
          </cell>
          <cell r="Q584">
            <v>237.3</v>
          </cell>
          <cell r="R584">
            <v>27</v>
          </cell>
          <cell r="S584">
            <v>142.5</v>
          </cell>
          <cell r="T584">
            <v>16.317384999999998</v>
          </cell>
          <cell r="U584">
            <v>2254.4534699999999</v>
          </cell>
          <cell r="W584">
            <v>9447.0220000000008</v>
          </cell>
          <cell r="X584">
            <v>215219.99999999997</v>
          </cell>
        </row>
        <row r="585">
          <cell r="A585">
            <v>794</v>
          </cell>
          <cell r="B585" t="str">
            <v>PAW 794</v>
          </cell>
          <cell r="C585">
            <v>0</v>
          </cell>
          <cell r="D585">
            <v>3.7071917112999997</v>
          </cell>
          <cell r="E585">
            <v>2.9547406662999998</v>
          </cell>
          <cell r="F585">
            <v>0.75245104499999993</v>
          </cell>
          <cell r="G585">
            <v>7078</v>
          </cell>
          <cell r="H585">
            <v>14000.66603</v>
          </cell>
          <cell r="I585">
            <v>1569.9691529999998</v>
          </cell>
          <cell r="J585">
            <v>5923.2</v>
          </cell>
          <cell r="K585">
            <v>975.57147999999995</v>
          </cell>
          <cell r="L585">
            <v>304.7</v>
          </cell>
          <cell r="M585">
            <v>1142</v>
          </cell>
          <cell r="N585">
            <v>193.31045</v>
          </cell>
          <cell r="O585">
            <v>1047.5</v>
          </cell>
          <cell r="P585">
            <v>169</v>
          </cell>
          <cell r="Q585">
            <v>378.8</v>
          </cell>
          <cell r="R585">
            <v>46.1</v>
          </cell>
          <cell r="S585">
            <v>269.3</v>
          </cell>
          <cell r="T585">
            <v>30.8</v>
          </cell>
          <cell r="U585">
            <v>3943</v>
          </cell>
          <cell r="W585">
            <v>14431</v>
          </cell>
          <cell r="X585">
            <v>116000</v>
          </cell>
        </row>
        <row r="586">
          <cell r="A586">
            <v>795</v>
          </cell>
          <cell r="B586" t="str">
            <v>PAW 795</v>
          </cell>
          <cell r="C586">
            <v>0</v>
          </cell>
          <cell r="D586">
            <v>4.6662403133000012</v>
          </cell>
          <cell r="E586">
            <v>3.8791777963000009</v>
          </cell>
          <cell r="F586">
            <v>0.78706251700000007</v>
          </cell>
          <cell r="G586">
            <v>9117.1</v>
          </cell>
          <cell r="H586">
            <v>18250.610949999998</v>
          </cell>
          <cell r="I586">
            <v>2087.475813</v>
          </cell>
          <cell r="J586">
            <v>8093.5</v>
          </cell>
          <cell r="K586">
            <v>1243.0912000000001</v>
          </cell>
          <cell r="L586">
            <v>359.2</v>
          </cell>
          <cell r="M586">
            <v>1062.9000000000001</v>
          </cell>
          <cell r="N586">
            <v>178.02517</v>
          </cell>
          <cell r="O586">
            <v>1146.4000000000001</v>
          </cell>
          <cell r="P586">
            <v>190.4</v>
          </cell>
          <cell r="Q586">
            <v>406.1</v>
          </cell>
          <cell r="R586">
            <v>43.6</v>
          </cell>
          <cell r="S586">
            <v>229.6</v>
          </cell>
          <cell r="T586">
            <v>22.4</v>
          </cell>
          <cell r="U586">
            <v>4232</v>
          </cell>
          <cell r="W586">
            <v>23806</v>
          </cell>
          <cell r="X586">
            <v>71000</v>
          </cell>
        </row>
        <row r="587">
          <cell r="A587">
            <v>796</v>
          </cell>
          <cell r="B587" t="str">
            <v>PAW 796</v>
          </cell>
          <cell r="C587">
            <v>0</v>
          </cell>
          <cell r="D587">
            <v>4.0968002517999995</v>
          </cell>
          <cell r="E587">
            <v>3.2696163037999999</v>
          </cell>
          <cell r="F587">
            <v>0.82718394800000006</v>
          </cell>
          <cell r="G587">
            <v>7516</v>
          </cell>
          <cell r="H587">
            <v>15323.41512</v>
          </cell>
          <cell r="I587">
            <v>1767.9253979999999</v>
          </cell>
          <cell r="J587">
            <v>7017.7</v>
          </cell>
          <cell r="K587">
            <v>1071.1225200000001</v>
          </cell>
          <cell r="L587">
            <v>336</v>
          </cell>
          <cell r="M587">
            <v>969.5</v>
          </cell>
          <cell r="N587">
            <v>158.23947999999999</v>
          </cell>
          <cell r="O587">
            <v>1034.7</v>
          </cell>
          <cell r="P587">
            <v>197.4</v>
          </cell>
          <cell r="Q587">
            <v>456.7</v>
          </cell>
          <cell r="R587">
            <v>57</v>
          </cell>
          <cell r="S587">
            <v>328.4</v>
          </cell>
          <cell r="T587">
            <v>37.9</v>
          </cell>
          <cell r="U587">
            <v>4696</v>
          </cell>
          <cell r="W587">
            <v>14786</v>
          </cell>
          <cell r="X587">
            <v>115000</v>
          </cell>
        </row>
        <row r="588">
          <cell r="A588">
            <v>797</v>
          </cell>
          <cell r="B588" t="str">
            <v>PAW 797</v>
          </cell>
          <cell r="C588">
            <v>0</v>
          </cell>
          <cell r="D588">
            <v>3.8522283675</v>
          </cell>
          <cell r="E588">
            <v>2.9717175894999999</v>
          </cell>
          <cell r="F588">
            <v>0.88051077799999999</v>
          </cell>
          <cell r="G588">
            <v>7032.5</v>
          </cell>
          <cell r="H588">
            <v>14093.19873</v>
          </cell>
          <cell r="I588">
            <v>1557.8448450000001</v>
          </cell>
          <cell r="J588">
            <v>6048.9</v>
          </cell>
          <cell r="K588">
            <v>984.73232000000007</v>
          </cell>
          <cell r="L588">
            <v>303.7</v>
          </cell>
          <cell r="M588">
            <v>915.9</v>
          </cell>
          <cell r="N588">
            <v>127.50778</v>
          </cell>
          <cell r="O588">
            <v>844.9</v>
          </cell>
          <cell r="P588">
            <v>181.5</v>
          </cell>
          <cell r="Q588">
            <v>476.8</v>
          </cell>
          <cell r="R588">
            <v>67.3</v>
          </cell>
          <cell r="S588">
            <v>435.8</v>
          </cell>
          <cell r="T588">
            <v>53.7</v>
          </cell>
          <cell r="U588">
            <v>5398</v>
          </cell>
          <cell r="W588">
            <v>9077</v>
          </cell>
          <cell r="X588">
            <v>68000</v>
          </cell>
        </row>
        <row r="589">
          <cell r="A589">
            <v>798</v>
          </cell>
          <cell r="B589" t="str">
            <v>PAW 798</v>
          </cell>
          <cell r="C589">
            <v>0</v>
          </cell>
          <cell r="D589">
            <v>3.1218098056000008</v>
          </cell>
          <cell r="E589">
            <v>2.1944766236000008</v>
          </cell>
          <cell r="F589">
            <v>0.92733318199999992</v>
          </cell>
          <cell r="G589">
            <v>5168.3</v>
          </cell>
          <cell r="H589">
            <v>10581.64133</v>
          </cell>
          <cell r="I589">
            <v>1161.663186</v>
          </cell>
          <cell r="J589">
            <v>4307.6000000000004</v>
          </cell>
          <cell r="K589">
            <v>725.56172000000004</v>
          </cell>
          <cell r="L589">
            <v>225.5</v>
          </cell>
          <cell r="M589">
            <v>654.20000000000005</v>
          </cell>
          <cell r="N589">
            <v>102.23182</v>
          </cell>
          <cell r="O589">
            <v>757.5</v>
          </cell>
          <cell r="P589">
            <v>189.3</v>
          </cell>
          <cell r="Q589">
            <v>526.29999999999995</v>
          </cell>
          <cell r="R589">
            <v>78.400000000000006</v>
          </cell>
          <cell r="S589">
            <v>507.9</v>
          </cell>
          <cell r="T589">
            <v>70</v>
          </cell>
          <cell r="U589">
            <v>6162</v>
          </cell>
          <cell r="W589">
            <v>7404</v>
          </cell>
          <cell r="X589">
            <v>77000</v>
          </cell>
        </row>
        <row r="590">
          <cell r="A590">
            <v>799</v>
          </cell>
          <cell r="B590" t="str">
            <v>PAW 799</v>
          </cell>
          <cell r="C590">
            <v>0</v>
          </cell>
          <cell r="D590">
            <v>3.2358411657999997</v>
          </cell>
          <cell r="E590">
            <v>2.1446128187999998</v>
          </cell>
          <cell r="F590">
            <v>1.0912283469999999</v>
          </cell>
          <cell r="G590">
            <v>5123.6000000000004</v>
          </cell>
          <cell r="H590">
            <v>10280.851489999999</v>
          </cell>
          <cell r="I590">
            <v>1113.7276979999999</v>
          </cell>
          <cell r="J590">
            <v>4200.3</v>
          </cell>
          <cell r="K590">
            <v>727.649</v>
          </cell>
          <cell r="L590">
            <v>257.7</v>
          </cell>
          <cell r="M590">
            <v>782.7</v>
          </cell>
          <cell r="N590">
            <v>135.78346999999999</v>
          </cell>
          <cell r="O590">
            <v>932.9</v>
          </cell>
          <cell r="P590">
            <v>220.4</v>
          </cell>
          <cell r="Q590">
            <v>634.5</v>
          </cell>
          <cell r="R590">
            <v>92.1</v>
          </cell>
          <cell r="S590">
            <v>592.79999999999995</v>
          </cell>
          <cell r="T590">
            <v>82.4</v>
          </cell>
          <cell r="U590">
            <v>7181</v>
          </cell>
          <cell r="W590">
            <v>11813</v>
          </cell>
          <cell r="X590">
            <v>128000</v>
          </cell>
        </row>
        <row r="591">
          <cell r="A591">
            <v>800</v>
          </cell>
          <cell r="B591" t="str">
            <v>PAW 800</v>
          </cell>
          <cell r="C591">
            <v>0</v>
          </cell>
          <cell r="D591">
            <v>2.9645330747000003</v>
          </cell>
          <cell r="E591">
            <v>2.2611052887</v>
          </cell>
          <cell r="F591">
            <v>0.703427786</v>
          </cell>
          <cell r="G591">
            <v>5194</v>
          </cell>
          <cell r="H591">
            <v>10546.619460000002</v>
          </cell>
          <cell r="I591">
            <v>1234.303707</v>
          </cell>
          <cell r="J591">
            <v>4817.8</v>
          </cell>
          <cell r="K591">
            <v>818.32972000000007</v>
          </cell>
          <cell r="L591">
            <v>255.5</v>
          </cell>
          <cell r="M591">
            <v>735.9</v>
          </cell>
          <cell r="N591">
            <v>102.27786</v>
          </cell>
          <cell r="O591">
            <v>672.3</v>
          </cell>
          <cell r="P591">
            <v>148.30000000000001</v>
          </cell>
          <cell r="Q591">
            <v>375.7</v>
          </cell>
          <cell r="R591">
            <v>49.1</v>
          </cell>
          <cell r="S591">
            <v>298.8</v>
          </cell>
          <cell r="T591">
            <v>38.4</v>
          </cell>
          <cell r="U591">
            <v>4358</v>
          </cell>
          <cell r="W591">
            <v>12129</v>
          </cell>
          <cell r="X591">
            <v>99000</v>
          </cell>
        </row>
        <row r="592">
          <cell r="A592">
            <v>801</v>
          </cell>
          <cell r="B592" t="str">
            <v>PAW 801</v>
          </cell>
          <cell r="C592">
            <v>0</v>
          </cell>
          <cell r="D592">
            <v>5.6392160798999997</v>
          </cell>
          <cell r="E592">
            <v>4.5291756868999995</v>
          </cell>
          <cell r="F592">
            <v>1.110040393</v>
          </cell>
          <cell r="G592">
            <v>10560.8</v>
          </cell>
          <cell r="H592">
            <v>21150.398359999999</v>
          </cell>
          <cell r="I592">
            <v>2454.3882689999996</v>
          </cell>
          <cell r="J592">
            <v>9578.7999999999993</v>
          </cell>
          <cell r="K592">
            <v>1547.37024</v>
          </cell>
          <cell r="L592">
            <v>459.9</v>
          </cell>
          <cell r="M592">
            <v>1304.9000000000001</v>
          </cell>
          <cell r="N592">
            <v>183.50393000000003</v>
          </cell>
          <cell r="O592">
            <v>1077.2</v>
          </cell>
          <cell r="P592">
            <v>238.5</v>
          </cell>
          <cell r="Q592">
            <v>589.70000000000005</v>
          </cell>
          <cell r="R592">
            <v>75.099999999999994</v>
          </cell>
          <cell r="S592">
            <v>444.4</v>
          </cell>
          <cell r="T592">
            <v>53.2</v>
          </cell>
          <cell r="U592">
            <v>6674</v>
          </cell>
          <cell r="W592">
            <v>10720</v>
          </cell>
          <cell r="X592">
            <v>117000</v>
          </cell>
        </row>
        <row r="593">
          <cell r="A593">
            <v>802</v>
          </cell>
          <cell r="B593" t="str">
            <v>PAW 802</v>
          </cell>
          <cell r="C593">
            <v>0</v>
          </cell>
          <cell r="D593">
            <v>3.8620171582999996</v>
          </cell>
          <cell r="E593">
            <v>2.8234400552999999</v>
          </cell>
          <cell r="F593">
            <v>1.0385771029999999</v>
          </cell>
          <cell r="G593">
            <v>6635.1</v>
          </cell>
          <cell r="H593">
            <v>12934.080250000001</v>
          </cell>
          <cell r="I593">
            <v>1544.8077029999999</v>
          </cell>
          <cell r="J593">
            <v>6113.3</v>
          </cell>
          <cell r="K593">
            <v>1007.1125999999999</v>
          </cell>
          <cell r="L593">
            <v>297.60000000000002</v>
          </cell>
          <cell r="M593">
            <v>889.2</v>
          </cell>
          <cell r="N593">
            <v>128.37102999999999</v>
          </cell>
          <cell r="O593">
            <v>750</v>
          </cell>
          <cell r="P593">
            <v>196.7</v>
          </cell>
          <cell r="Q593">
            <v>586</v>
          </cell>
          <cell r="R593">
            <v>82.5</v>
          </cell>
          <cell r="S593">
            <v>538.6</v>
          </cell>
          <cell r="T593">
            <v>70.8</v>
          </cell>
          <cell r="U593">
            <v>6846</v>
          </cell>
          <cell r="W593">
            <v>22136</v>
          </cell>
          <cell r="X593">
            <v>114000</v>
          </cell>
        </row>
        <row r="594">
          <cell r="A594">
            <v>803</v>
          </cell>
          <cell r="B594" t="str">
            <v>PAW 803</v>
          </cell>
          <cell r="C594">
            <v>0</v>
          </cell>
          <cell r="D594">
            <v>3.5186494856999997</v>
          </cell>
          <cell r="E594">
            <v>2.8354586606999996</v>
          </cell>
          <cell r="F594">
            <v>0.68319082500000006</v>
          </cell>
          <cell r="G594">
            <v>6556.9</v>
          </cell>
          <cell r="H594">
            <v>13366.758469999999</v>
          </cell>
          <cell r="I594">
            <v>1539.6349769999997</v>
          </cell>
          <cell r="J594">
            <v>5897.4</v>
          </cell>
          <cell r="K594">
            <v>993.89315999999997</v>
          </cell>
          <cell r="L594">
            <v>288.7</v>
          </cell>
          <cell r="M594">
            <v>844.5</v>
          </cell>
          <cell r="N594">
            <v>110.20825000000001</v>
          </cell>
          <cell r="O594">
            <v>598</v>
          </cell>
          <cell r="P594">
            <v>141.6</v>
          </cell>
          <cell r="Q594">
            <v>362.6</v>
          </cell>
          <cell r="R594">
            <v>46.8</v>
          </cell>
          <cell r="S594">
            <v>269</v>
          </cell>
          <cell r="T594">
            <v>33.5</v>
          </cell>
          <cell r="U594">
            <v>4137</v>
          </cell>
          <cell r="W594">
            <v>18675</v>
          </cell>
          <cell r="X594">
            <v>142000</v>
          </cell>
        </row>
        <row r="595">
          <cell r="A595">
            <v>806</v>
          </cell>
          <cell r="B595" t="str">
            <v>PAW 806</v>
          </cell>
          <cell r="C595">
            <v>0</v>
          </cell>
          <cell r="D595">
            <v>3.3721284535000002</v>
          </cell>
          <cell r="E595">
            <v>3.0086598615000004</v>
          </cell>
          <cell r="F595">
            <v>0.36346859199999998</v>
          </cell>
          <cell r="G595">
            <v>8145.9</v>
          </cell>
          <cell r="H595">
            <v>13663.56589</v>
          </cell>
          <cell r="I595">
            <v>1521.7996049999997</v>
          </cell>
          <cell r="J595">
            <v>5830.9</v>
          </cell>
          <cell r="K595">
            <v>924.43312000000003</v>
          </cell>
          <cell r="L595">
            <v>267</v>
          </cell>
          <cell r="M595">
            <v>725</v>
          </cell>
          <cell r="N595">
            <v>89.68592000000001</v>
          </cell>
          <cell r="O595">
            <v>381</v>
          </cell>
          <cell r="P595">
            <v>63.2</v>
          </cell>
          <cell r="Q595">
            <v>161.69999999999999</v>
          </cell>
          <cell r="R595">
            <v>18.8</v>
          </cell>
          <cell r="S595">
            <v>104.3</v>
          </cell>
          <cell r="T595">
            <v>12</v>
          </cell>
          <cell r="U595">
            <v>1812</v>
          </cell>
          <cell r="W595">
            <v>10155</v>
          </cell>
          <cell r="X595">
            <v>73000</v>
          </cell>
        </row>
        <row r="596">
          <cell r="A596">
            <v>807</v>
          </cell>
          <cell r="B596" t="str">
            <v>PAW 807</v>
          </cell>
          <cell r="C596">
            <v>0</v>
          </cell>
          <cell r="D596">
            <v>3.6244577567</v>
          </cell>
          <cell r="E596">
            <v>3.2146968437000001</v>
          </cell>
          <cell r="F596">
            <v>0.409760913</v>
          </cell>
          <cell r="G596">
            <v>8593</v>
          </cell>
          <cell r="H596">
            <v>14596.389210000001</v>
          </cell>
          <cell r="I596">
            <v>1656.0798269999998</v>
          </cell>
          <cell r="J596">
            <v>6314.1</v>
          </cell>
          <cell r="K596">
            <v>987.39940000000001</v>
          </cell>
          <cell r="L596">
            <v>285.39999999999998</v>
          </cell>
          <cell r="M596">
            <v>759.5</v>
          </cell>
          <cell r="N596">
            <v>97.40912999999999</v>
          </cell>
          <cell r="O596">
            <v>442.3</v>
          </cell>
          <cell r="P596">
            <v>75.400000000000006</v>
          </cell>
          <cell r="Q596">
            <v>196.1</v>
          </cell>
          <cell r="R596">
            <v>22.7</v>
          </cell>
          <cell r="S596">
            <v>132.30000000000001</v>
          </cell>
          <cell r="T596">
            <v>15.5</v>
          </cell>
          <cell r="U596">
            <v>2071</v>
          </cell>
          <cell r="W596">
            <v>11575</v>
          </cell>
          <cell r="X596">
            <v>77000</v>
          </cell>
        </row>
        <row r="597">
          <cell r="A597">
            <v>808</v>
          </cell>
          <cell r="B597" t="str">
            <v>PAW 808</v>
          </cell>
          <cell r="C597">
            <v>0</v>
          </cell>
          <cell r="D597">
            <v>3.6536748507999999</v>
          </cell>
          <cell r="E597">
            <v>3.2745260178</v>
          </cell>
          <cell r="F597">
            <v>0.37914883299999996</v>
          </cell>
          <cell r="G597">
            <v>8896.9</v>
          </cell>
          <cell r="H597">
            <v>14769.50735</v>
          </cell>
          <cell r="I597">
            <v>1695.9519479999999</v>
          </cell>
          <cell r="J597">
            <v>6376.6</v>
          </cell>
          <cell r="K597">
            <v>1006.3008799999999</v>
          </cell>
          <cell r="L597">
            <v>287.5</v>
          </cell>
          <cell r="M597">
            <v>763.6</v>
          </cell>
          <cell r="N597">
            <v>96.488330000000005</v>
          </cell>
          <cell r="O597">
            <v>427.8</v>
          </cell>
          <cell r="P597">
            <v>69.599999999999994</v>
          </cell>
          <cell r="Q597">
            <v>175.6</v>
          </cell>
          <cell r="R597">
            <v>20.2</v>
          </cell>
          <cell r="S597">
            <v>112.5</v>
          </cell>
          <cell r="T597">
            <v>13.2</v>
          </cell>
          <cell r="U597">
            <v>1825</v>
          </cell>
          <cell r="W597">
            <v>10562</v>
          </cell>
          <cell r="X597">
            <v>75000</v>
          </cell>
        </row>
        <row r="598">
          <cell r="A598">
            <v>809</v>
          </cell>
          <cell r="B598" t="str">
            <v>PAW 809</v>
          </cell>
          <cell r="C598">
            <v>0</v>
          </cell>
          <cell r="D598">
            <v>3.5844846777999999</v>
          </cell>
          <cell r="E598">
            <v>3.2037230987999998</v>
          </cell>
          <cell r="F598">
            <v>0.38076157900000002</v>
          </cell>
          <cell r="G598">
            <v>8443.5</v>
          </cell>
          <cell r="H598">
            <v>15087.515300000001</v>
          </cell>
          <cell r="I598">
            <v>1603.9663679999999</v>
          </cell>
          <cell r="J598">
            <v>5966.8</v>
          </cell>
          <cell r="K598">
            <v>935.44932000000006</v>
          </cell>
          <cell r="L598">
            <v>268</v>
          </cell>
          <cell r="M598">
            <v>735.1</v>
          </cell>
          <cell r="N598">
            <v>94.715790000000013</v>
          </cell>
          <cell r="O598">
            <v>401.3</v>
          </cell>
          <cell r="P598">
            <v>68.900000000000006</v>
          </cell>
          <cell r="Q598">
            <v>174.7</v>
          </cell>
          <cell r="R598">
            <v>19.899999999999999</v>
          </cell>
          <cell r="S598">
            <v>112.8</v>
          </cell>
          <cell r="T598">
            <v>13.2</v>
          </cell>
          <cell r="U598">
            <v>1919</v>
          </cell>
          <cell r="W598">
            <v>10747</v>
          </cell>
          <cell r="X598">
            <v>96000</v>
          </cell>
        </row>
        <row r="599">
          <cell r="A599">
            <v>810</v>
          </cell>
          <cell r="B599" t="str">
            <v>PAW 810</v>
          </cell>
          <cell r="C599">
            <v>0</v>
          </cell>
          <cell r="D599">
            <v>3.4802329225999999</v>
          </cell>
          <cell r="E599">
            <v>3.2017360155999999</v>
          </cell>
          <cell r="F599">
            <v>0.27849690700000002</v>
          </cell>
          <cell r="G599">
            <v>7259.1</v>
          </cell>
          <cell r="H599">
            <v>17051.785400000001</v>
          </cell>
          <cell r="I599">
            <v>1442.418156</v>
          </cell>
          <cell r="J599">
            <v>5384.5</v>
          </cell>
          <cell r="K599">
            <v>879.5566</v>
          </cell>
          <cell r="L599">
            <v>236.6</v>
          </cell>
          <cell r="M599">
            <v>590</v>
          </cell>
          <cell r="N599">
            <v>73.169070000000005</v>
          </cell>
          <cell r="O599">
            <v>311.7</v>
          </cell>
          <cell r="P599">
            <v>51.7</v>
          </cell>
          <cell r="Q599">
            <v>137</v>
          </cell>
          <cell r="R599">
            <v>15.5</v>
          </cell>
          <cell r="S599">
            <v>86.1</v>
          </cell>
          <cell r="T599">
            <v>10.199999999999999</v>
          </cell>
          <cell r="U599">
            <v>1273</v>
          </cell>
          <cell r="W599">
            <v>6702</v>
          </cell>
          <cell r="X599">
            <v>191000</v>
          </cell>
        </row>
        <row r="600">
          <cell r="A600">
            <v>811</v>
          </cell>
          <cell r="B600" t="str">
            <v>PAW 811</v>
          </cell>
          <cell r="C600">
            <v>0</v>
          </cell>
          <cell r="D600">
            <v>2.88387079</v>
          </cell>
          <cell r="E600">
            <v>2.6061855490000001</v>
          </cell>
          <cell r="F600">
            <v>0.27768524099999997</v>
          </cell>
          <cell r="G600">
            <v>5413.7</v>
          </cell>
          <cell r="H600">
            <v>14702.274730000001</v>
          </cell>
          <cell r="I600">
            <v>1083.2296799999999</v>
          </cell>
          <cell r="J600">
            <v>4233.8</v>
          </cell>
          <cell r="K600">
            <v>628.85107999999991</v>
          </cell>
          <cell r="L600">
            <v>179.6</v>
          </cell>
          <cell r="M600">
            <v>480.2</v>
          </cell>
          <cell r="N600">
            <v>64.352409999999992</v>
          </cell>
          <cell r="O600">
            <v>296.60000000000002</v>
          </cell>
          <cell r="P600">
            <v>52.5</v>
          </cell>
          <cell r="Q600">
            <v>142.30000000000001</v>
          </cell>
          <cell r="R600">
            <v>17.100000000000001</v>
          </cell>
          <cell r="S600">
            <v>98.5</v>
          </cell>
          <cell r="T600">
            <v>12.7</v>
          </cell>
          <cell r="U600">
            <v>1433</v>
          </cell>
          <cell r="W600">
            <v>6315</v>
          </cell>
          <cell r="X600">
            <v>211000</v>
          </cell>
        </row>
        <row r="601">
          <cell r="A601">
            <v>812</v>
          </cell>
          <cell r="B601" t="str">
            <v>PAW 812</v>
          </cell>
          <cell r="C601">
            <v>0</v>
          </cell>
          <cell r="D601">
            <v>3.2025479111000008</v>
          </cell>
          <cell r="E601">
            <v>2.6564234981000006</v>
          </cell>
          <cell r="F601">
            <v>0.54612441300000003</v>
          </cell>
          <cell r="G601">
            <v>6039.6</v>
          </cell>
          <cell r="H601">
            <v>14241.368180000001</v>
          </cell>
          <cell r="I601">
            <v>1192.8516809999999</v>
          </cell>
          <cell r="J601">
            <v>4403.7</v>
          </cell>
          <cell r="K601">
            <v>686.71512000000007</v>
          </cell>
          <cell r="L601">
            <v>191.6</v>
          </cell>
          <cell r="M601">
            <v>544</v>
          </cell>
          <cell r="N601">
            <v>80.14412999999999</v>
          </cell>
          <cell r="O601">
            <v>435.6</v>
          </cell>
          <cell r="P601">
            <v>91.1</v>
          </cell>
          <cell r="Q601">
            <v>280.89999999999998</v>
          </cell>
          <cell r="R601">
            <v>38.200000000000003</v>
          </cell>
          <cell r="S601">
            <v>226.9</v>
          </cell>
          <cell r="T601">
            <v>31.8</v>
          </cell>
          <cell r="U601">
            <v>3541</v>
          </cell>
          <cell r="W601">
            <v>8405</v>
          </cell>
          <cell r="X601">
            <v>189000</v>
          </cell>
        </row>
        <row r="602">
          <cell r="A602">
            <v>813</v>
          </cell>
          <cell r="B602" t="str">
            <v>PAW 813</v>
          </cell>
          <cell r="C602">
            <v>0</v>
          </cell>
          <cell r="D602">
            <v>3.851646498</v>
          </cell>
          <cell r="E602">
            <v>2.7039522859999998</v>
          </cell>
          <cell r="F602">
            <v>1.147694212</v>
          </cell>
          <cell r="G602">
            <v>6532</v>
          </cell>
          <cell r="H602">
            <v>12624.857050000001</v>
          </cell>
          <cell r="I602">
            <v>1440.7563299999997</v>
          </cell>
          <cell r="J602">
            <v>5576.5</v>
          </cell>
          <cell r="K602">
            <v>865.40947999999992</v>
          </cell>
          <cell r="L602">
            <v>239.4</v>
          </cell>
          <cell r="M602">
            <v>701.4</v>
          </cell>
          <cell r="N602">
            <v>119.84212000000001</v>
          </cell>
          <cell r="O602">
            <v>767.8</v>
          </cell>
          <cell r="P602">
            <v>193.5</v>
          </cell>
          <cell r="Q602">
            <v>611.29999999999995</v>
          </cell>
          <cell r="R602">
            <v>90.5</v>
          </cell>
          <cell r="S602">
            <v>551.1</v>
          </cell>
          <cell r="T602">
            <v>80.099999999999994</v>
          </cell>
          <cell r="U602">
            <v>8122</v>
          </cell>
          <cell r="W602">
            <v>10033</v>
          </cell>
          <cell r="X602">
            <v>85000</v>
          </cell>
        </row>
        <row r="603">
          <cell r="A603">
            <v>814</v>
          </cell>
          <cell r="B603" t="str">
            <v>PAW 814</v>
          </cell>
          <cell r="C603">
            <v>0</v>
          </cell>
          <cell r="D603">
            <v>2.2624505256000003</v>
          </cell>
          <cell r="E603">
            <v>1.9642907533000002</v>
          </cell>
          <cell r="F603">
            <v>0.29815977229999996</v>
          </cell>
          <cell r="G603">
            <v>5335.2</v>
          </cell>
          <cell r="H603">
            <v>9018.8928699999997</v>
          </cell>
          <cell r="I603">
            <v>1010.214663</v>
          </cell>
          <cell r="J603">
            <v>3723.2</v>
          </cell>
          <cell r="K603">
            <v>555.4</v>
          </cell>
          <cell r="L603">
            <v>156.30000000000001</v>
          </cell>
          <cell r="M603">
            <v>405</v>
          </cell>
          <cell r="N603">
            <v>53.003549999999997</v>
          </cell>
          <cell r="O603">
            <v>268.10000000000002</v>
          </cell>
          <cell r="P603">
            <v>55.3</v>
          </cell>
          <cell r="Q603">
            <v>135.4</v>
          </cell>
          <cell r="R603">
            <v>18.3</v>
          </cell>
          <cell r="S603">
            <v>103.6</v>
          </cell>
          <cell r="T603">
            <v>14.702703</v>
          </cell>
          <cell r="U603">
            <v>1771.89147</v>
          </cell>
          <cell r="W603">
            <v>10193.743</v>
          </cell>
          <cell r="X603">
            <v>55387.5</v>
          </cell>
        </row>
        <row r="604">
          <cell r="A604">
            <v>815</v>
          </cell>
          <cell r="B604" t="str">
            <v>PAW 815</v>
          </cell>
          <cell r="C604">
            <v>0</v>
          </cell>
          <cell r="D604">
            <v>1.8284813286999999</v>
          </cell>
          <cell r="E604">
            <v>1.5855563146999998</v>
          </cell>
          <cell r="F604">
            <v>0.24292501400000002</v>
          </cell>
          <cell r="G604">
            <v>4211.8999999999996</v>
          </cell>
          <cell r="H604">
            <v>7558.6331599999994</v>
          </cell>
          <cell r="I604">
            <v>775.07798699999989</v>
          </cell>
          <cell r="J604">
            <v>2880.9</v>
          </cell>
          <cell r="K604">
            <v>429.05199999999996</v>
          </cell>
          <cell r="L604">
            <v>121.7</v>
          </cell>
          <cell r="M604">
            <v>343.5</v>
          </cell>
          <cell r="N604">
            <v>45.050139999999999</v>
          </cell>
          <cell r="O604">
            <v>214.3</v>
          </cell>
          <cell r="P604">
            <v>42.8</v>
          </cell>
          <cell r="Q604">
            <v>119.6</v>
          </cell>
          <cell r="R604">
            <v>15.6</v>
          </cell>
          <cell r="S604">
            <v>93.2</v>
          </cell>
          <cell r="T604">
            <v>12.5</v>
          </cell>
          <cell r="U604">
            <v>1421</v>
          </cell>
          <cell r="W604">
            <v>5932</v>
          </cell>
          <cell r="X604">
            <v>47000</v>
          </cell>
        </row>
        <row r="605">
          <cell r="A605">
            <v>816</v>
          </cell>
          <cell r="B605" t="str">
            <v>PAW 816</v>
          </cell>
          <cell r="C605">
            <v>0</v>
          </cell>
          <cell r="D605">
            <v>1.3093639228999998</v>
          </cell>
          <cell r="E605">
            <v>1.1378943458999997</v>
          </cell>
          <cell r="F605">
            <v>0.17146957700000001</v>
          </cell>
          <cell r="G605">
            <v>2909.2</v>
          </cell>
          <cell r="H605">
            <v>5127.9513999999999</v>
          </cell>
          <cell r="I605">
            <v>593.72829899999988</v>
          </cell>
          <cell r="J605">
            <v>2364.6999999999998</v>
          </cell>
          <cell r="K605">
            <v>383.36376000000001</v>
          </cell>
          <cell r="L605">
            <v>110.9</v>
          </cell>
          <cell r="M605">
            <v>308</v>
          </cell>
          <cell r="N605">
            <v>40.595770000000002</v>
          </cell>
          <cell r="O605">
            <v>183.2</v>
          </cell>
          <cell r="P605">
            <v>30.9</v>
          </cell>
          <cell r="Q605">
            <v>78.099999999999994</v>
          </cell>
          <cell r="R605">
            <v>9</v>
          </cell>
          <cell r="S605">
            <v>48.2</v>
          </cell>
          <cell r="T605">
            <v>5.8</v>
          </cell>
          <cell r="U605">
            <v>900</v>
          </cell>
          <cell r="W605">
            <v>5399</v>
          </cell>
          <cell r="X605">
            <v>28000</v>
          </cell>
        </row>
        <row r="606">
          <cell r="A606">
            <v>817</v>
          </cell>
          <cell r="B606" t="str">
            <v>PAW 817</v>
          </cell>
          <cell r="C606">
            <v>0</v>
          </cell>
          <cell r="D606">
            <v>1.0851285031</v>
          </cell>
          <cell r="E606">
            <v>0.94303786810000001</v>
          </cell>
          <cell r="F606">
            <v>0.14209063500000002</v>
          </cell>
          <cell r="G606">
            <v>2336.4</v>
          </cell>
          <cell r="H606">
            <v>4330.1789699999999</v>
          </cell>
          <cell r="I606">
            <v>488.44811099999998</v>
          </cell>
          <cell r="J606">
            <v>1961.1</v>
          </cell>
          <cell r="K606">
            <v>314.2516</v>
          </cell>
          <cell r="L606">
            <v>92.7</v>
          </cell>
          <cell r="M606">
            <v>263.10000000000002</v>
          </cell>
          <cell r="N606">
            <v>33.20635</v>
          </cell>
          <cell r="O606">
            <v>150.80000000000001</v>
          </cell>
          <cell r="P606">
            <v>25.7</v>
          </cell>
          <cell r="Q606">
            <v>63.3</v>
          </cell>
          <cell r="R606">
            <v>6.9</v>
          </cell>
          <cell r="S606">
            <v>37.700000000000003</v>
          </cell>
          <cell r="T606">
            <v>4.5</v>
          </cell>
          <cell r="U606">
            <v>743</v>
          </cell>
          <cell r="W606">
            <v>3784</v>
          </cell>
          <cell r="X606">
            <v>24000</v>
          </cell>
        </row>
        <row r="607">
          <cell r="A607">
            <v>818</v>
          </cell>
          <cell r="B607" t="str">
            <v>PAW 818</v>
          </cell>
          <cell r="C607">
            <v>0</v>
          </cell>
          <cell r="D607">
            <v>1.1167468404999998</v>
          </cell>
          <cell r="E607">
            <v>1.0045370905</v>
          </cell>
          <cell r="F607">
            <v>0.11220974999999998</v>
          </cell>
          <cell r="G607">
            <v>2482.1</v>
          </cell>
          <cell r="H607">
            <v>4990.0893900000001</v>
          </cell>
          <cell r="I607">
            <v>502.81939499999993</v>
          </cell>
          <cell r="J607">
            <v>1809.8</v>
          </cell>
          <cell r="K607">
            <v>260.56211999999999</v>
          </cell>
          <cell r="L607">
            <v>73.2</v>
          </cell>
          <cell r="M607">
            <v>200.2</v>
          </cell>
          <cell r="N607">
            <v>25.897500000000001</v>
          </cell>
          <cell r="O607">
            <v>120</v>
          </cell>
          <cell r="P607">
            <v>20.6</v>
          </cell>
          <cell r="Q607">
            <v>53.9</v>
          </cell>
          <cell r="R607">
            <v>6.2</v>
          </cell>
          <cell r="S607">
            <v>34.700000000000003</v>
          </cell>
          <cell r="T607">
            <v>4.4000000000000004</v>
          </cell>
          <cell r="U607">
            <v>583</v>
          </cell>
          <cell r="W607">
            <v>3621</v>
          </cell>
          <cell r="X607">
            <v>38000</v>
          </cell>
        </row>
        <row r="608">
          <cell r="A608">
            <v>819</v>
          </cell>
          <cell r="B608" t="str">
            <v>PAW 819</v>
          </cell>
          <cell r="C608">
            <v>0</v>
          </cell>
          <cell r="D608">
            <v>1.6512687081999999</v>
          </cell>
          <cell r="E608">
            <v>1.4566559332</v>
          </cell>
          <cell r="F608">
            <v>0.19461277500000002</v>
          </cell>
          <cell r="G608">
            <v>3541.7</v>
          </cell>
          <cell r="H608">
            <v>6937.4927699999998</v>
          </cell>
          <cell r="I608">
            <v>741.66592199999991</v>
          </cell>
          <cell r="J608">
            <v>2930.1</v>
          </cell>
          <cell r="K608">
            <v>415.60063999999994</v>
          </cell>
          <cell r="L608">
            <v>116.2</v>
          </cell>
          <cell r="M608">
            <v>340.1</v>
          </cell>
          <cell r="N608">
            <v>46.327750000000002</v>
          </cell>
          <cell r="O608">
            <v>215.3</v>
          </cell>
          <cell r="P608">
            <v>35.4</v>
          </cell>
          <cell r="Q608">
            <v>87.6</v>
          </cell>
          <cell r="R608">
            <v>9.5</v>
          </cell>
          <cell r="S608">
            <v>48.9</v>
          </cell>
          <cell r="T608">
            <v>5.8</v>
          </cell>
          <cell r="U608">
            <v>1041</v>
          </cell>
          <cell r="W608">
            <v>5124</v>
          </cell>
          <cell r="X608">
            <v>36000</v>
          </cell>
        </row>
        <row r="609">
          <cell r="A609">
            <v>820</v>
          </cell>
          <cell r="B609" t="str">
            <v>PAW 820</v>
          </cell>
          <cell r="C609">
            <v>0</v>
          </cell>
          <cell r="D609">
            <v>0.6180419466</v>
          </cell>
          <cell r="E609">
            <v>0.53638164560000001</v>
          </cell>
          <cell r="F609">
            <v>8.1660301000000005E-2</v>
          </cell>
          <cell r="G609">
            <v>1418.9</v>
          </cell>
          <cell r="H609">
            <v>2490.1837999999998</v>
          </cell>
          <cell r="I609">
            <v>275.62905599999999</v>
          </cell>
          <cell r="J609">
            <v>1015.6</v>
          </cell>
          <cell r="K609">
            <v>163.50360000000001</v>
          </cell>
          <cell r="L609">
            <v>47.2</v>
          </cell>
          <cell r="M609">
            <v>142</v>
          </cell>
          <cell r="N609">
            <v>19.003010000000003</v>
          </cell>
          <cell r="O609">
            <v>90.4</v>
          </cell>
          <cell r="P609">
            <v>15.4</v>
          </cell>
          <cell r="Q609">
            <v>37.9</v>
          </cell>
          <cell r="R609">
            <v>4.0999999999999996</v>
          </cell>
          <cell r="S609">
            <v>21.8</v>
          </cell>
          <cell r="T609">
            <v>2.8</v>
          </cell>
          <cell r="U609">
            <v>436</v>
          </cell>
          <cell r="W609">
            <v>1368</v>
          </cell>
          <cell r="X609">
            <v>13000</v>
          </cell>
        </row>
        <row r="610">
          <cell r="A610">
            <v>821</v>
          </cell>
          <cell r="B610" t="str">
            <v>PAW 821</v>
          </cell>
          <cell r="C610">
            <v>0</v>
          </cell>
          <cell r="D610">
            <v>2.0307160266999995</v>
          </cell>
          <cell r="E610">
            <v>1.8686234816999996</v>
          </cell>
          <cell r="F610">
            <v>0.162092545</v>
          </cell>
          <cell r="G610">
            <v>5705.8</v>
          </cell>
          <cell r="H610">
            <v>8897.8975800000007</v>
          </cell>
          <cell r="I610">
            <v>825.0497969999999</v>
          </cell>
          <cell r="J610">
            <v>2861.6</v>
          </cell>
          <cell r="K610">
            <v>395.88743999999997</v>
          </cell>
          <cell r="L610">
            <v>108.4</v>
          </cell>
          <cell r="M610">
            <v>305.3</v>
          </cell>
          <cell r="N610">
            <v>37.925450000000005</v>
          </cell>
          <cell r="O610">
            <v>165.2</v>
          </cell>
          <cell r="P610">
            <v>28.5</v>
          </cell>
          <cell r="Q610">
            <v>76.8</v>
          </cell>
          <cell r="R610">
            <v>8.9</v>
          </cell>
          <cell r="S610">
            <v>48.7</v>
          </cell>
          <cell r="T610">
            <v>6.2</v>
          </cell>
          <cell r="U610">
            <v>835</v>
          </cell>
          <cell r="W610">
            <v>5291</v>
          </cell>
          <cell r="X610">
            <v>34000</v>
          </cell>
        </row>
        <row r="611">
          <cell r="A611">
            <v>822</v>
          </cell>
          <cell r="B611" t="str">
            <v>PAW 822</v>
          </cell>
          <cell r="C611">
            <v>0</v>
          </cell>
          <cell r="D611">
            <v>1.3614118036999998</v>
          </cell>
          <cell r="E611">
            <v>1.1839778461999999</v>
          </cell>
          <cell r="F611">
            <v>0.17743395749999999</v>
          </cell>
          <cell r="G611">
            <v>2817.5</v>
          </cell>
          <cell r="H611">
            <v>5469.5024800000001</v>
          </cell>
          <cell r="I611">
            <v>648.275982</v>
          </cell>
          <cell r="J611">
            <v>2521.1</v>
          </cell>
          <cell r="K611">
            <v>383.4</v>
          </cell>
          <cell r="L611">
            <v>113.3</v>
          </cell>
          <cell r="M611">
            <v>290.60000000000002</v>
          </cell>
          <cell r="N611">
            <v>38.121119999999998</v>
          </cell>
          <cell r="O611">
            <v>183.7</v>
          </cell>
          <cell r="P611">
            <v>33.4</v>
          </cell>
          <cell r="Q611">
            <v>75.7</v>
          </cell>
          <cell r="R611">
            <v>9.3000000000000007</v>
          </cell>
          <cell r="S611">
            <v>49.5</v>
          </cell>
          <cell r="T611">
            <v>6.1971949999999998</v>
          </cell>
          <cell r="U611">
            <v>974.52125999999998</v>
          </cell>
          <cell r="W611">
            <v>3589.1245000000004</v>
          </cell>
          <cell r="X611">
            <v>56970</v>
          </cell>
        </row>
        <row r="612">
          <cell r="A612">
            <v>823</v>
          </cell>
          <cell r="B612" t="str">
            <v>PAW 823</v>
          </cell>
          <cell r="C612">
            <v>0</v>
          </cell>
          <cell r="D612">
            <v>3.2697373510999999</v>
          </cell>
          <cell r="E612">
            <v>2.9429660100999997</v>
          </cell>
          <cell r="F612">
            <v>0.32677134100000005</v>
          </cell>
          <cell r="G612">
            <v>7604.5</v>
          </cell>
          <cell r="H612">
            <v>13865.73227</v>
          </cell>
          <cell r="I612">
            <v>1515.503391</v>
          </cell>
          <cell r="J612">
            <v>5575.5</v>
          </cell>
          <cell r="K612">
            <v>868.42443999999989</v>
          </cell>
          <cell r="L612">
            <v>235.3</v>
          </cell>
          <cell r="M612">
            <v>648.1</v>
          </cell>
          <cell r="N612">
            <v>77.013409999999993</v>
          </cell>
          <cell r="O612">
            <v>312.60000000000002</v>
          </cell>
          <cell r="P612">
            <v>51.9</v>
          </cell>
          <cell r="Q612">
            <v>135.19999999999999</v>
          </cell>
          <cell r="R612">
            <v>14.4</v>
          </cell>
          <cell r="S612">
            <v>77.400000000000006</v>
          </cell>
          <cell r="T612">
            <v>8.8000000000000007</v>
          </cell>
          <cell r="U612">
            <v>1707</v>
          </cell>
          <cell r="W612">
            <v>11471</v>
          </cell>
          <cell r="X612">
            <v>70000</v>
          </cell>
        </row>
        <row r="613">
          <cell r="A613">
            <v>826</v>
          </cell>
          <cell r="B613" t="str">
            <v>PAW 826</v>
          </cell>
          <cell r="C613">
            <v>0</v>
          </cell>
          <cell r="D613">
            <v>4.7574573226000005</v>
          </cell>
          <cell r="E613">
            <v>4.4003110466000006</v>
          </cell>
          <cell r="F613">
            <v>0.35714627600000004</v>
          </cell>
          <cell r="G613">
            <v>10595.4</v>
          </cell>
          <cell r="H613">
            <v>20842.463589999999</v>
          </cell>
          <cell r="I613">
            <v>2295.8009159999997</v>
          </cell>
          <cell r="J613">
            <v>8906.7999999999993</v>
          </cell>
          <cell r="K613">
            <v>1362.6459599999998</v>
          </cell>
          <cell r="L613">
            <v>374.1</v>
          </cell>
          <cell r="M613">
            <v>959.3</v>
          </cell>
          <cell r="N613">
            <v>102.16276000000001</v>
          </cell>
          <cell r="O613">
            <v>360.1</v>
          </cell>
          <cell r="P613">
            <v>52.9</v>
          </cell>
          <cell r="Q613">
            <v>135.30000000000001</v>
          </cell>
          <cell r="R613">
            <v>14.1</v>
          </cell>
          <cell r="S613">
            <v>75.2</v>
          </cell>
          <cell r="T613">
            <v>7.3</v>
          </cell>
          <cell r="U613">
            <v>1491</v>
          </cell>
          <cell r="W613">
            <v>27286</v>
          </cell>
          <cell r="X613">
            <v>85000</v>
          </cell>
        </row>
        <row r="614">
          <cell r="A614">
            <v>827</v>
          </cell>
          <cell r="B614" t="str">
            <v>PAW 827</v>
          </cell>
          <cell r="C614">
            <v>0</v>
          </cell>
          <cell r="D614">
            <v>5.7837234872000005</v>
          </cell>
          <cell r="E614">
            <v>5.4106466222000007</v>
          </cell>
          <cell r="F614">
            <v>0.37307686499999998</v>
          </cell>
          <cell r="G614">
            <v>13281.7</v>
          </cell>
          <cell r="H614">
            <v>25457.619849999999</v>
          </cell>
          <cell r="I614">
            <v>2845.7482919999998</v>
          </cell>
          <cell r="J614">
            <v>10869.2</v>
          </cell>
          <cell r="K614">
            <v>1652.1980799999999</v>
          </cell>
          <cell r="L614">
            <v>441.7</v>
          </cell>
          <cell r="M614">
            <v>1125.0999999999999</v>
          </cell>
          <cell r="N614">
            <v>110.66865000000001</v>
          </cell>
          <cell r="O614">
            <v>336.9</v>
          </cell>
          <cell r="P614">
            <v>49.1</v>
          </cell>
          <cell r="Q614">
            <v>143.69999999999999</v>
          </cell>
          <cell r="R614">
            <v>15.8</v>
          </cell>
          <cell r="S614">
            <v>89.5</v>
          </cell>
          <cell r="T614">
            <v>10.3</v>
          </cell>
          <cell r="U614">
            <v>1408</v>
          </cell>
          <cell r="W614">
            <v>21898</v>
          </cell>
          <cell r="X614">
            <v>61000</v>
          </cell>
        </row>
        <row r="615">
          <cell r="A615">
            <v>828</v>
          </cell>
          <cell r="B615" t="str">
            <v>PAW 828</v>
          </cell>
          <cell r="C615">
            <v>0</v>
          </cell>
          <cell r="D615">
            <v>3.2308595539999998</v>
          </cell>
          <cell r="E615">
            <v>3.0453114379999997</v>
          </cell>
          <cell r="F615">
            <v>0.18554811600000001</v>
          </cell>
          <cell r="G615">
            <v>7470.4</v>
          </cell>
          <cell r="H615">
            <v>14328.63003</v>
          </cell>
          <cell r="I615">
            <v>1597.34247</v>
          </cell>
          <cell r="J615">
            <v>6169.3</v>
          </cell>
          <cell r="K615">
            <v>887.44187999999997</v>
          </cell>
          <cell r="L615">
            <v>233</v>
          </cell>
          <cell r="M615">
            <v>576</v>
          </cell>
          <cell r="N615">
            <v>54.28116</v>
          </cell>
          <cell r="O615">
            <v>161.69999999999999</v>
          </cell>
          <cell r="P615">
            <v>24.4</v>
          </cell>
          <cell r="Q615">
            <v>75.599999999999994</v>
          </cell>
          <cell r="R615">
            <v>8.6</v>
          </cell>
          <cell r="S615">
            <v>51.9</v>
          </cell>
          <cell r="T615">
            <v>6</v>
          </cell>
          <cell r="U615">
            <v>664</v>
          </cell>
          <cell r="W615">
            <v>10983</v>
          </cell>
          <cell r="X615">
            <v>25000</v>
          </cell>
        </row>
        <row r="616">
          <cell r="A616">
            <v>829</v>
          </cell>
          <cell r="B616" t="str">
            <v>PAW 829</v>
          </cell>
          <cell r="C616">
            <v>0</v>
          </cell>
          <cell r="D616">
            <v>4.8284987099999999</v>
          </cell>
          <cell r="E616">
            <v>4.3753571400000002</v>
          </cell>
          <cell r="F616">
            <v>0.45314156999999994</v>
          </cell>
          <cell r="G616">
            <v>10460.200000000001</v>
          </cell>
          <cell r="H616">
            <v>20604.572560000001</v>
          </cell>
          <cell r="I616">
            <v>2303.61852</v>
          </cell>
          <cell r="J616">
            <v>8959.7999999999993</v>
          </cell>
          <cell r="K616">
            <v>1425.38032</v>
          </cell>
          <cell r="L616">
            <v>419.5</v>
          </cell>
          <cell r="M616">
            <v>1110</v>
          </cell>
          <cell r="N616">
            <v>127.4157</v>
          </cell>
          <cell r="O616">
            <v>501.1</v>
          </cell>
          <cell r="P616">
            <v>74.099999999999994</v>
          </cell>
          <cell r="Q616">
            <v>183.8</v>
          </cell>
          <cell r="R616">
            <v>17.8</v>
          </cell>
          <cell r="S616">
            <v>92.5</v>
          </cell>
          <cell r="T616">
            <v>9.1999999999999993</v>
          </cell>
          <cell r="U616">
            <v>1996</v>
          </cell>
          <cell r="W616">
            <v>12288</v>
          </cell>
          <cell r="X616">
            <v>57000</v>
          </cell>
        </row>
        <row r="617">
          <cell r="A617">
            <v>830</v>
          </cell>
          <cell r="B617" t="str">
            <v>PAW 830</v>
          </cell>
          <cell r="C617">
            <v>0</v>
          </cell>
          <cell r="D617">
            <v>5.0114603836000002</v>
          </cell>
          <cell r="E617">
            <v>4.5252015706000002</v>
          </cell>
          <cell r="F617">
            <v>0.48625881300000001</v>
          </cell>
          <cell r="G617">
            <v>11407.2</v>
          </cell>
          <cell r="H617">
            <v>21629.460060000001</v>
          </cell>
          <cell r="I617">
            <v>2297.5563659999998</v>
          </cell>
          <cell r="J617">
            <v>8501</v>
          </cell>
          <cell r="K617">
            <v>1416.79928</v>
          </cell>
          <cell r="L617">
            <v>404.2</v>
          </cell>
          <cell r="M617">
            <v>1102.5999999999999</v>
          </cell>
          <cell r="N617">
            <v>130.78813</v>
          </cell>
          <cell r="O617">
            <v>521</v>
          </cell>
          <cell r="P617">
            <v>80.2</v>
          </cell>
          <cell r="Q617">
            <v>188.6</v>
          </cell>
          <cell r="R617">
            <v>18.8</v>
          </cell>
          <cell r="S617">
            <v>90</v>
          </cell>
          <cell r="T617">
            <v>9.4</v>
          </cell>
          <cell r="U617">
            <v>2317</v>
          </cell>
          <cell r="W617">
            <v>15042</v>
          </cell>
          <cell r="X617">
            <v>54000</v>
          </cell>
        </row>
        <row r="618">
          <cell r="A618">
            <v>831</v>
          </cell>
          <cell r="B618" t="str">
            <v>PAW 831</v>
          </cell>
          <cell r="C618">
            <v>0</v>
          </cell>
          <cell r="D618">
            <v>5.0932031644999993</v>
          </cell>
          <cell r="E618">
            <v>4.6055392624999989</v>
          </cell>
          <cell r="F618">
            <v>0.48766390200000004</v>
          </cell>
          <cell r="G618">
            <v>11541.8</v>
          </cell>
          <cell r="H618">
            <v>21891.948389999998</v>
          </cell>
          <cell r="I618">
            <v>2365.936995</v>
          </cell>
          <cell r="J618">
            <v>8815.6</v>
          </cell>
          <cell r="K618">
            <v>1440.10724</v>
          </cell>
          <cell r="L618">
            <v>414.3</v>
          </cell>
          <cell r="M618">
            <v>1104.2</v>
          </cell>
          <cell r="N618">
            <v>133.53901999999999</v>
          </cell>
          <cell r="O618">
            <v>534.5</v>
          </cell>
          <cell r="P618">
            <v>79.599999999999994</v>
          </cell>
          <cell r="Q618">
            <v>187.4</v>
          </cell>
          <cell r="R618">
            <v>18.3</v>
          </cell>
          <cell r="S618">
            <v>90.6</v>
          </cell>
          <cell r="T618">
            <v>9.1999999999999993</v>
          </cell>
          <cell r="U618">
            <v>2305</v>
          </cell>
          <cell r="W618">
            <v>17268</v>
          </cell>
          <cell r="X618">
            <v>55000</v>
          </cell>
        </row>
        <row r="619">
          <cell r="A619">
            <v>832</v>
          </cell>
          <cell r="B619" t="str">
            <v>PAW 832</v>
          </cell>
          <cell r="C619">
            <v>0</v>
          </cell>
          <cell r="D619">
            <v>6.0394329181000002</v>
          </cell>
          <cell r="E619">
            <v>5.5496875991000003</v>
          </cell>
          <cell r="F619">
            <v>0.4897453189999999</v>
          </cell>
          <cell r="G619">
            <v>14730.4</v>
          </cell>
          <cell r="H619">
            <v>26665.581539999999</v>
          </cell>
          <cell r="I619">
            <v>2807.2805309999999</v>
          </cell>
          <cell r="J619">
            <v>9791.7000000000007</v>
          </cell>
          <cell r="K619">
            <v>1501.91392</v>
          </cell>
          <cell r="L619">
            <v>410.8</v>
          </cell>
          <cell r="M619">
            <v>1082.3</v>
          </cell>
          <cell r="N619">
            <v>126.25319</v>
          </cell>
          <cell r="O619">
            <v>494.6</v>
          </cell>
          <cell r="P619">
            <v>79.2</v>
          </cell>
          <cell r="Q619">
            <v>204.1</v>
          </cell>
          <cell r="R619">
            <v>21.7</v>
          </cell>
          <cell r="S619">
            <v>116.3</v>
          </cell>
          <cell r="T619">
            <v>13.2</v>
          </cell>
          <cell r="U619">
            <v>2349</v>
          </cell>
          <cell r="W619">
            <v>7770</v>
          </cell>
          <cell r="X619">
            <v>69000</v>
          </cell>
        </row>
        <row r="620">
          <cell r="A620">
            <v>833</v>
          </cell>
          <cell r="B620" t="str">
            <v>PAW 833</v>
          </cell>
          <cell r="C620">
            <v>0</v>
          </cell>
          <cell r="D620">
            <v>7.2372860257000005</v>
          </cell>
          <cell r="E620">
            <v>6.6955948587000007</v>
          </cell>
          <cell r="F620">
            <v>0.54169116699999997</v>
          </cell>
          <cell r="G620">
            <v>17936.400000000001</v>
          </cell>
          <cell r="H620">
            <v>32801.787980000001</v>
          </cell>
          <cell r="I620">
            <v>3243.708807</v>
          </cell>
          <cell r="J620">
            <v>11442.8</v>
          </cell>
          <cell r="K620">
            <v>1531.2518</v>
          </cell>
          <cell r="L620">
            <v>409.7</v>
          </cell>
          <cell r="M620">
            <v>1112.7</v>
          </cell>
          <cell r="N620">
            <v>133.71167</v>
          </cell>
          <cell r="O620">
            <v>566.6</v>
          </cell>
          <cell r="P620">
            <v>92</v>
          </cell>
          <cell r="Q620">
            <v>246.2</v>
          </cell>
          <cell r="R620">
            <v>27.9</v>
          </cell>
          <cell r="S620">
            <v>149</v>
          </cell>
          <cell r="T620">
            <v>17.100000000000001</v>
          </cell>
          <cell r="U620">
            <v>2662</v>
          </cell>
          <cell r="W620">
            <v>8483</v>
          </cell>
          <cell r="X620">
            <v>97000</v>
          </cell>
        </row>
        <row r="621">
          <cell r="A621">
            <v>834</v>
          </cell>
          <cell r="B621" t="str">
            <v>PAW 834</v>
          </cell>
          <cell r="C621">
            <v>0</v>
          </cell>
          <cell r="D621">
            <v>6.9173384388000008</v>
          </cell>
          <cell r="E621">
            <v>6.338309905800001</v>
          </cell>
          <cell r="F621">
            <v>0.57902853300000001</v>
          </cell>
          <cell r="G621">
            <v>16772.099999999999</v>
          </cell>
          <cell r="H621">
            <v>30156.172670000004</v>
          </cell>
          <cell r="I621">
            <v>3181.7648279999999</v>
          </cell>
          <cell r="J621">
            <v>11491.8</v>
          </cell>
          <cell r="K621">
            <v>1781.2615599999999</v>
          </cell>
          <cell r="L621">
            <v>509.3</v>
          </cell>
          <cell r="M621">
            <v>1316.1</v>
          </cell>
          <cell r="N621">
            <v>150.58533000000003</v>
          </cell>
          <cell r="O621">
            <v>578.6</v>
          </cell>
          <cell r="P621">
            <v>91</v>
          </cell>
          <cell r="Q621">
            <v>238.3</v>
          </cell>
          <cell r="R621">
            <v>24.3</v>
          </cell>
          <cell r="S621">
            <v>130.19999999999999</v>
          </cell>
          <cell r="T621">
            <v>13.9</v>
          </cell>
          <cell r="U621">
            <v>2738</v>
          </cell>
          <cell r="W621">
            <v>14086</v>
          </cell>
          <cell r="X621">
            <v>71000</v>
          </cell>
        </row>
        <row r="622">
          <cell r="A622">
            <v>835</v>
          </cell>
          <cell r="B622" t="str">
            <v>PAW 835</v>
          </cell>
          <cell r="C622">
            <v>0</v>
          </cell>
          <cell r="D622">
            <v>6.5527756316999994</v>
          </cell>
          <cell r="E622">
            <v>6.0216374106999995</v>
          </cell>
          <cell r="F622">
            <v>0.53113822099999997</v>
          </cell>
          <cell r="G622">
            <v>16295.1</v>
          </cell>
          <cell r="H622">
            <v>28925.370629999998</v>
          </cell>
          <cell r="I622">
            <v>2925.9723569999996</v>
          </cell>
          <cell r="J622">
            <v>10559.9</v>
          </cell>
          <cell r="K622">
            <v>1510.0311200000001</v>
          </cell>
          <cell r="L622">
            <v>408.9</v>
          </cell>
          <cell r="M622">
            <v>1106.5</v>
          </cell>
          <cell r="N622">
            <v>133.18221</v>
          </cell>
          <cell r="O622">
            <v>551.6</v>
          </cell>
          <cell r="P622">
            <v>89</v>
          </cell>
          <cell r="Q622">
            <v>227.2</v>
          </cell>
          <cell r="R622">
            <v>24.8</v>
          </cell>
          <cell r="S622">
            <v>133.9</v>
          </cell>
          <cell r="T622">
            <v>15.3</v>
          </cell>
          <cell r="U622">
            <v>2621</v>
          </cell>
          <cell r="W622">
            <v>36599</v>
          </cell>
          <cell r="X622">
            <v>79000</v>
          </cell>
        </row>
        <row r="623">
          <cell r="A623">
            <v>836</v>
          </cell>
          <cell r="B623" t="str">
            <v>PAW 836</v>
          </cell>
          <cell r="C623">
            <v>0</v>
          </cell>
          <cell r="D623">
            <v>5.3654789938</v>
          </cell>
          <cell r="E623">
            <v>4.9759251863000005</v>
          </cell>
          <cell r="F623">
            <v>0.38955380750000002</v>
          </cell>
          <cell r="G623">
            <v>13669.3</v>
          </cell>
          <cell r="H623">
            <v>24341.839470000003</v>
          </cell>
          <cell r="I623">
            <v>2378.4123929999996</v>
          </cell>
          <cell r="J623">
            <v>8254.7999999999993</v>
          </cell>
          <cell r="K623">
            <v>1114.9000000000001</v>
          </cell>
          <cell r="L623">
            <v>300.60000000000002</v>
          </cell>
          <cell r="M623">
            <v>740.6</v>
          </cell>
          <cell r="N623">
            <v>88.753609999999995</v>
          </cell>
          <cell r="O623">
            <v>405.4</v>
          </cell>
          <cell r="P623">
            <v>71.599999999999994</v>
          </cell>
          <cell r="Q623">
            <v>159.6</v>
          </cell>
          <cell r="R623">
            <v>19.100000000000001</v>
          </cell>
          <cell r="S623">
            <v>102.5</v>
          </cell>
          <cell r="T623">
            <v>13.133505000000001</v>
          </cell>
          <cell r="U623">
            <v>1994.2509600000001</v>
          </cell>
          <cell r="W623">
            <v>25767.596500000003</v>
          </cell>
          <cell r="X623">
            <v>71212.5</v>
          </cell>
        </row>
        <row r="624">
          <cell r="A624">
            <v>837</v>
          </cell>
          <cell r="B624" t="str">
            <v>PAW 837</v>
          </cell>
          <cell r="C624">
            <v>0</v>
          </cell>
          <cell r="D624">
            <v>4.9738758622000008</v>
          </cell>
          <cell r="E624">
            <v>4.6342718412000004</v>
          </cell>
          <cell r="F624">
            <v>0.33960402100000003</v>
          </cell>
          <cell r="G624">
            <v>12512.8</v>
          </cell>
          <cell r="H624">
            <v>23197.5965</v>
          </cell>
          <cell r="I624">
            <v>2248.1931119999999</v>
          </cell>
          <cell r="J624">
            <v>7366</v>
          </cell>
          <cell r="K624">
            <v>1018.1288</v>
          </cell>
          <cell r="L624">
            <v>269.10000000000002</v>
          </cell>
          <cell r="M624">
            <v>725.6</v>
          </cell>
          <cell r="N624">
            <v>84.840209999999999</v>
          </cell>
          <cell r="O624">
            <v>343.1</v>
          </cell>
          <cell r="P624">
            <v>55.8</v>
          </cell>
          <cell r="Q624">
            <v>149</v>
          </cell>
          <cell r="R624">
            <v>15.6</v>
          </cell>
          <cell r="S624">
            <v>81.599999999999994</v>
          </cell>
          <cell r="T624">
            <v>9.4</v>
          </cell>
          <cell r="U624">
            <v>1662</v>
          </cell>
          <cell r="W624">
            <v>55970</v>
          </cell>
          <cell r="X624">
            <v>64000</v>
          </cell>
        </row>
        <row r="625">
          <cell r="A625">
            <v>838</v>
          </cell>
          <cell r="B625" t="str">
            <v>PAW 838</v>
          </cell>
          <cell r="C625">
            <v>0</v>
          </cell>
          <cell r="D625">
            <v>3.1576895064000001</v>
          </cell>
          <cell r="E625">
            <v>2.8538033804</v>
          </cell>
          <cell r="F625">
            <v>0.30388612599999998</v>
          </cell>
          <cell r="G625">
            <v>6866.9</v>
          </cell>
          <cell r="H625">
            <v>14637.853230000001</v>
          </cell>
          <cell r="I625">
            <v>1359.163014</v>
          </cell>
          <cell r="J625">
            <v>4924.8999999999996</v>
          </cell>
          <cell r="K625">
            <v>749.21756000000005</v>
          </cell>
          <cell r="L625">
            <v>207.3</v>
          </cell>
          <cell r="M625">
            <v>570.79999999999995</v>
          </cell>
          <cell r="N625">
            <v>71.661259999999999</v>
          </cell>
          <cell r="O625">
            <v>312.2</v>
          </cell>
          <cell r="P625">
            <v>51.9</v>
          </cell>
          <cell r="Q625">
            <v>139.5</v>
          </cell>
          <cell r="R625">
            <v>16.100000000000001</v>
          </cell>
          <cell r="S625">
            <v>92.3</v>
          </cell>
          <cell r="T625">
            <v>11.1</v>
          </cell>
          <cell r="U625">
            <v>1566</v>
          </cell>
          <cell r="W625">
            <v>9996</v>
          </cell>
          <cell r="X625">
            <v>114000</v>
          </cell>
        </row>
        <row r="626">
          <cell r="A626">
            <v>839</v>
          </cell>
          <cell r="B626" t="str">
            <v>PAW 839</v>
          </cell>
          <cell r="C626">
            <v>0</v>
          </cell>
          <cell r="D626">
            <v>3.1537204698000001</v>
          </cell>
          <cell r="E626">
            <v>2.8314546508</v>
          </cell>
          <cell r="F626">
            <v>0.32226581900000001</v>
          </cell>
          <cell r="G626">
            <v>6597.5</v>
          </cell>
          <cell r="H626">
            <v>14489.566650000001</v>
          </cell>
          <cell r="I626">
            <v>1342.6383779999999</v>
          </cell>
          <cell r="J626">
            <v>5112.2</v>
          </cell>
          <cell r="K626">
            <v>772.64147999999989</v>
          </cell>
          <cell r="L626">
            <v>221.4</v>
          </cell>
          <cell r="M626">
            <v>599.4</v>
          </cell>
          <cell r="N626">
            <v>74.458190000000002</v>
          </cell>
          <cell r="O626">
            <v>329.5</v>
          </cell>
          <cell r="P626">
            <v>55.2</v>
          </cell>
          <cell r="Q626">
            <v>146</v>
          </cell>
          <cell r="R626">
            <v>17.100000000000001</v>
          </cell>
          <cell r="S626">
            <v>96.3</v>
          </cell>
          <cell r="T626">
            <v>11.3</v>
          </cell>
          <cell r="U626">
            <v>1672</v>
          </cell>
          <cell r="W626">
            <v>10112</v>
          </cell>
          <cell r="X626">
            <v>116000</v>
          </cell>
        </row>
        <row r="627">
          <cell r="A627">
            <v>840</v>
          </cell>
          <cell r="B627" t="str">
            <v>PAW 840</v>
          </cell>
          <cell r="C627">
            <v>0</v>
          </cell>
          <cell r="D627">
            <v>3.2414941841</v>
          </cell>
          <cell r="E627">
            <v>2.9138563701</v>
          </cell>
          <cell r="F627">
            <v>0.32763781399999997</v>
          </cell>
          <cell r="G627">
            <v>6676.4</v>
          </cell>
          <cell r="H627">
            <v>14834.397369999999</v>
          </cell>
          <cell r="I627">
            <v>1418.8366109999997</v>
          </cell>
          <cell r="J627">
            <v>5390.6</v>
          </cell>
          <cell r="K627">
            <v>818.32972000000007</v>
          </cell>
          <cell r="L627">
            <v>230.6</v>
          </cell>
          <cell r="M627">
            <v>620.70000000000005</v>
          </cell>
          <cell r="N627">
            <v>77.278140000000008</v>
          </cell>
          <cell r="O627">
            <v>343</v>
          </cell>
          <cell r="P627">
            <v>56.3</v>
          </cell>
          <cell r="Q627">
            <v>153.5</v>
          </cell>
          <cell r="R627">
            <v>17.7</v>
          </cell>
          <cell r="S627">
            <v>98.7</v>
          </cell>
          <cell r="T627">
            <v>11.6</v>
          </cell>
          <cell r="U627">
            <v>1667</v>
          </cell>
          <cell r="W627">
            <v>10528</v>
          </cell>
          <cell r="X627">
            <v>144000</v>
          </cell>
        </row>
        <row r="628">
          <cell r="A628">
            <v>841</v>
          </cell>
          <cell r="B628" t="str">
            <v>PAW 841</v>
          </cell>
          <cell r="C628">
            <v>0</v>
          </cell>
          <cell r="D628">
            <v>3.1044278292</v>
          </cell>
          <cell r="E628">
            <v>2.8155024212000002</v>
          </cell>
          <cell r="F628">
            <v>0.28892540799999999</v>
          </cell>
          <cell r="G628">
            <v>6470.1</v>
          </cell>
          <cell r="H628">
            <v>14683.885319999999</v>
          </cell>
          <cell r="I628">
            <v>1291.589892</v>
          </cell>
          <cell r="J628">
            <v>4981.8</v>
          </cell>
          <cell r="K628">
            <v>727.649</v>
          </cell>
          <cell r="L628">
            <v>205.9</v>
          </cell>
          <cell r="M628">
            <v>565.20000000000005</v>
          </cell>
          <cell r="N628">
            <v>71.454080000000005</v>
          </cell>
          <cell r="O628">
            <v>316.8</v>
          </cell>
          <cell r="P628">
            <v>54.5</v>
          </cell>
          <cell r="Q628">
            <v>138.5</v>
          </cell>
          <cell r="R628">
            <v>15.7</v>
          </cell>
          <cell r="S628">
            <v>88.8</v>
          </cell>
          <cell r="T628">
            <v>10.4</v>
          </cell>
          <cell r="U628">
            <v>1422</v>
          </cell>
          <cell r="W628">
            <v>9091</v>
          </cell>
          <cell r="X628">
            <v>162000</v>
          </cell>
        </row>
        <row r="629">
          <cell r="A629">
            <v>842</v>
          </cell>
          <cell r="B629" t="str">
            <v>PAW 842</v>
          </cell>
          <cell r="C629">
            <v>0</v>
          </cell>
          <cell r="D629">
            <v>3.5386484622000003</v>
          </cell>
          <cell r="E629">
            <v>3.1787308732000001</v>
          </cell>
          <cell r="F629">
            <v>0.35991758899999998</v>
          </cell>
          <cell r="G629">
            <v>7721.6</v>
          </cell>
          <cell r="H629">
            <v>15417.70477</v>
          </cell>
          <cell r="I629">
            <v>1609.5604019999998</v>
          </cell>
          <cell r="J629">
            <v>6074.7</v>
          </cell>
          <cell r="K629">
            <v>963.74356</v>
          </cell>
          <cell r="L629">
            <v>268</v>
          </cell>
          <cell r="M629">
            <v>737.4</v>
          </cell>
          <cell r="N629">
            <v>89.075890000000001</v>
          </cell>
          <cell r="O629">
            <v>363.2</v>
          </cell>
          <cell r="P629">
            <v>59</v>
          </cell>
          <cell r="Q629">
            <v>154.19999999999999</v>
          </cell>
          <cell r="R629">
            <v>17.2</v>
          </cell>
          <cell r="S629">
            <v>91.6</v>
          </cell>
          <cell r="T629">
            <v>10.5</v>
          </cell>
          <cell r="U629">
            <v>1809</v>
          </cell>
          <cell r="W629">
            <v>9266</v>
          </cell>
          <cell r="X629">
            <v>145000</v>
          </cell>
        </row>
        <row r="630">
          <cell r="A630">
            <v>843</v>
          </cell>
          <cell r="B630" t="str">
            <v>PAW 843</v>
          </cell>
          <cell r="C630">
            <v>0</v>
          </cell>
          <cell r="D630">
            <v>3.4695608496000001</v>
          </cell>
          <cell r="E630">
            <v>3.0557339156000003</v>
          </cell>
          <cell r="F630">
            <v>0.41382693399999998</v>
          </cell>
          <cell r="G630">
            <v>7547.5</v>
          </cell>
          <cell r="H630">
            <v>14641.71852</v>
          </cell>
          <cell r="I630">
            <v>1544.468316</v>
          </cell>
          <cell r="J630">
            <v>5896.9</v>
          </cell>
          <cell r="K630">
            <v>926.75232000000005</v>
          </cell>
          <cell r="L630">
            <v>255.1</v>
          </cell>
          <cell r="M630">
            <v>708.9</v>
          </cell>
          <cell r="N630">
            <v>90.169340000000005</v>
          </cell>
          <cell r="O630">
            <v>404.6</v>
          </cell>
          <cell r="P630">
            <v>70.3</v>
          </cell>
          <cell r="Q630">
            <v>184.7</v>
          </cell>
          <cell r="R630">
            <v>20.9</v>
          </cell>
          <cell r="S630">
            <v>112.9</v>
          </cell>
          <cell r="T630">
            <v>13.7</v>
          </cell>
          <cell r="U630">
            <v>2277</v>
          </cell>
          <cell r="W630">
            <v>10767</v>
          </cell>
          <cell r="X630">
            <v>122000</v>
          </cell>
        </row>
        <row r="631">
          <cell r="A631">
            <v>846</v>
          </cell>
          <cell r="B631" t="str">
            <v>PAW 846</v>
          </cell>
          <cell r="C631">
            <v>0</v>
          </cell>
          <cell r="D631">
            <v>2.8930294273000001</v>
          </cell>
          <cell r="E631">
            <v>2.526599289</v>
          </cell>
          <cell r="F631">
            <v>0.36643013829999999</v>
          </cell>
          <cell r="G631">
            <v>6601.4</v>
          </cell>
          <cell r="H631">
            <v>11599.501030000001</v>
          </cell>
          <cell r="I631">
            <v>1317.9918599999999</v>
          </cell>
          <cell r="J631">
            <v>4987.8</v>
          </cell>
          <cell r="K631">
            <v>759.3</v>
          </cell>
          <cell r="L631">
            <v>215.4</v>
          </cell>
          <cell r="M631">
            <v>561.79999999999995</v>
          </cell>
          <cell r="N631">
            <v>72.996420000000001</v>
          </cell>
          <cell r="O631">
            <v>350.8</v>
          </cell>
          <cell r="P631">
            <v>69.3</v>
          </cell>
          <cell r="Q631">
            <v>155.5</v>
          </cell>
          <cell r="R631">
            <v>19.100000000000001</v>
          </cell>
          <cell r="S631">
            <v>100.8</v>
          </cell>
          <cell r="T631">
            <v>13.110762999999999</v>
          </cell>
          <cell r="U631">
            <v>2105.4942000000001</v>
          </cell>
          <cell r="W631">
            <v>10232.3665</v>
          </cell>
          <cell r="X631">
            <v>61717.5</v>
          </cell>
        </row>
        <row r="632">
          <cell r="A632">
            <v>847</v>
          </cell>
          <cell r="B632" t="str">
            <v>PAW 847</v>
          </cell>
          <cell r="C632">
            <v>0</v>
          </cell>
          <cell r="D632">
            <v>2.8693380030000002</v>
          </cell>
          <cell r="E632">
            <v>2.5515684570000001</v>
          </cell>
          <cell r="F632">
            <v>0.31776954600000001</v>
          </cell>
          <cell r="G632">
            <v>5977.9</v>
          </cell>
          <cell r="H632">
            <v>12492.50015</v>
          </cell>
          <cell r="I632">
            <v>1294.5858599999999</v>
          </cell>
          <cell r="J632">
            <v>4946.3999999999996</v>
          </cell>
          <cell r="K632">
            <v>804.29855999999995</v>
          </cell>
          <cell r="L632">
            <v>222.7</v>
          </cell>
          <cell r="M632">
            <v>615.5</v>
          </cell>
          <cell r="N632">
            <v>76.495459999999994</v>
          </cell>
          <cell r="O632">
            <v>327.7</v>
          </cell>
          <cell r="P632">
            <v>56.2</v>
          </cell>
          <cell r="Q632">
            <v>143.19999999999999</v>
          </cell>
          <cell r="R632">
            <v>16.7</v>
          </cell>
          <cell r="S632">
            <v>91.6</v>
          </cell>
          <cell r="T632">
            <v>10.6</v>
          </cell>
          <cell r="U632">
            <v>1617</v>
          </cell>
          <cell r="W632">
            <v>12011</v>
          </cell>
          <cell r="X632">
            <v>79000</v>
          </cell>
        </row>
        <row r="633">
          <cell r="A633">
            <v>848</v>
          </cell>
          <cell r="B633" t="str">
            <v>PAW 848</v>
          </cell>
          <cell r="C633">
            <v>0</v>
          </cell>
          <cell r="D633">
            <v>2.8091240030000004</v>
          </cell>
          <cell r="E633">
            <v>2.4880171700000004</v>
          </cell>
          <cell r="F633">
            <v>0.32110683299999998</v>
          </cell>
          <cell r="G633">
            <v>5851.8</v>
          </cell>
          <cell r="H633">
            <v>11654.434999999999</v>
          </cell>
          <cell r="I633">
            <v>1339.9934999999998</v>
          </cell>
          <cell r="J633">
            <v>5231.5</v>
          </cell>
          <cell r="K633">
            <v>802.44319999999993</v>
          </cell>
          <cell r="L633">
            <v>225.7</v>
          </cell>
          <cell r="M633">
            <v>614.29999999999995</v>
          </cell>
          <cell r="N633">
            <v>73.468329999999995</v>
          </cell>
          <cell r="O633">
            <v>323.60000000000002</v>
          </cell>
          <cell r="P633">
            <v>53</v>
          </cell>
          <cell r="Q633">
            <v>139.5</v>
          </cell>
          <cell r="R633">
            <v>16.2</v>
          </cell>
          <cell r="S633">
            <v>88.7</v>
          </cell>
          <cell r="T633">
            <v>10.6</v>
          </cell>
          <cell r="U633">
            <v>1666</v>
          </cell>
          <cell r="W633">
            <v>12044</v>
          </cell>
          <cell r="X633">
            <v>63000</v>
          </cell>
        </row>
        <row r="634">
          <cell r="A634">
            <v>849</v>
          </cell>
          <cell r="B634" t="str">
            <v>PAW 849</v>
          </cell>
          <cell r="C634">
            <v>0</v>
          </cell>
          <cell r="D634">
            <v>2.8366928937999996</v>
          </cell>
          <cell r="E634">
            <v>2.4956465787999997</v>
          </cell>
          <cell r="F634">
            <v>0.34104631500000004</v>
          </cell>
          <cell r="G634">
            <v>6087</v>
          </cell>
          <cell r="H634">
            <v>11653.029439999998</v>
          </cell>
          <cell r="I634">
            <v>1313.0297879999998</v>
          </cell>
          <cell r="J634">
            <v>5122.3</v>
          </cell>
          <cell r="K634">
            <v>781.10656000000006</v>
          </cell>
          <cell r="L634">
            <v>221.5</v>
          </cell>
          <cell r="M634">
            <v>614.1</v>
          </cell>
          <cell r="N634">
            <v>75.563150000000007</v>
          </cell>
          <cell r="O634">
            <v>335.1</v>
          </cell>
          <cell r="P634">
            <v>59</v>
          </cell>
          <cell r="Q634">
            <v>151.80000000000001</v>
          </cell>
          <cell r="R634">
            <v>18.2</v>
          </cell>
          <cell r="S634">
            <v>100.4</v>
          </cell>
          <cell r="T634">
            <v>12.8</v>
          </cell>
          <cell r="U634">
            <v>1822</v>
          </cell>
          <cell r="W634">
            <v>12355</v>
          </cell>
          <cell r="X634">
            <v>57000</v>
          </cell>
        </row>
        <row r="635">
          <cell r="A635">
            <v>850</v>
          </cell>
          <cell r="B635" t="str">
            <v>PAW 850</v>
          </cell>
          <cell r="C635">
            <v>0</v>
          </cell>
          <cell r="D635">
            <v>2.6065084586</v>
          </cell>
          <cell r="E635">
            <v>2.2858476766</v>
          </cell>
          <cell r="F635">
            <v>0.32066078199999998</v>
          </cell>
          <cell r="G635">
            <v>5651.4</v>
          </cell>
          <cell r="H635">
            <v>10608.815489999999</v>
          </cell>
          <cell r="I635">
            <v>1208.3581559999998</v>
          </cell>
          <cell r="J635">
            <v>4668.3999999999996</v>
          </cell>
          <cell r="K635">
            <v>721.50312000000008</v>
          </cell>
          <cell r="L635">
            <v>208.4</v>
          </cell>
          <cell r="M635">
            <v>579.9</v>
          </cell>
          <cell r="N635">
            <v>74.60781999999999</v>
          </cell>
          <cell r="O635">
            <v>330.5</v>
          </cell>
          <cell r="P635">
            <v>56.1</v>
          </cell>
          <cell r="Q635">
            <v>145.6</v>
          </cell>
          <cell r="R635">
            <v>16.8</v>
          </cell>
          <cell r="S635">
            <v>91.5</v>
          </cell>
          <cell r="T635">
            <v>11.2</v>
          </cell>
          <cell r="U635">
            <v>1692</v>
          </cell>
          <cell r="W635">
            <v>17882</v>
          </cell>
          <cell r="X635">
            <v>57000</v>
          </cell>
        </row>
        <row r="636">
          <cell r="A636">
            <v>851</v>
          </cell>
          <cell r="B636" t="str">
            <v>PAW 851</v>
          </cell>
          <cell r="C636">
            <v>0</v>
          </cell>
          <cell r="D636">
            <v>2.4627002468000003</v>
          </cell>
          <cell r="E636">
            <v>2.1562194208000003</v>
          </cell>
          <cell r="F636">
            <v>0.30648082599999998</v>
          </cell>
          <cell r="G636">
            <v>5432.5</v>
          </cell>
          <cell r="H636">
            <v>10150.4858</v>
          </cell>
          <cell r="I636">
            <v>1115.717208</v>
          </cell>
          <cell r="J636">
            <v>4200.2</v>
          </cell>
          <cell r="K636">
            <v>663.2912</v>
          </cell>
          <cell r="L636">
            <v>196.5</v>
          </cell>
          <cell r="M636">
            <v>530.6</v>
          </cell>
          <cell r="N636">
            <v>68.208259999999996</v>
          </cell>
          <cell r="O636">
            <v>311</v>
          </cell>
          <cell r="P636">
            <v>54.5</v>
          </cell>
          <cell r="Q636">
            <v>145.6</v>
          </cell>
          <cell r="R636">
            <v>16.8</v>
          </cell>
          <cell r="S636">
            <v>93.3</v>
          </cell>
          <cell r="T636">
            <v>11.3</v>
          </cell>
          <cell r="U636">
            <v>1637</v>
          </cell>
          <cell r="W636">
            <v>17139</v>
          </cell>
          <cell r="X636">
            <v>54000</v>
          </cell>
        </row>
        <row r="637">
          <cell r="A637">
            <v>852</v>
          </cell>
          <cell r="B637" t="str">
            <v>PAW 852</v>
          </cell>
          <cell r="C637">
            <v>0</v>
          </cell>
          <cell r="D637">
            <v>2.0949047874</v>
          </cell>
          <cell r="E637">
            <v>1.8519473153999999</v>
          </cell>
          <cell r="F637">
            <v>0.24295747200000001</v>
          </cell>
          <cell r="G637">
            <v>4796.8999999999996</v>
          </cell>
          <cell r="H637">
            <v>8707.4441999999999</v>
          </cell>
          <cell r="I637">
            <v>931.53539399999988</v>
          </cell>
          <cell r="J637">
            <v>3554.7</v>
          </cell>
          <cell r="K637">
            <v>528.89355999999998</v>
          </cell>
          <cell r="L637">
            <v>152.6</v>
          </cell>
          <cell r="M637">
            <v>424.9</v>
          </cell>
          <cell r="N637">
            <v>53.774720000000002</v>
          </cell>
          <cell r="O637">
            <v>240</v>
          </cell>
          <cell r="P637">
            <v>43.2</v>
          </cell>
          <cell r="Q637">
            <v>111.9</v>
          </cell>
          <cell r="R637">
            <v>12.9</v>
          </cell>
          <cell r="S637">
            <v>72.5</v>
          </cell>
          <cell r="T637">
            <v>8.8000000000000007</v>
          </cell>
          <cell r="U637">
            <v>1309</v>
          </cell>
          <cell r="W637">
            <v>13553</v>
          </cell>
          <cell r="X637">
            <v>54000</v>
          </cell>
        </row>
        <row r="638">
          <cell r="A638">
            <v>853</v>
          </cell>
          <cell r="B638" t="str">
            <v>PAW 853</v>
          </cell>
          <cell r="C638">
            <v>0</v>
          </cell>
          <cell r="D638">
            <v>1.6069216417999999</v>
          </cell>
          <cell r="E638">
            <v>1.4464858437999999</v>
          </cell>
          <cell r="F638">
            <v>0.16043579799999999</v>
          </cell>
          <cell r="G638">
            <v>3723.8</v>
          </cell>
          <cell r="H638">
            <v>7082.4997100000001</v>
          </cell>
          <cell r="I638">
            <v>708.452808</v>
          </cell>
          <cell r="J638">
            <v>2584.6</v>
          </cell>
          <cell r="K638">
            <v>365.50592</v>
          </cell>
          <cell r="L638">
            <v>100.7</v>
          </cell>
          <cell r="M638">
            <v>285.39999999999998</v>
          </cell>
          <cell r="N638">
            <v>35.657980000000002</v>
          </cell>
          <cell r="O638">
            <v>158.19999999999999</v>
          </cell>
          <cell r="P638">
            <v>28.2</v>
          </cell>
          <cell r="Q638">
            <v>78.5</v>
          </cell>
          <cell r="R638">
            <v>9.6999999999999993</v>
          </cell>
          <cell r="S638">
            <v>57.4</v>
          </cell>
          <cell r="T638">
            <v>7.6</v>
          </cell>
          <cell r="U638">
            <v>843</v>
          </cell>
          <cell r="W638">
            <v>15603</v>
          </cell>
          <cell r="X638">
            <v>49000</v>
          </cell>
        </row>
        <row r="639">
          <cell r="A639">
            <v>854</v>
          </cell>
          <cell r="B639" t="str">
            <v>PAW 854</v>
          </cell>
          <cell r="C639">
            <v>0</v>
          </cell>
          <cell r="D639">
            <v>1.5943885258000001</v>
          </cell>
          <cell r="E639">
            <v>1.4235936788000001</v>
          </cell>
          <cell r="F639">
            <v>0.17079484699999997</v>
          </cell>
          <cell r="G639">
            <v>3713.9</v>
          </cell>
          <cell r="H639">
            <v>6803.7303099999999</v>
          </cell>
          <cell r="I639">
            <v>715.12351799999988</v>
          </cell>
          <cell r="J639">
            <v>2617.5</v>
          </cell>
          <cell r="K639">
            <v>385.68296000000004</v>
          </cell>
          <cell r="L639">
            <v>109.6</v>
          </cell>
          <cell r="M639">
            <v>307.3</v>
          </cell>
          <cell r="N639">
            <v>37.94847</v>
          </cell>
          <cell r="O639">
            <v>172.1</v>
          </cell>
          <cell r="P639">
            <v>30</v>
          </cell>
          <cell r="Q639">
            <v>82</v>
          </cell>
          <cell r="R639">
            <v>10</v>
          </cell>
          <cell r="S639">
            <v>56</v>
          </cell>
          <cell r="T639">
            <v>7</v>
          </cell>
          <cell r="U639">
            <v>896</v>
          </cell>
          <cell r="W639">
            <v>8786</v>
          </cell>
          <cell r="X639">
            <v>38000</v>
          </cell>
        </row>
        <row r="640">
          <cell r="A640">
            <v>855</v>
          </cell>
          <cell r="B640" t="str">
            <v>PAW 855</v>
          </cell>
          <cell r="C640">
            <v>0</v>
          </cell>
          <cell r="D640">
            <v>1.8035282050999999</v>
          </cell>
          <cell r="E640">
            <v>1.6026972019999999</v>
          </cell>
          <cell r="F640">
            <v>0.20083100309999999</v>
          </cell>
          <cell r="G640">
            <v>4156.8999999999996</v>
          </cell>
          <cell r="H640">
            <v>7543.2891300000001</v>
          </cell>
          <cell r="I640">
            <v>826.58288999999991</v>
          </cell>
          <cell r="J640">
            <v>3057.5</v>
          </cell>
          <cell r="K640">
            <v>442.7</v>
          </cell>
          <cell r="L640">
            <v>126.2</v>
          </cell>
          <cell r="M640">
            <v>320</v>
          </cell>
          <cell r="N640">
            <v>41.76979</v>
          </cell>
          <cell r="O640">
            <v>200.9</v>
          </cell>
          <cell r="P640">
            <v>38</v>
          </cell>
          <cell r="Q640">
            <v>91.4</v>
          </cell>
          <cell r="R640">
            <v>11.9</v>
          </cell>
          <cell r="S640">
            <v>67.099999999999994</v>
          </cell>
          <cell r="T640">
            <v>8.7670410000000007</v>
          </cell>
          <cell r="U640">
            <v>1102.2732000000001</v>
          </cell>
          <cell r="W640">
            <v>9046.482</v>
          </cell>
          <cell r="X640">
            <v>45892.5</v>
          </cell>
        </row>
        <row r="641">
          <cell r="A641">
            <v>856</v>
          </cell>
          <cell r="B641" t="str">
            <v>PAW 856</v>
          </cell>
          <cell r="C641">
            <v>0</v>
          </cell>
          <cell r="D641">
            <v>1.3357968409999998</v>
          </cell>
          <cell r="E641">
            <v>1.1516221419999999</v>
          </cell>
          <cell r="F641">
            <v>0.184174699</v>
          </cell>
          <cell r="G641">
            <v>2889.2</v>
          </cell>
          <cell r="H641">
            <v>5514.7146599999996</v>
          </cell>
          <cell r="I641">
            <v>575.7876</v>
          </cell>
          <cell r="J641">
            <v>2197.8000000000002</v>
          </cell>
          <cell r="K641">
            <v>338.71915999999999</v>
          </cell>
          <cell r="L641">
            <v>100.1</v>
          </cell>
          <cell r="M641">
            <v>280</v>
          </cell>
          <cell r="N641">
            <v>38.546990000000001</v>
          </cell>
          <cell r="O641">
            <v>184.3</v>
          </cell>
          <cell r="P641">
            <v>33.6</v>
          </cell>
          <cell r="Q641">
            <v>91.1</v>
          </cell>
          <cell r="R641">
            <v>11.3</v>
          </cell>
          <cell r="S641">
            <v>66.5</v>
          </cell>
          <cell r="T641">
            <v>8.3000000000000007</v>
          </cell>
          <cell r="U641">
            <v>1028</v>
          </cell>
          <cell r="W641">
            <v>8070</v>
          </cell>
          <cell r="X641">
            <v>36000</v>
          </cell>
        </row>
        <row r="642">
          <cell r="A642">
            <v>857</v>
          </cell>
          <cell r="B642" t="str">
            <v>PAW 857</v>
          </cell>
          <cell r="C642">
            <v>0</v>
          </cell>
          <cell r="D642">
            <v>2.5161739409999995</v>
          </cell>
          <cell r="E642">
            <v>2.2675441889999997</v>
          </cell>
          <cell r="F642">
            <v>0.24862975200000001</v>
          </cell>
          <cell r="G642">
            <v>5417</v>
          </cell>
          <cell r="H642">
            <v>11012.32834</v>
          </cell>
          <cell r="I642">
            <v>1208.80287</v>
          </cell>
          <cell r="J642">
            <v>4407.3</v>
          </cell>
          <cell r="K642">
            <v>630.01067999999998</v>
          </cell>
          <cell r="L642">
            <v>168</v>
          </cell>
          <cell r="M642">
            <v>465.7</v>
          </cell>
          <cell r="N642">
            <v>56.997520000000002</v>
          </cell>
          <cell r="O642">
            <v>244.8</v>
          </cell>
          <cell r="P642">
            <v>43.5</v>
          </cell>
          <cell r="Q642">
            <v>118.8</v>
          </cell>
          <cell r="R642">
            <v>13.8</v>
          </cell>
          <cell r="S642">
            <v>78.400000000000006</v>
          </cell>
          <cell r="T642">
            <v>9.3000000000000007</v>
          </cell>
          <cell r="U642">
            <v>1287</v>
          </cell>
          <cell r="W642">
            <v>7666</v>
          </cell>
          <cell r="X642">
            <v>73000</v>
          </cell>
        </row>
        <row r="643">
          <cell r="A643">
            <v>858</v>
          </cell>
          <cell r="B643" t="str">
            <v>PAW 858</v>
          </cell>
          <cell r="C643">
            <v>0</v>
          </cell>
          <cell r="D643">
            <v>2.606710359</v>
          </cell>
          <cell r="E643">
            <v>2.3775807960000002</v>
          </cell>
          <cell r="F643">
            <v>0.22912956300000001</v>
          </cell>
          <cell r="G643">
            <v>5874.8</v>
          </cell>
          <cell r="H643">
            <v>11528.168860000002</v>
          </cell>
          <cell r="I643">
            <v>1232.3258999999998</v>
          </cell>
          <cell r="J643">
            <v>4541</v>
          </cell>
          <cell r="K643">
            <v>599.51319999999998</v>
          </cell>
          <cell r="L643">
            <v>160.1</v>
          </cell>
          <cell r="M643">
            <v>443.7</v>
          </cell>
          <cell r="N643">
            <v>53.095630000000007</v>
          </cell>
          <cell r="O643">
            <v>221.9</v>
          </cell>
          <cell r="P643">
            <v>40.200000000000003</v>
          </cell>
          <cell r="Q643">
            <v>111.5</v>
          </cell>
          <cell r="R643">
            <v>13.4</v>
          </cell>
          <cell r="S643">
            <v>77.2</v>
          </cell>
          <cell r="T643">
            <v>10.199999999999999</v>
          </cell>
          <cell r="U643">
            <v>1160</v>
          </cell>
          <cell r="W643">
            <v>6050</v>
          </cell>
          <cell r="X643">
            <v>74000</v>
          </cell>
        </row>
        <row r="644">
          <cell r="A644">
            <v>859</v>
          </cell>
          <cell r="B644" t="str">
            <v>PAW 859</v>
          </cell>
          <cell r="C644">
            <v>0</v>
          </cell>
          <cell r="D644">
            <v>3.5042940948000001</v>
          </cell>
          <cell r="E644">
            <v>3.2555361488000001</v>
          </cell>
          <cell r="F644">
            <v>0.24875794599999998</v>
          </cell>
          <cell r="G644">
            <v>8098.5</v>
          </cell>
          <cell r="H644">
            <v>16320.30855</v>
          </cell>
          <cell r="I644">
            <v>1708.240098</v>
          </cell>
          <cell r="J644">
            <v>5700.2</v>
          </cell>
          <cell r="K644">
            <v>728.11284000000001</v>
          </cell>
          <cell r="L644">
            <v>185.7</v>
          </cell>
          <cell r="M644">
            <v>511.5</v>
          </cell>
          <cell r="N644">
            <v>58.079460000000005</v>
          </cell>
          <cell r="O644">
            <v>231.9</v>
          </cell>
          <cell r="P644">
            <v>40.5</v>
          </cell>
          <cell r="Q644">
            <v>119.3</v>
          </cell>
          <cell r="R644">
            <v>13.6</v>
          </cell>
          <cell r="S644">
            <v>84.6</v>
          </cell>
          <cell r="T644">
            <v>10.4</v>
          </cell>
          <cell r="U644">
            <v>1232</v>
          </cell>
          <cell r="W644">
            <v>10379</v>
          </cell>
          <cell r="X644">
            <v>92000</v>
          </cell>
        </row>
        <row r="645">
          <cell r="A645">
            <v>860</v>
          </cell>
          <cell r="B645" t="str">
            <v>PAW 860</v>
          </cell>
          <cell r="C645">
            <v>0</v>
          </cell>
          <cell r="D645">
            <v>3.381770188</v>
          </cell>
          <cell r="E645">
            <v>3.1106119570000001</v>
          </cell>
          <cell r="F645">
            <v>0.27115823100000003</v>
          </cell>
          <cell r="G645">
            <v>7603.7</v>
          </cell>
          <cell r="H645">
            <v>15318.49566</v>
          </cell>
          <cell r="I645">
            <v>1632.45147</v>
          </cell>
          <cell r="J645">
            <v>5822.2</v>
          </cell>
          <cell r="K645">
            <v>729.27243999999996</v>
          </cell>
          <cell r="L645">
            <v>180.5</v>
          </cell>
          <cell r="M645">
            <v>490.4</v>
          </cell>
          <cell r="N645">
            <v>58.482310000000005</v>
          </cell>
          <cell r="O645">
            <v>245.2</v>
          </cell>
          <cell r="P645">
            <v>45.1</v>
          </cell>
          <cell r="Q645">
            <v>133.1</v>
          </cell>
          <cell r="R645">
            <v>16.899999999999999</v>
          </cell>
          <cell r="S645">
            <v>98.2</v>
          </cell>
          <cell r="T645">
            <v>12.7</v>
          </cell>
          <cell r="U645">
            <v>1431</v>
          </cell>
          <cell r="W645">
            <v>13027</v>
          </cell>
          <cell r="X645">
            <v>89000</v>
          </cell>
        </row>
        <row r="646">
          <cell r="A646">
            <v>861</v>
          </cell>
          <cell r="B646" t="str">
            <v>PAW 861</v>
          </cell>
          <cell r="C646">
            <v>0</v>
          </cell>
          <cell r="D646">
            <v>2.8429024708999995</v>
          </cell>
          <cell r="E646">
            <v>2.5694808388999997</v>
          </cell>
          <cell r="F646">
            <v>0.27342163200000003</v>
          </cell>
          <cell r="G646">
            <v>6417.4</v>
          </cell>
          <cell r="H646">
            <v>12630.59642</v>
          </cell>
          <cell r="I646">
            <v>1338.156129</v>
          </cell>
          <cell r="J646">
            <v>4705.2</v>
          </cell>
          <cell r="K646">
            <v>603.45583999999997</v>
          </cell>
          <cell r="L646">
            <v>156.80000000000001</v>
          </cell>
          <cell r="M646">
            <v>450.9</v>
          </cell>
          <cell r="N646">
            <v>55.616320000000002</v>
          </cell>
          <cell r="O646">
            <v>247.7</v>
          </cell>
          <cell r="P646">
            <v>47.1</v>
          </cell>
          <cell r="Q646">
            <v>137.4</v>
          </cell>
          <cell r="R646">
            <v>17.7</v>
          </cell>
          <cell r="S646">
            <v>104.5</v>
          </cell>
          <cell r="T646">
            <v>13.5</v>
          </cell>
          <cell r="U646">
            <v>1503</v>
          </cell>
          <cell r="W646">
            <v>13217</v>
          </cell>
          <cell r="X646">
            <v>79000</v>
          </cell>
        </row>
        <row r="647">
          <cell r="A647">
            <v>862</v>
          </cell>
          <cell r="B647" t="str">
            <v>PAW 862</v>
          </cell>
          <cell r="C647">
            <v>0</v>
          </cell>
          <cell r="D647">
            <v>2.9402671519999997</v>
          </cell>
          <cell r="E647">
            <v>2.6418764519999995</v>
          </cell>
          <cell r="F647">
            <v>0.29839070000000001</v>
          </cell>
          <cell r="G647">
            <v>6587.1</v>
          </cell>
          <cell r="H647">
            <v>12584.33007</v>
          </cell>
          <cell r="I647">
            <v>1390.19937</v>
          </cell>
          <cell r="J647">
            <v>5181.8999999999996</v>
          </cell>
          <cell r="K647">
            <v>675.23507999999993</v>
          </cell>
          <cell r="L647">
            <v>182.4</v>
          </cell>
          <cell r="M647">
            <v>522</v>
          </cell>
          <cell r="N647">
            <v>65.606999999999999</v>
          </cell>
          <cell r="O647">
            <v>292</v>
          </cell>
          <cell r="P647">
            <v>51.5</v>
          </cell>
          <cell r="Q647">
            <v>141.30000000000001</v>
          </cell>
          <cell r="R647">
            <v>17.600000000000001</v>
          </cell>
          <cell r="S647">
            <v>98.8</v>
          </cell>
          <cell r="T647">
            <v>12.7</v>
          </cell>
          <cell r="U647">
            <v>1600</v>
          </cell>
          <cell r="W647">
            <v>13743</v>
          </cell>
          <cell r="X647">
            <v>88000</v>
          </cell>
        </row>
        <row r="648">
          <cell r="A648">
            <v>863</v>
          </cell>
          <cell r="B648" t="str">
            <v>PAW 863</v>
          </cell>
          <cell r="C648">
            <v>0</v>
          </cell>
          <cell r="D648">
            <v>2.8317323542999997</v>
          </cell>
          <cell r="E648">
            <v>2.5067590702999998</v>
          </cell>
          <cell r="F648">
            <v>0.32497328399999997</v>
          </cell>
          <cell r="G648">
            <v>6062.4</v>
          </cell>
          <cell r="H648">
            <v>12158.094000000001</v>
          </cell>
          <cell r="I648">
            <v>1305.130263</v>
          </cell>
          <cell r="J648">
            <v>4795.3</v>
          </cell>
          <cell r="K648">
            <v>746.66643999999997</v>
          </cell>
          <cell r="L648">
            <v>214.5</v>
          </cell>
          <cell r="M648">
            <v>601.6</v>
          </cell>
          <cell r="N648">
            <v>76.932839999999999</v>
          </cell>
          <cell r="O648">
            <v>340.8</v>
          </cell>
          <cell r="P648">
            <v>57.3</v>
          </cell>
          <cell r="Q648">
            <v>150</v>
          </cell>
          <cell r="R648">
            <v>17.100000000000001</v>
          </cell>
          <cell r="S648">
            <v>94.4</v>
          </cell>
          <cell r="T648">
            <v>11.1</v>
          </cell>
          <cell r="U648">
            <v>1686</v>
          </cell>
          <cell r="W648">
            <v>16047</v>
          </cell>
          <cell r="X648">
            <v>88000</v>
          </cell>
        </row>
        <row r="649">
          <cell r="A649">
            <v>866</v>
          </cell>
          <cell r="B649" t="str">
            <v>PAW 866</v>
          </cell>
          <cell r="C649">
            <v>0</v>
          </cell>
          <cell r="D649">
            <v>2.8924886596000001</v>
          </cell>
          <cell r="E649">
            <v>2.6075399546</v>
          </cell>
          <cell r="F649">
            <v>0.28494870500000008</v>
          </cell>
          <cell r="G649">
            <v>6214.5</v>
          </cell>
          <cell r="H649">
            <v>12587.9611</v>
          </cell>
          <cell r="I649">
            <v>1400.6384459999997</v>
          </cell>
          <cell r="J649">
            <v>5117</v>
          </cell>
          <cell r="K649">
            <v>755.3</v>
          </cell>
          <cell r="L649">
            <v>213.4</v>
          </cell>
          <cell r="M649">
            <v>518.20000000000005</v>
          </cell>
          <cell r="N649">
            <v>62.787050000000001</v>
          </cell>
          <cell r="O649">
            <v>300.10000000000002</v>
          </cell>
          <cell r="P649">
            <v>50.3</v>
          </cell>
          <cell r="Q649">
            <v>118.4</v>
          </cell>
          <cell r="R649">
            <v>15.4</v>
          </cell>
          <cell r="S649">
            <v>88.9</v>
          </cell>
          <cell r="T649">
            <v>12</v>
          </cell>
          <cell r="U649">
            <v>1470</v>
          </cell>
          <cell r="W649">
            <v>17487</v>
          </cell>
          <cell r="X649">
            <v>93000</v>
          </cell>
        </row>
        <row r="650">
          <cell r="A650">
            <v>867</v>
          </cell>
          <cell r="B650" t="str">
            <v>PAW 867</v>
          </cell>
          <cell r="C650">
            <v>0</v>
          </cell>
          <cell r="D650">
            <v>3.2972847972999997</v>
          </cell>
          <cell r="E650">
            <v>3.0926041652999996</v>
          </cell>
          <cell r="F650">
            <v>0.204680632</v>
          </cell>
          <cell r="G650">
            <v>7334.7</v>
          </cell>
          <cell r="H650">
            <v>15342.39018</v>
          </cell>
          <cell r="I650">
            <v>1703.8514729999999</v>
          </cell>
          <cell r="J650">
            <v>5857.5</v>
          </cell>
          <cell r="K650">
            <v>687.6</v>
          </cell>
          <cell r="L650">
            <v>176.4</v>
          </cell>
          <cell r="M650">
            <v>389.4</v>
          </cell>
          <cell r="N650">
            <v>44.106320000000004</v>
          </cell>
          <cell r="O650">
            <v>207.7</v>
          </cell>
          <cell r="P650">
            <v>34.4</v>
          </cell>
          <cell r="Q650">
            <v>84.8</v>
          </cell>
          <cell r="R650">
            <v>11.6</v>
          </cell>
          <cell r="S650">
            <v>69.7</v>
          </cell>
          <cell r="T650">
            <v>10.7</v>
          </cell>
          <cell r="U650">
            <v>1018</v>
          </cell>
          <cell r="W650">
            <v>13579</v>
          </cell>
          <cell r="X650">
            <v>141000</v>
          </cell>
        </row>
        <row r="651">
          <cell r="A651">
            <v>868</v>
          </cell>
          <cell r="B651" t="str">
            <v>PAW 868</v>
          </cell>
          <cell r="C651">
            <v>0</v>
          </cell>
          <cell r="D651">
            <v>3.7373207551000003</v>
          </cell>
          <cell r="E651">
            <v>3.5216740939000002</v>
          </cell>
          <cell r="F651">
            <v>0.21564666120000001</v>
          </cell>
          <cell r="G651">
            <v>8665.1</v>
          </cell>
          <cell r="H651">
            <v>17207.45117</v>
          </cell>
          <cell r="I651">
            <v>1875.0897689999999</v>
          </cell>
          <cell r="J651">
            <v>6684.8</v>
          </cell>
          <cell r="K651">
            <v>784.3</v>
          </cell>
          <cell r="L651">
            <v>192.6</v>
          </cell>
          <cell r="M651">
            <v>435.5</v>
          </cell>
          <cell r="N651">
            <v>48.457100000000004</v>
          </cell>
          <cell r="O651">
            <v>210</v>
          </cell>
          <cell r="P651">
            <v>37.4</v>
          </cell>
          <cell r="Q651">
            <v>88.6</v>
          </cell>
          <cell r="R651">
            <v>11.5</v>
          </cell>
          <cell r="S651">
            <v>66.900000000000006</v>
          </cell>
          <cell r="T651">
            <v>9.4606720000000006</v>
          </cell>
          <cell r="U651">
            <v>1056.0488400000002</v>
          </cell>
          <cell r="W651">
            <v>7122.4595000000008</v>
          </cell>
          <cell r="X651">
            <v>123435</v>
          </cell>
        </row>
        <row r="652">
          <cell r="A652">
            <v>869</v>
          </cell>
          <cell r="B652" t="str">
            <v>PAW 869</v>
          </cell>
          <cell r="C652">
            <v>0</v>
          </cell>
          <cell r="D652">
            <v>3.9639004507000002</v>
          </cell>
          <cell r="E652">
            <v>3.7426714247000001</v>
          </cell>
          <cell r="F652">
            <v>0.22122902599999997</v>
          </cell>
          <cell r="G652">
            <v>9113.6</v>
          </cell>
          <cell r="H652">
            <v>18577.75504</v>
          </cell>
          <cell r="I652">
            <v>2035.9592069999999</v>
          </cell>
          <cell r="J652">
            <v>6900.8</v>
          </cell>
          <cell r="K652">
            <v>798.6</v>
          </cell>
          <cell r="L652">
            <v>200.2</v>
          </cell>
          <cell r="M652">
            <v>441.9</v>
          </cell>
          <cell r="N652">
            <v>47.490259999999999</v>
          </cell>
          <cell r="O652">
            <v>220.9</v>
          </cell>
          <cell r="P652">
            <v>36.299999999999997</v>
          </cell>
          <cell r="Q652">
            <v>89.4</v>
          </cell>
          <cell r="R652">
            <v>12.3</v>
          </cell>
          <cell r="S652">
            <v>73.5</v>
          </cell>
          <cell r="T652">
            <v>11.3</v>
          </cell>
          <cell r="U652">
            <v>1079</v>
          </cell>
          <cell r="W652">
            <v>10870</v>
          </cell>
          <cell r="X652">
            <v>132000</v>
          </cell>
        </row>
        <row r="653">
          <cell r="A653">
            <v>872</v>
          </cell>
          <cell r="B653" t="str">
            <v>PAW 872</v>
          </cell>
          <cell r="C653">
            <v>0</v>
          </cell>
          <cell r="D653">
            <v>2.8440615439999997</v>
          </cell>
          <cell r="E653">
            <v>2.5910797309999998</v>
          </cell>
          <cell r="F653">
            <v>0.25298181299999994</v>
          </cell>
          <cell r="G653">
            <v>6001.1</v>
          </cell>
          <cell r="H653">
            <v>14114.516389999999</v>
          </cell>
          <cell r="I653">
            <v>1142.6809199999998</v>
          </cell>
          <cell r="J653">
            <v>4077</v>
          </cell>
          <cell r="K653">
            <v>575.5</v>
          </cell>
          <cell r="L653">
            <v>163.19999999999999</v>
          </cell>
          <cell r="M653">
            <v>393.1</v>
          </cell>
          <cell r="N653">
            <v>50.218130000000002</v>
          </cell>
          <cell r="O653">
            <v>264.10000000000002</v>
          </cell>
          <cell r="P653">
            <v>47.9</v>
          </cell>
          <cell r="Q653">
            <v>117.2</v>
          </cell>
          <cell r="R653">
            <v>15.3</v>
          </cell>
          <cell r="S653">
            <v>84.6</v>
          </cell>
          <cell r="T653">
            <v>12.2</v>
          </cell>
          <cell r="U653">
            <v>1382</v>
          </cell>
          <cell r="V653">
            <v>0</v>
          </cell>
          <cell r="W653">
            <v>6395</v>
          </cell>
          <cell r="X653">
            <v>140000</v>
          </cell>
        </row>
        <row r="654">
          <cell r="A654">
            <v>873</v>
          </cell>
          <cell r="B654" t="str">
            <v>PAW 873</v>
          </cell>
          <cell r="C654">
            <v>0</v>
          </cell>
          <cell r="D654">
            <v>3.4864973006</v>
          </cell>
          <cell r="E654">
            <v>3.1458121885999999</v>
          </cell>
          <cell r="F654">
            <v>0.34068511199999996</v>
          </cell>
          <cell r="G654">
            <v>7434.1</v>
          </cell>
          <cell r="H654">
            <v>16236.794860000002</v>
          </cell>
          <cell r="I654">
            <v>1504.3270259999999</v>
          </cell>
          <cell r="J654">
            <v>5475.2</v>
          </cell>
          <cell r="K654">
            <v>807.7</v>
          </cell>
          <cell r="L654">
            <v>234.6</v>
          </cell>
          <cell r="M654">
            <v>575.4</v>
          </cell>
          <cell r="N654">
            <v>72.651119999999992</v>
          </cell>
          <cell r="O654">
            <v>352.8</v>
          </cell>
          <cell r="P654">
            <v>61.7</v>
          </cell>
          <cell r="Q654">
            <v>150.6</v>
          </cell>
          <cell r="R654">
            <v>19.3</v>
          </cell>
          <cell r="S654">
            <v>109.8</v>
          </cell>
          <cell r="T654">
            <v>16</v>
          </cell>
          <cell r="U654">
            <v>1814</v>
          </cell>
          <cell r="V654">
            <v>0</v>
          </cell>
          <cell r="W654">
            <v>10525</v>
          </cell>
          <cell r="X654">
            <v>160000</v>
          </cell>
        </row>
        <row r="655">
          <cell r="A655">
            <v>874</v>
          </cell>
          <cell r="B655" t="str">
            <v>PAW 874</v>
          </cell>
          <cell r="C655">
            <v>0</v>
          </cell>
          <cell r="D655">
            <v>3.5352150095999999</v>
          </cell>
          <cell r="E655">
            <v>3.1555206376</v>
          </cell>
          <cell r="F655">
            <v>0.379694372</v>
          </cell>
          <cell r="G655">
            <v>8052.9</v>
          </cell>
          <cell r="H655">
            <v>15504.38097</v>
          </cell>
          <cell r="I655">
            <v>1568.2254059999998</v>
          </cell>
          <cell r="J655">
            <v>5613.4</v>
          </cell>
          <cell r="K655">
            <v>816.3</v>
          </cell>
          <cell r="L655">
            <v>233.8</v>
          </cell>
          <cell r="M655">
            <v>587.20000000000005</v>
          </cell>
          <cell r="N655">
            <v>75.643720000000002</v>
          </cell>
          <cell r="O655">
            <v>368.5</v>
          </cell>
          <cell r="P655">
            <v>63.1</v>
          </cell>
          <cell r="Q655">
            <v>157.5</v>
          </cell>
          <cell r="R655">
            <v>20</v>
          </cell>
          <cell r="S655">
            <v>110.4</v>
          </cell>
          <cell r="T655">
            <v>18.8</v>
          </cell>
          <cell r="U655">
            <v>2162</v>
          </cell>
          <cell r="V655">
            <v>0</v>
          </cell>
          <cell r="W655">
            <v>11864</v>
          </cell>
          <cell r="X655">
            <v>142000</v>
          </cell>
        </row>
        <row r="656">
          <cell r="A656">
            <v>875</v>
          </cell>
          <cell r="B656" t="str">
            <v>PAW 875</v>
          </cell>
          <cell r="C656">
            <v>0</v>
          </cell>
          <cell r="D656">
            <v>3.8327878004000002</v>
          </cell>
          <cell r="E656">
            <v>3.4418239464</v>
          </cell>
          <cell r="F656">
            <v>0.390963854</v>
          </cell>
          <cell r="G656">
            <v>9088.1</v>
          </cell>
          <cell r="H656">
            <v>16738.57978</v>
          </cell>
          <cell r="I656">
            <v>1685.5596839999998</v>
          </cell>
          <cell r="J656">
            <v>6037.4</v>
          </cell>
          <cell r="K656">
            <v>868.6</v>
          </cell>
          <cell r="L656">
            <v>252.9</v>
          </cell>
          <cell r="M656">
            <v>626.9</v>
          </cell>
          <cell r="N656">
            <v>77.738540000000015</v>
          </cell>
          <cell r="O656">
            <v>372.5</v>
          </cell>
          <cell r="P656">
            <v>63.7</v>
          </cell>
          <cell r="Q656">
            <v>155.19999999999999</v>
          </cell>
          <cell r="R656">
            <v>19.5</v>
          </cell>
          <cell r="S656">
            <v>108.3</v>
          </cell>
          <cell r="T656">
            <v>17.899999999999999</v>
          </cell>
          <cell r="U656">
            <v>2215</v>
          </cell>
          <cell r="V656">
            <v>0</v>
          </cell>
          <cell r="W656">
            <v>12504</v>
          </cell>
          <cell r="X656">
            <v>127000</v>
          </cell>
        </row>
        <row r="657">
          <cell r="A657">
            <v>876</v>
          </cell>
          <cell r="B657" t="str">
            <v>PAW 876</v>
          </cell>
          <cell r="C657">
            <v>0</v>
          </cell>
          <cell r="D657">
            <v>5.0818808509000002</v>
          </cell>
          <cell r="E657">
            <v>4.4896202429000001</v>
          </cell>
          <cell r="F657">
            <v>0.59226060799999991</v>
          </cell>
          <cell r="G657">
            <v>10564.9</v>
          </cell>
          <cell r="H657">
            <v>21100.618109999999</v>
          </cell>
          <cell r="I657">
            <v>2458.4843189999997</v>
          </cell>
          <cell r="J657">
            <v>9299.2000000000007</v>
          </cell>
          <cell r="K657">
            <v>1473</v>
          </cell>
          <cell r="L657">
            <v>430.7</v>
          </cell>
          <cell r="M657">
            <v>1060.8</v>
          </cell>
          <cell r="N657">
            <v>131.30608000000001</v>
          </cell>
          <cell r="O657">
            <v>629.9</v>
          </cell>
          <cell r="P657">
            <v>104.8</v>
          </cell>
          <cell r="Q657">
            <v>238.6</v>
          </cell>
          <cell r="R657">
            <v>27.6</v>
          </cell>
          <cell r="S657">
            <v>140.80000000000001</v>
          </cell>
          <cell r="T657">
            <v>19.100000000000001</v>
          </cell>
          <cell r="U657">
            <v>3139</v>
          </cell>
          <cell r="V657">
            <v>0</v>
          </cell>
          <cell r="W657">
            <v>28744</v>
          </cell>
          <cell r="X657">
            <v>146000</v>
          </cell>
        </row>
        <row r="658">
          <cell r="A658">
            <v>877</v>
          </cell>
          <cell r="B658" t="str">
            <v>PAW 877</v>
          </cell>
          <cell r="C658">
            <v>0</v>
          </cell>
          <cell r="D658">
            <v>5.1008896574999998</v>
          </cell>
          <cell r="E658">
            <v>4.4418977755000002</v>
          </cell>
          <cell r="F658">
            <v>0.65899188200000003</v>
          </cell>
          <cell r="G658">
            <v>10262.4</v>
          </cell>
          <cell r="H658">
            <v>20783.31294</v>
          </cell>
          <cell r="I658">
            <v>2482.264815</v>
          </cell>
          <cell r="J658">
            <v>9387.1</v>
          </cell>
          <cell r="K658">
            <v>1503.9</v>
          </cell>
          <cell r="L658">
            <v>454.6</v>
          </cell>
          <cell r="M658">
            <v>1112.9000000000001</v>
          </cell>
          <cell r="N658">
            <v>144.81881999999999</v>
          </cell>
          <cell r="O658">
            <v>706.8</v>
          </cell>
          <cell r="P658">
            <v>115.9</v>
          </cell>
          <cell r="Q658">
            <v>257.89999999999998</v>
          </cell>
          <cell r="R658">
            <v>27.7</v>
          </cell>
          <cell r="S658">
            <v>136.4</v>
          </cell>
          <cell r="T658">
            <v>17.899999999999999</v>
          </cell>
          <cell r="U658">
            <v>3615</v>
          </cell>
          <cell r="V658">
            <v>0</v>
          </cell>
          <cell r="W658">
            <v>36966</v>
          </cell>
          <cell r="X658">
            <v>130000</v>
          </cell>
        </row>
        <row r="659">
          <cell r="A659">
            <v>878</v>
          </cell>
          <cell r="B659" t="str">
            <v>PAW 878</v>
          </cell>
          <cell r="C659">
            <v>0</v>
          </cell>
          <cell r="D659">
            <v>3.9484118156000001</v>
          </cell>
          <cell r="E659">
            <v>3.4444108646</v>
          </cell>
          <cell r="F659">
            <v>0.50400095099999997</v>
          </cell>
          <cell r="G659">
            <v>7887.2</v>
          </cell>
          <cell r="H659">
            <v>16050.79242</v>
          </cell>
          <cell r="I659">
            <v>1930.3162259999999</v>
          </cell>
          <cell r="J659">
            <v>7389.5</v>
          </cell>
          <cell r="K659">
            <v>1186.3</v>
          </cell>
          <cell r="L659">
            <v>352.8</v>
          </cell>
          <cell r="M659">
            <v>881.5</v>
          </cell>
          <cell r="N659">
            <v>112.80951</v>
          </cell>
          <cell r="O659">
            <v>544.1</v>
          </cell>
          <cell r="P659">
            <v>90.9</v>
          </cell>
          <cell r="Q659">
            <v>202.4</v>
          </cell>
          <cell r="R659">
            <v>23.1</v>
          </cell>
          <cell r="S659">
            <v>110.1</v>
          </cell>
          <cell r="T659">
            <v>14.3</v>
          </cell>
          <cell r="U659">
            <v>2708</v>
          </cell>
          <cell r="V659">
            <v>0</v>
          </cell>
          <cell r="W659">
            <v>25432</v>
          </cell>
          <cell r="X659">
            <v>116000</v>
          </cell>
        </row>
        <row r="660">
          <cell r="A660">
            <v>879</v>
          </cell>
          <cell r="B660" t="str">
            <v>PAW 879</v>
          </cell>
          <cell r="C660">
            <v>0</v>
          </cell>
          <cell r="D660">
            <v>5.8078415230999996</v>
          </cell>
          <cell r="E660">
            <v>5.0854747991</v>
          </cell>
          <cell r="F660">
            <v>0.7223667239999999</v>
          </cell>
          <cell r="G660">
            <v>12921.9</v>
          </cell>
          <cell r="H660">
            <v>23864.300460000002</v>
          </cell>
          <cell r="I660">
            <v>2678.5475309999997</v>
          </cell>
          <cell r="J660">
            <v>9822.2999999999993</v>
          </cell>
          <cell r="K660">
            <v>1567.7</v>
          </cell>
          <cell r="L660">
            <v>478.3</v>
          </cell>
          <cell r="M660">
            <v>1236.7</v>
          </cell>
          <cell r="N660">
            <v>162.56724000000003</v>
          </cell>
          <cell r="O660">
            <v>803.3</v>
          </cell>
          <cell r="P660">
            <v>133.19999999999999</v>
          </cell>
          <cell r="Q660">
            <v>293.60000000000002</v>
          </cell>
          <cell r="R660">
            <v>30.2</v>
          </cell>
          <cell r="S660">
            <v>134.69999999999999</v>
          </cell>
          <cell r="T660">
            <v>15.1</v>
          </cell>
          <cell r="U660">
            <v>3936</v>
          </cell>
          <cell r="V660">
            <v>0</v>
          </cell>
          <cell r="W660">
            <v>45569</v>
          </cell>
          <cell r="X660">
            <v>88000</v>
          </cell>
        </row>
        <row r="661">
          <cell r="A661">
            <v>880</v>
          </cell>
          <cell r="B661" t="str">
            <v>PAW 880</v>
          </cell>
          <cell r="C661">
            <v>0</v>
          </cell>
          <cell r="D661">
            <v>10.158725692099999</v>
          </cell>
          <cell r="E661">
            <v>8.8596017340999982</v>
          </cell>
          <cell r="F661">
            <v>1.299123958</v>
          </cell>
          <cell r="G661">
            <v>21389.599999999999</v>
          </cell>
          <cell r="H661">
            <v>40909.643709999997</v>
          </cell>
          <cell r="I661">
            <v>4769.8736309999995</v>
          </cell>
          <cell r="J661">
            <v>18337.7</v>
          </cell>
          <cell r="K661">
            <v>3189.2</v>
          </cell>
          <cell r="L661">
            <v>995.8</v>
          </cell>
          <cell r="M661">
            <v>2454</v>
          </cell>
          <cell r="N661">
            <v>313.73957999999999</v>
          </cell>
          <cell r="O661">
            <v>1555.4</v>
          </cell>
          <cell r="P661">
            <v>242.6</v>
          </cell>
          <cell r="Q661">
            <v>492.5</v>
          </cell>
          <cell r="R661">
            <v>47.1</v>
          </cell>
          <cell r="S661">
            <v>194.2</v>
          </cell>
          <cell r="T661">
            <v>20.9</v>
          </cell>
          <cell r="U661">
            <v>6675</v>
          </cell>
          <cell r="V661">
            <v>0</v>
          </cell>
          <cell r="W661">
            <v>23425</v>
          </cell>
          <cell r="X661">
            <v>115000</v>
          </cell>
        </row>
        <row r="662">
          <cell r="A662">
            <v>881</v>
          </cell>
          <cell r="B662" t="str">
            <v>PAW 881</v>
          </cell>
          <cell r="C662">
            <v>0</v>
          </cell>
          <cell r="D662">
            <v>7.7925540298999998</v>
          </cell>
          <cell r="E662">
            <v>6.7988205711999994</v>
          </cell>
          <cell r="F662">
            <v>0.99373345870000007</v>
          </cell>
          <cell r="G662">
            <v>16728.5</v>
          </cell>
          <cell r="H662">
            <v>31252.158079999997</v>
          </cell>
          <cell r="I662">
            <v>3521.9476319999999</v>
          </cell>
          <cell r="J662">
            <v>13882</v>
          </cell>
          <cell r="K662">
            <v>2603.6</v>
          </cell>
          <cell r="L662">
            <v>752.7</v>
          </cell>
          <cell r="M662">
            <v>2021.8</v>
          </cell>
          <cell r="N662">
            <v>249.43321</v>
          </cell>
          <cell r="O662">
            <v>1151.5999999999999</v>
          </cell>
          <cell r="P662">
            <v>195.8</v>
          </cell>
          <cell r="Q662">
            <v>364.8</v>
          </cell>
          <cell r="R662">
            <v>32.299999999999997</v>
          </cell>
          <cell r="S662">
            <v>126.6</v>
          </cell>
          <cell r="T662">
            <v>13.497376999999998</v>
          </cell>
          <cell r="U662">
            <v>5028.8040000000001</v>
          </cell>
          <cell r="V662">
            <v>0</v>
          </cell>
          <cell r="W662">
            <v>19012.7755</v>
          </cell>
          <cell r="X662">
            <v>77542.500000000015</v>
          </cell>
        </row>
        <row r="663">
          <cell r="A663">
            <v>882</v>
          </cell>
          <cell r="B663" t="str">
            <v>PAW 882</v>
          </cell>
          <cell r="C663">
            <v>0</v>
          </cell>
          <cell r="D663">
            <v>9.3846863860000003</v>
          </cell>
          <cell r="E663">
            <v>8.250516782</v>
          </cell>
          <cell r="F663">
            <v>1.134169604</v>
          </cell>
          <cell r="G663">
            <v>20289.7</v>
          </cell>
          <cell r="H663">
            <v>38342.505499999999</v>
          </cell>
          <cell r="I663">
            <v>4346.9623199999996</v>
          </cell>
          <cell r="J663">
            <v>16657.900000000001</v>
          </cell>
          <cell r="K663">
            <v>2868.1</v>
          </cell>
          <cell r="L663">
            <v>896.1</v>
          </cell>
          <cell r="M663">
            <v>2264.9</v>
          </cell>
          <cell r="N663">
            <v>287.79604</v>
          </cell>
          <cell r="O663">
            <v>1344.3</v>
          </cell>
          <cell r="P663">
            <v>209.6</v>
          </cell>
          <cell r="Q663">
            <v>414.3</v>
          </cell>
          <cell r="R663">
            <v>38.700000000000003</v>
          </cell>
          <cell r="S663">
            <v>152.69999999999999</v>
          </cell>
          <cell r="T663">
            <v>16.3</v>
          </cell>
          <cell r="U663">
            <v>5717</v>
          </cell>
          <cell r="V663">
            <v>0</v>
          </cell>
          <cell r="W663">
            <v>24404</v>
          </cell>
          <cell r="X663">
            <v>111000</v>
          </cell>
        </row>
        <row r="664">
          <cell r="A664">
            <v>883</v>
          </cell>
          <cell r="B664" t="str">
            <v>PAW 883</v>
          </cell>
          <cell r="C664">
            <v>0</v>
          </cell>
          <cell r="D664">
            <v>7.3781988097999989</v>
          </cell>
          <cell r="E664">
            <v>6.5058750907999991</v>
          </cell>
          <cell r="F664">
            <v>0.87232371899999994</v>
          </cell>
          <cell r="G664">
            <v>16169</v>
          </cell>
          <cell r="H664">
            <v>30295.44024</v>
          </cell>
          <cell r="I664">
            <v>3454.2106679999997</v>
          </cell>
          <cell r="J664">
            <v>12939.2</v>
          </cell>
          <cell r="K664">
            <v>2200.9</v>
          </cell>
          <cell r="L664">
            <v>665.4</v>
          </cell>
          <cell r="M664">
            <v>1735</v>
          </cell>
          <cell r="N664">
            <v>222.93719000000002</v>
          </cell>
          <cell r="O664">
            <v>1014.7</v>
          </cell>
          <cell r="P664">
            <v>156</v>
          </cell>
          <cell r="Q664">
            <v>309.8</v>
          </cell>
          <cell r="R664">
            <v>30.1</v>
          </cell>
          <cell r="S664">
            <v>128.69999999999999</v>
          </cell>
          <cell r="T664">
            <v>14.6</v>
          </cell>
          <cell r="U664">
            <v>4446</v>
          </cell>
          <cell r="V664">
            <v>0</v>
          </cell>
          <cell r="W664">
            <v>16693</v>
          </cell>
          <cell r="X664">
            <v>140000</v>
          </cell>
        </row>
        <row r="665">
          <cell r="A665">
            <v>886</v>
          </cell>
          <cell r="B665" t="str">
            <v>PAW 886</v>
          </cell>
          <cell r="C665">
            <v>0</v>
          </cell>
          <cell r="D665">
            <v>5.2937957102999995</v>
          </cell>
          <cell r="E665">
            <v>4.6821472292999999</v>
          </cell>
          <cell r="F665">
            <v>0.61164848100000002</v>
          </cell>
          <cell r="G665">
            <v>11614.1</v>
          </cell>
          <cell r="H665">
            <v>21935.872139999999</v>
          </cell>
          <cell r="I665">
            <v>2471.1001529999999</v>
          </cell>
          <cell r="J665">
            <v>9236.2000000000007</v>
          </cell>
          <cell r="K665">
            <v>1564.2</v>
          </cell>
          <cell r="L665">
            <v>478.4</v>
          </cell>
          <cell r="M665">
            <v>1164.2</v>
          </cell>
          <cell r="N665">
            <v>147.68481</v>
          </cell>
          <cell r="O665">
            <v>697.3</v>
          </cell>
          <cell r="P665">
            <v>109</v>
          </cell>
          <cell r="Q665">
            <v>226</v>
          </cell>
          <cell r="R665">
            <v>22.6</v>
          </cell>
          <cell r="S665">
            <v>102.9</v>
          </cell>
          <cell r="T665">
            <v>12.4</v>
          </cell>
          <cell r="U665">
            <v>3156</v>
          </cell>
          <cell r="V665">
            <v>0</v>
          </cell>
          <cell r="W665">
            <v>18316</v>
          </cell>
          <cell r="X665">
            <v>119000</v>
          </cell>
        </row>
        <row r="666">
          <cell r="A666">
            <v>887</v>
          </cell>
          <cell r="B666" t="str">
            <v>PAW 887</v>
          </cell>
          <cell r="C666">
            <v>0</v>
          </cell>
          <cell r="D666">
            <v>9.1306574977999997</v>
          </cell>
          <cell r="E666">
            <v>7.9915118098000004</v>
          </cell>
          <cell r="F666">
            <v>1.1391456879999999</v>
          </cell>
          <cell r="G666">
            <v>19696.900000000001</v>
          </cell>
          <cell r="H666">
            <v>36885.291170000004</v>
          </cell>
          <cell r="I666">
            <v>4243.226928</v>
          </cell>
          <cell r="J666">
            <v>16266.7</v>
          </cell>
          <cell r="K666">
            <v>2823</v>
          </cell>
          <cell r="L666">
            <v>878.1</v>
          </cell>
          <cell r="M666">
            <v>2193.5</v>
          </cell>
          <cell r="N666">
            <v>281.85687999999999</v>
          </cell>
          <cell r="O666">
            <v>1327.4</v>
          </cell>
          <cell r="P666">
            <v>206.7</v>
          </cell>
          <cell r="Q666">
            <v>414.9</v>
          </cell>
          <cell r="R666">
            <v>40.6</v>
          </cell>
          <cell r="S666">
            <v>170.8</v>
          </cell>
          <cell r="T666">
            <v>18.600000000000001</v>
          </cell>
          <cell r="U666">
            <v>5859</v>
          </cell>
          <cell r="V666">
            <v>0</v>
          </cell>
          <cell r="W666">
            <v>15328</v>
          </cell>
          <cell r="X666">
            <v>97000</v>
          </cell>
        </row>
        <row r="667">
          <cell r="A667">
            <v>888</v>
          </cell>
          <cell r="B667" t="str">
            <v>PAW 888</v>
          </cell>
          <cell r="C667">
            <v>0</v>
          </cell>
          <cell r="D667">
            <v>8.213662986300001</v>
          </cell>
          <cell r="E667">
            <v>7.3410868853000011</v>
          </cell>
          <cell r="F667">
            <v>0.87257610100000005</v>
          </cell>
          <cell r="G667">
            <v>20767</v>
          </cell>
          <cell r="H667">
            <v>33984.332459999998</v>
          </cell>
          <cell r="I667">
            <v>3642.3363929999996</v>
          </cell>
          <cell r="J667">
            <v>12987.1</v>
          </cell>
          <cell r="K667">
            <v>2030.1</v>
          </cell>
          <cell r="L667">
            <v>620.5</v>
          </cell>
          <cell r="M667">
            <v>1528.8</v>
          </cell>
          <cell r="N667">
            <v>200.86100999999999</v>
          </cell>
          <cell r="O667">
            <v>1006.9</v>
          </cell>
          <cell r="P667">
            <v>164.4</v>
          </cell>
          <cell r="Q667">
            <v>354.1</v>
          </cell>
          <cell r="R667">
            <v>34.200000000000003</v>
          </cell>
          <cell r="S667">
            <v>147.1</v>
          </cell>
          <cell r="T667">
            <v>16.899999999999999</v>
          </cell>
          <cell r="U667">
            <v>4652</v>
          </cell>
          <cell r="V667">
            <v>0</v>
          </cell>
          <cell r="W667">
            <v>5724</v>
          </cell>
          <cell r="X667">
            <v>163000</v>
          </cell>
        </row>
        <row r="668">
          <cell r="A668">
            <v>889</v>
          </cell>
          <cell r="B668" t="str">
            <v>PAW 889</v>
          </cell>
          <cell r="C668">
            <v>0</v>
          </cell>
          <cell r="D668">
            <v>4.9761800585999989</v>
          </cell>
          <cell r="E668">
            <v>4.3929079568999994</v>
          </cell>
          <cell r="F668">
            <v>0.58327210169999999</v>
          </cell>
          <cell r="G668">
            <v>11224.5</v>
          </cell>
          <cell r="H668">
            <v>20290.898420000001</v>
          </cell>
          <cell r="I668">
            <v>2301.7811489999999</v>
          </cell>
          <cell r="J668">
            <v>8717.2000000000007</v>
          </cell>
          <cell r="K668">
            <v>1394.7</v>
          </cell>
          <cell r="L668">
            <v>407.1</v>
          </cell>
          <cell r="M668">
            <v>1047.5999999999999</v>
          </cell>
          <cell r="N668">
            <v>135.57629</v>
          </cell>
          <cell r="O668">
            <v>633.20000000000005</v>
          </cell>
          <cell r="P668">
            <v>111.3</v>
          </cell>
          <cell r="Q668">
            <v>227.6</v>
          </cell>
          <cell r="R668">
            <v>22.6</v>
          </cell>
          <cell r="S668">
            <v>99.3</v>
          </cell>
          <cell r="T668">
            <v>11.791727</v>
          </cell>
          <cell r="U668">
            <v>3136.6530000000002</v>
          </cell>
          <cell r="V668">
            <v>0</v>
          </cell>
          <cell r="W668">
            <v>14146.214500000002</v>
          </cell>
          <cell r="X668">
            <v>131347.50000000003</v>
          </cell>
        </row>
        <row r="669">
          <cell r="A669">
            <v>890</v>
          </cell>
          <cell r="B669" t="str">
            <v>PAW 890</v>
          </cell>
          <cell r="C669">
            <v>0</v>
          </cell>
          <cell r="D669">
            <v>3.3166635581000001</v>
          </cell>
          <cell r="E669">
            <v>2.9322858841000001</v>
          </cell>
          <cell r="F669">
            <v>0.384377674</v>
          </cell>
          <cell r="G669">
            <v>7100.5</v>
          </cell>
          <cell r="H669">
            <v>13789.48064</v>
          </cell>
          <cell r="I669">
            <v>1577.1782009999999</v>
          </cell>
          <cell r="J669">
            <v>5932.1</v>
          </cell>
          <cell r="K669">
            <v>923.6</v>
          </cell>
          <cell r="L669">
            <v>273.8</v>
          </cell>
          <cell r="M669">
            <v>695.1</v>
          </cell>
          <cell r="N669">
            <v>87.176739999999995</v>
          </cell>
          <cell r="O669">
            <v>417.2</v>
          </cell>
          <cell r="P669">
            <v>67.7</v>
          </cell>
          <cell r="Q669">
            <v>150.80000000000001</v>
          </cell>
          <cell r="R669">
            <v>16.8</v>
          </cell>
          <cell r="S669">
            <v>80.400000000000006</v>
          </cell>
          <cell r="T669">
            <v>10.8</v>
          </cell>
          <cell r="U669">
            <v>2044</v>
          </cell>
          <cell r="V669">
            <v>0</v>
          </cell>
          <cell r="W669">
            <v>15076</v>
          </cell>
          <cell r="X669">
            <v>131000</v>
          </cell>
        </row>
        <row r="670">
          <cell r="A670">
            <v>891</v>
          </cell>
          <cell r="B670" t="str">
            <v>PAW 891</v>
          </cell>
          <cell r="C670">
            <v>0</v>
          </cell>
          <cell r="D670">
            <v>4.6680407810000002</v>
          </cell>
          <cell r="E670">
            <v>4.0908965799999999</v>
          </cell>
          <cell r="F670">
            <v>0.57714420099999986</v>
          </cell>
          <cell r="G670">
            <v>9598.2000000000007</v>
          </cell>
          <cell r="H670">
            <v>19205.220450000001</v>
          </cell>
          <cell r="I670">
            <v>2263.94535</v>
          </cell>
          <cell r="J670">
            <v>8522.4</v>
          </cell>
          <cell r="K670">
            <v>1319.2</v>
          </cell>
          <cell r="L670">
            <v>383.5</v>
          </cell>
          <cell r="M670">
            <v>938.1</v>
          </cell>
          <cell r="N670">
            <v>121.44201000000001</v>
          </cell>
          <cell r="O670">
            <v>582</v>
          </cell>
          <cell r="P670">
            <v>99.9</v>
          </cell>
          <cell r="Q670">
            <v>228.7</v>
          </cell>
          <cell r="R670">
            <v>26.7</v>
          </cell>
          <cell r="S670">
            <v>134.9</v>
          </cell>
          <cell r="T670">
            <v>18.2</v>
          </cell>
          <cell r="U670">
            <v>3238</v>
          </cell>
          <cell r="V670">
            <v>0</v>
          </cell>
          <cell r="W670">
            <v>21350</v>
          </cell>
          <cell r="X670">
            <v>142000</v>
          </cell>
        </row>
        <row r="671">
          <cell r="A671">
            <v>892</v>
          </cell>
          <cell r="B671" t="str">
            <v>PAW 892</v>
          </cell>
          <cell r="C671">
            <v>0</v>
          </cell>
          <cell r="D671">
            <v>4.4285080788000002</v>
          </cell>
          <cell r="E671">
            <v>3.8735132528</v>
          </cell>
          <cell r="F671">
            <v>0.55499482599999994</v>
          </cell>
          <cell r="G671">
            <v>9280.5</v>
          </cell>
          <cell r="H671">
            <v>18108.53226</v>
          </cell>
          <cell r="I671">
            <v>2087.300268</v>
          </cell>
          <cell r="J671">
            <v>8002.4</v>
          </cell>
          <cell r="K671">
            <v>1256.4000000000001</v>
          </cell>
          <cell r="L671">
            <v>374.6</v>
          </cell>
          <cell r="M671">
            <v>937</v>
          </cell>
          <cell r="N671">
            <v>114.24826</v>
          </cell>
          <cell r="O671">
            <v>560.70000000000005</v>
          </cell>
          <cell r="P671">
            <v>92.5</v>
          </cell>
          <cell r="Q671">
            <v>211.6</v>
          </cell>
          <cell r="R671">
            <v>23.5</v>
          </cell>
          <cell r="S671">
            <v>114.6</v>
          </cell>
          <cell r="T671">
            <v>16.2</v>
          </cell>
          <cell r="U671">
            <v>3105</v>
          </cell>
          <cell r="V671">
            <v>0</v>
          </cell>
          <cell r="W671">
            <v>19021</v>
          </cell>
          <cell r="X671">
            <v>54000</v>
          </cell>
        </row>
        <row r="672">
          <cell r="A672">
            <v>893</v>
          </cell>
          <cell r="B672" t="str">
            <v>PAW 893</v>
          </cell>
          <cell r="C672">
            <v>0</v>
          </cell>
          <cell r="D672">
            <v>4.6714732096000002</v>
          </cell>
          <cell r="E672">
            <v>4.0905427876000005</v>
          </cell>
          <cell r="F672">
            <v>0.580930422</v>
          </cell>
          <cell r="G672">
            <v>9819.2000000000007</v>
          </cell>
          <cell r="H672">
            <v>19056.34822</v>
          </cell>
          <cell r="I672">
            <v>2267.479656</v>
          </cell>
          <cell r="J672">
            <v>8456.4</v>
          </cell>
          <cell r="K672">
            <v>1306</v>
          </cell>
          <cell r="L672">
            <v>385.2</v>
          </cell>
          <cell r="M672">
            <v>958.8</v>
          </cell>
          <cell r="N672">
            <v>116.50422</v>
          </cell>
          <cell r="O672">
            <v>554</v>
          </cell>
          <cell r="P672">
            <v>92.1</v>
          </cell>
          <cell r="Q672">
            <v>208.8</v>
          </cell>
          <cell r="R672">
            <v>24</v>
          </cell>
          <cell r="S672">
            <v>122.1</v>
          </cell>
          <cell r="T672">
            <v>20.8</v>
          </cell>
          <cell r="U672">
            <v>3327</v>
          </cell>
          <cell r="V672">
            <v>0</v>
          </cell>
          <cell r="W672">
            <v>22785</v>
          </cell>
          <cell r="X672">
            <v>87000</v>
          </cell>
        </row>
        <row r="673">
          <cell r="A673">
            <v>894</v>
          </cell>
          <cell r="B673" t="str">
            <v>PAW 894</v>
          </cell>
          <cell r="C673">
            <v>0</v>
          </cell>
          <cell r="D673">
            <v>3.6058637845000003</v>
          </cell>
          <cell r="E673">
            <v>3.1485959735000004</v>
          </cell>
          <cell r="F673">
            <v>0.45726781100000008</v>
          </cell>
          <cell r="G673">
            <v>7470.1</v>
          </cell>
          <cell r="H673">
            <v>14769.038830000001</v>
          </cell>
          <cell r="I673">
            <v>1721.9209049999997</v>
          </cell>
          <cell r="J673">
            <v>6511.7</v>
          </cell>
          <cell r="K673">
            <v>1013.2</v>
          </cell>
          <cell r="L673">
            <v>294.89999999999998</v>
          </cell>
          <cell r="M673">
            <v>730.1</v>
          </cell>
          <cell r="N673">
            <v>88.178110000000004</v>
          </cell>
          <cell r="O673">
            <v>413.8</v>
          </cell>
          <cell r="P673">
            <v>68.7</v>
          </cell>
          <cell r="Q673">
            <v>161.5</v>
          </cell>
          <cell r="R673">
            <v>19.399999999999999</v>
          </cell>
          <cell r="S673">
            <v>102.7</v>
          </cell>
          <cell r="T673">
            <v>19.399999999999999</v>
          </cell>
          <cell r="U673">
            <v>2674</v>
          </cell>
          <cell r="V673">
            <v>0</v>
          </cell>
          <cell r="W673">
            <v>15849</v>
          </cell>
          <cell r="X673">
            <v>115000</v>
          </cell>
        </row>
        <row r="674">
          <cell r="A674">
            <v>895</v>
          </cell>
          <cell r="B674" t="str">
            <v>PAW 895</v>
          </cell>
          <cell r="C674">
            <v>0</v>
          </cell>
          <cell r="D674">
            <v>5.0221081212999996</v>
          </cell>
          <cell r="E674">
            <v>4.4320825172999996</v>
          </cell>
          <cell r="F674">
            <v>0.59002560400000004</v>
          </cell>
          <cell r="G674">
            <v>10703.1</v>
          </cell>
          <cell r="H674">
            <v>20914.264279999999</v>
          </cell>
          <cell r="I674">
            <v>2372.5608929999999</v>
          </cell>
          <cell r="J674">
            <v>8927.2999999999993</v>
          </cell>
          <cell r="K674">
            <v>1403.6</v>
          </cell>
          <cell r="L674">
            <v>414.6</v>
          </cell>
          <cell r="M674">
            <v>1000.3</v>
          </cell>
          <cell r="N674">
            <v>126.65604</v>
          </cell>
          <cell r="O674">
            <v>593.20000000000005</v>
          </cell>
          <cell r="P674">
            <v>95.2</v>
          </cell>
          <cell r="Q674">
            <v>212.9</v>
          </cell>
          <cell r="R674">
            <v>24.9</v>
          </cell>
          <cell r="S674">
            <v>128.1</v>
          </cell>
          <cell r="T674">
            <v>20.399999999999999</v>
          </cell>
          <cell r="U674">
            <v>3284</v>
          </cell>
          <cell r="V674">
            <v>0</v>
          </cell>
          <cell r="W674">
            <v>20780</v>
          </cell>
          <cell r="X674">
            <v>105000</v>
          </cell>
        </row>
        <row r="675">
          <cell r="A675">
            <v>896</v>
          </cell>
          <cell r="B675" t="str">
            <v>PAW 896</v>
          </cell>
          <cell r="C675">
            <v>0</v>
          </cell>
          <cell r="D675">
            <v>5.1145116922999998</v>
          </cell>
          <cell r="E675">
            <v>4.5722173402999999</v>
          </cell>
          <cell r="F675">
            <v>0.54229435200000009</v>
          </cell>
          <cell r="G675">
            <v>11148.8</v>
          </cell>
          <cell r="H675">
            <v>21758.654450000002</v>
          </cell>
          <cell r="I675">
            <v>2466.4189529999999</v>
          </cell>
          <cell r="J675">
            <v>8996.6</v>
          </cell>
          <cell r="K675">
            <v>1351.7</v>
          </cell>
          <cell r="L675">
            <v>381.6</v>
          </cell>
          <cell r="M675">
            <v>927.3</v>
          </cell>
          <cell r="N675">
            <v>109.94351999999999</v>
          </cell>
          <cell r="O675">
            <v>512.4</v>
          </cell>
          <cell r="P675">
            <v>81.400000000000006</v>
          </cell>
          <cell r="Q675">
            <v>188.8</v>
          </cell>
          <cell r="R675">
            <v>23.3</v>
          </cell>
          <cell r="S675">
            <v>127.1</v>
          </cell>
          <cell r="T675">
            <v>21.1</v>
          </cell>
          <cell r="U675">
            <v>3050</v>
          </cell>
          <cell r="V675">
            <v>0</v>
          </cell>
          <cell r="W675">
            <v>16296</v>
          </cell>
          <cell r="X675">
            <v>110000</v>
          </cell>
        </row>
        <row r="676">
          <cell r="A676">
            <v>897</v>
          </cell>
          <cell r="B676" t="str">
            <v>PAW 897</v>
          </cell>
          <cell r="C676">
            <v>0</v>
          </cell>
          <cell r="D676">
            <v>4.9911388765</v>
          </cell>
          <cell r="E676">
            <v>4.4387915345</v>
          </cell>
          <cell r="F676">
            <v>0.55234734199999991</v>
          </cell>
          <cell r="G676">
            <v>10970.5</v>
          </cell>
          <cell r="H676">
            <v>21201.46704</v>
          </cell>
          <cell r="I676">
            <v>2374.9483049999999</v>
          </cell>
          <cell r="J676">
            <v>8564.1</v>
          </cell>
          <cell r="K676">
            <v>1276.9000000000001</v>
          </cell>
          <cell r="L676">
            <v>352.9</v>
          </cell>
          <cell r="M676">
            <v>885.3</v>
          </cell>
          <cell r="N676">
            <v>104.07342</v>
          </cell>
          <cell r="O676">
            <v>507</v>
          </cell>
          <cell r="P676">
            <v>85.1</v>
          </cell>
          <cell r="Q676">
            <v>200.9</v>
          </cell>
          <cell r="R676">
            <v>25.2</v>
          </cell>
          <cell r="S676">
            <v>133.6</v>
          </cell>
          <cell r="T676">
            <v>21.4</v>
          </cell>
          <cell r="U676">
            <v>3208</v>
          </cell>
          <cell r="V676">
            <v>0</v>
          </cell>
          <cell r="W676">
            <v>15964</v>
          </cell>
          <cell r="X676">
            <v>151000</v>
          </cell>
        </row>
        <row r="677">
          <cell r="A677">
            <v>898</v>
          </cell>
          <cell r="B677" t="str">
            <v>PAW 898</v>
          </cell>
          <cell r="C677">
            <v>0</v>
          </cell>
          <cell r="D677">
            <v>4.0069278230999998</v>
          </cell>
          <cell r="E677">
            <v>3.5420856711000002</v>
          </cell>
          <cell r="F677">
            <v>0.46484215200000001</v>
          </cell>
          <cell r="G677">
            <v>8762.9</v>
          </cell>
          <cell r="H677">
            <v>16878.19874</v>
          </cell>
          <cell r="I677">
            <v>1876.6579709999999</v>
          </cell>
          <cell r="J677">
            <v>6878.4</v>
          </cell>
          <cell r="K677">
            <v>1024.7</v>
          </cell>
          <cell r="L677">
            <v>288</v>
          </cell>
          <cell r="M677">
            <v>689.8</v>
          </cell>
          <cell r="N677">
            <v>84.621520000000004</v>
          </cell>
          <cell r="O677">
            <v>424.8</v>
          </cell>
          <cell r="P677">
            <v>73.599999999999994</v>
          </cell>
          <cell r="Q677">
            <v>187.6</v>
          </cell>
          <cell r="R677">
            <v>23.6</v>
          </cell>
          <cell r="S677">
            <v>130.6</v>
          </cell>
          <cell r="T677">
            <v>19.8</v>
          </cell>
          <cell r="U677">
            <v>2726</v>
          </cell>
          <cell r="V677">
            <v>0</v>
          </cell>
          <cell r="W677">
            <v>21140</v>
          </cell>
          <cell r="X677">
            <v>83000</v>
          </cell>
        </row>
        <row r="678">
          <cell r="A678">
            <v>899</v>
          </cell>
          <cell r="B678" t="str">
            <v>PAW 899</v>
          </cell>
          <cell r="C678">
            <v>0</v>
          </cell>
          <cell r="D678">
            <v>1.6063894694</v>
          </cell>
          <cell r="E678">
            <v>1.4395958364000001</v>
          </cell>
          <cell r="F678">
            <v>0.166793633</v>
          </cell>
          <cell r="G678">
            <v>3667.2</v>
          </cell>
          <cell r="H678">
            <v>6758.1667400000006</v>
          </cell>
          <cell r="I678">
            <v>772.491624</v>
          </cell>
          <cell r="J678">
            <v>2782.9</v>
          </cell>
          <cell r="K678">
            <v>415.2</v>
          </cell>
          <cell r="L678">
            <v>120.4</v>
          </cell>
          <cell r="M678">
            <v>302.60000000000002</v>
          </cell>
          <cell r="N678">
            <v>36.636330000000001</v>
          </cell>
          <cell r="O678">
            <v>171.9</v>
          </cell>
          <cell r="P678">
            <v>28.7</v>
          </cell>
          <cell r="Q678">
            <v>64.2</v>
          </cell>
          <cell r="R678">
            <v>7.7</v>
          </cell>
          <cell r="S678">
            <v>39.5</v>
          </cell>
          <cell r="T678">
            <v>5.3</v>
          </cell>
          <cell r="U678">
            <v>891</v>
          </cell>
          <cell r="V678">
            <v>0</v>
          </cell>
          <cell r="W678">
            <v>5221</v>
          </cell>
          <cell r="X678">
            <v>35000</v>
          </cell>
        </row>
        <row r="679">
          <cell r="A679">
            <v>900</v>
          </cell>
          <cell r="B679" t="str">
            <v>PAW 900</v>
          </cell>
          <cell r="C679">
            <v>0</v>
          </cell>
          <cell r="D679">
            <v>1.4536205855</v>
          </cell>
          <cell r="E679">
            <v>1.3060739735</v>
          </cell>
          <cell r="F679">
            <v>0.14754661199999999</v>
          </cell>
          <cell r="G679">
            <v>3306.1</v>
          </cell>
          <cell r="H679">
            <v>6195.8256099999999</v>
          </cell>
          <cell r="I679">
            <v>689.01412499999992</v>
          </cell>
          <cell r="J679">
            <v>2492.3000000000002</v>
          </cell>
          <cell r="K679">
            <v>377.5</v>
          </cell>
          <cell r="L679">
            <v>110</v>
          </cell>
          <cell r="M679">
            <v>256.60000000000002</v>
          </cell>
          <cell r="N679">
            <v>32.366120000000002</v>
          </cell>
          <cell r="O679">
            <v>152.80000000000001</v>
          </cell>
          <cell r="P679">
            <v>25</v>
          </cell>
          <cell r="Q679">
            <v>58.1</v>
          </cell>
          <cell r="R679">
            <v>7.1</v>
          </cell>
          <cell r="S679">
            <v>38.9</v>
          </cell>
          <cell r="T679">
            <v>5.6</v>
          </cell>
          <cell r="U679">
            <v>789</v>
          </cell>
          <cell r="V679">
            <v>0</v>
          </cell>
          <cell r="W679">
            <v>5634</v>
          </cell>
          <cell r="X679">
            <v>44000</v>
          </cell>
        </row>
        <row r="680">
          <cell r="A680">
            <v>901</v>
          </cell>
          <cell r="B680" t="str">
            <v>PAW 901</v>
          </cell>
          <cell r="C680">
            <v>0</v>
          </cell>
          <cell r="D680">
            <v>2.2091253181999999</v>
          </cell>
          <cell r="E680">
            <v>1.9852791452</v>
          </cell>
          <cell r="F680">
            <v>0.22384617300000001</v>
          </cell>
          <cell r="G680">
            <v>5067.3</v>
          </cell>
          <cell r="H680">
            <v>9226.7986199999996</v>
          </cell>
          <cell r="I680">
            <v>1045.592832</v>
          </cell>
          <cell r="J680">
            <v>3918.8</v>
          </cell>
          <cell r="K680">
            <v>594.29999999999995</v>
          </cell>
          <cell r="L680">
            <v>175.7</v>
          </cell>
          <cell r="M680">
            <v>438.2</v>
          </cell>
          <cell r="N680">
            <v>54.361729999999994</v>
          </cell>
          <cell r="O680">
            <v>253.8</v>
          </cell>
          <cell r="P680">
            <v>39.5</v>
          </cell>
          <cell r="Q680">
            <v>86</v>
          </cell>
          <cell r="R680">
            <v>9.8000000000000007</v>
          </cell>
          <cell r="S680">
            <v>52</v>
          </cell>
          <cell r="T680">
            <v>7.1</v>
          </cell>
          <cell r="U680">
            <v>1122</v>
          </cell>
          <cell r="V680">
            <v>0</v>
          </cell>
          <cell r="W680">
            <v>7932</v>
          </cell>
          <cell r="X680">
            <v>53000</v>
          </cell>
        </row>
        <row r="681">
          <cell r="A681">
            <v>902</v>
          </cell>
          <cell r="B681" t="str">
            <v>PAW 902</v>
          </cell>
          <cell r="C681">
            <v>0</v>
          </cell>
          <cell r="D681">
            <v>2.2494836123000006</v>
          </cell>
          <cell r="E681">
            <v>2.0053168693000005</v>
          </cell>
          <cell r="F681">
            <v>0.24416674299999999</v>
          </cell>
          <cell r="G681">
            <v>4845.5</v>
          </cell>
          <cell r="H681">
            <v>9611.2192800000012</v>
          </cell>
          <cell r="I681">
            <v>1048.249413</v>
          </cell>
          <cell r="J681">
            <v>3928.5</v>
          </cell>
          <cell r="K681">
            <v>619.70000000000005</v>
          </cell>
          <cell r="L681">
            <v>183.1</v>
          </cell>
          <cell r="M681">
            <v>449.9</v>
          </cell>
          <cell r="N681">
            <v>55.167430000000003</v>
          </cell>
          <cell r="O681">
            <v>264.3</v>
          </cell>
          <cell r="P681">
            <v>41.5</v>
          </cell>
          <cell r="Q681">
            <v>94.4</v>
          </cell>
          <cell r="R681">
            <v>11.3</v>
          </cell>
          <cell r="S681">
            <v>59.4</v>
          </cell>
          <cell r="T681">
            <v>8.6</v>
          </cell>
          <cell r="U681">
            <v>1274</v>
          </cell>
          <cell r="V681">
            <v>0</v>
          </cell>
          <cell r="W681">
            <v>8935</v>
          </cell>
          <cell r="X681">
            <v>58000</v>
          </cell>
        </row>
        <row r="682">
          <cell r="A682">
            <v>903</v>
          </cell>
          <cell r="B682" t="str">
            <v>PAW 903</v>
          </cell>
          <cell r="C682">
            <v>0</v>
          </cell>
          <cell r="D682">
            <v>1.3049934066000002</v>
          </cell>
          <cell r="E682">
            <v>1.1684401846000001</v>
          </cell>
          <cell r="F682">
            <v>0.136553222</v>
          </cell>
          <cell r="G682">
            <v>3021.4</v>
          </cell>
          <cell r="H682">
            <v>5378.9609900000005</v>
          </cell>
          <cell r="I682">
            <v>633.74085599999989</v>
          </cell>
          <cell r="J682">
            <v>2294.5</v>
          </cell>
          <cell r="K682">
            <v>355.8</v>
          </cell>
          <cell r="L682">
            <v>105</v>
          </cell>
          <cell r="M682">
            <v>270.2</v>
          </cell>
          <cell r="N682">
            <v>33.632219999999997</v>
          </cell>
          <cell r="O682">
            <v>161</v>
          </cell>
          <cell r="P682">
            <v>24.6</v>
          </cell>
          <cell r="Q682">
            <v>50.8</v>
          </cell>
          <cell r="R682">
            <v>5.7</v>
          </cell>
          <cell r="S682">
            <v>29.5</v>
          </cell>
          <cell r="T682">
            <v>4.0999999999999996</v>
          </cell>
          <cell r="U682">
            <v>681</v>
          </cell>
          <cell r="V682">
            <v>0</v>
          </cell>
          <cell r="W682">
            <v>5400</v>
          </cell>
          <cell r="X682">
            <v>38000</v>
          </cell>
        </row>
        <row r="683">
          <cell r="A683">
            <v>906</v>
          </cell>
          <cell r="B683" t="str">
            <v>PAW 906</v>
          </cell>
          <cell r="C683">
            <v>0</v>
          </cell>
          <cell r="D683">
            <v>2.7729379423000005</v>
          </cell>
          <cell r="E683">
            <v>2.4374605033000005</v>
          </cell>
          <cell r="F683">
            <v>0.33547743899999993</v>
          </cell>
          <cell r="G683">
            <v>5753.4</v>
          </cell>
          <cell r="H683">
            <v>12435.6921</v>
          </cell>
          <cell r="I683">
            <v>1186.8129329999999</v>
          </cell>
          <cell r="J683">
            <v>4349.8</v>
          </cell>
          <cell r="K683">
            <v>648.9</v>
          </cell>
          <cell r="L683">
            <v>191.3</v>
          </cell>
          <cell r="M683">
            <v>460.5</v>
          </cell>
          <cell r="N683">
            <v>58.574390000000001</v>
          </cell>
          <cell r="O683">
            <v>310.60000000000002</v>
          </cell>
          <cell r="P683">
            <v>56.2</v>
          </cell>
          <cell r="Q683">
            <v>142.6</v>
          </cell>
          <cell r="R683">
            <v>18.3</v>
          </cell>
          <cell r="S683">
            <v>103.7</v>
          </cell>
          <cell r="T683">
            <v>15</v>
          </cell>
          <cell r="U683">
            <v>1998</v>
          </cell>
          <cell r="W683">
            <v>8132</v>
          </cell>
          <cell r="X683">
            <v>149000</v>
          </cell>
        </row>
        <row r="684">
          <cell r="A684">
            <v>907</v>
          </cell>
          <cell r="B684" t="str">
            <v>PAW 907</v>
          </cell>
          <cell r="C684">
            <v>0</v>
          </cell>
          <cell r="D684">
            <v>2.8811715306999996</v>
          </cell>
          <cell r="E684">
            <v>2.5148416226999997</v>
          </cell>
          <cell r="F684">
            <v>0.36632990800000004</v>
          </cell>
          <cell r="G684">
            <v>6157.1</v>
          </cell>
          <cell r="H684">
            <v>12337.06864</v>
          </cell>
          <cell r="I684">
            <v>1280.6475869999999</v>
          </cell>
          <cell r="J684">
            <v>4678.8999999999996</v>
          </cell>
          <cell r="K684">
            <v>694.7</v>
          </cell>
          <cell r="L684">
            <v>202.5</v>
          </cell>
          <cell r="M684">
            <v>511.3</v>
          </cell>
          <cell r="N684">
            <v>65.699079999999995</v>
          </cell>
          <cell r="O684">
            <v>339.8</v>
          </cell>
          <cell r="P684">
            <v>61.9</v>
          </cell>
          <cell r="Q684">
            <v>160.30000000000001</v>
          </cell>
          <cell r="R684">
            <v>20.399999999999999</v>
          </cell>
          <cell r="S684">
            <v>113.9</v>
          </cell>
          <cell r="T684">
            <v>16.5</v>
          </cell>
          <cell r="U684">
            <v>2171</v>
          </cell>
          <cell r="W684">
            <v>9509</v>
          </cell>
          <cell r="X684">
            <v>108000</v>
          </cell>
        </row>
        <row r="685">
          <cell r="A685">
            <v>908</v>
          </cell>
          <cell r="B685" t="str">
            <v>PAW 908</v>
          </cell>
          <cell r="C685">
            <v>0</v>
          </cell>
          <cell r="D685">
            <v>2.3667297462000003</v>
          </cell>
          <cell r="E685">
            <v>2.0380666892000003</v>
          </cell>
          <cell r="F685">
            <v>0.32866305700000004</v>
          </cell>
          <cell r="G685">
            <v>5143.5</v>
          </cell>
          <cell r="H685">
            <v>9655.2601600000016</v>
          </cell>
          <cell r="I685">
            <v>1060.806732</v>
          </cell>
          <cell r="J685">
            <v>3937.9</v>
          </cell>
          <cell r="K685">
            <v>583.20000000000005</v>
          </cell>
          <cell r="L685">
            <v>169.7</v>
          </cell>
          <cell r="M685">
            <v>429</v>
          </cell>
          <cell r="N685">
            <v>57.630569999999999</v>
          </cell>
          <cell r="O685">
            <v>314.7</v>
          </cell>
          <cell r="P685">
            <v>59.4</v>
          </cell>
          <cell r="Q685">
            <v>156</v>
          </cell>
          <cell r="R685">
            <v>20.100000000000001</v>
          </cell>
          <cell r="S685">
            <v>113.1</v>
          </cell>
          <cell r="T685">
            <v>16</v>
          </cell>
          <cell r="U685">
            <v>1951</v>
          </cell>
          <cell r="W685">
            <v>11502</v>
          </cell>
          <cell r="X685">
            <v>57000</v>
          </cell>
        </row>
        <row r="686">
          <cell r="A686">
            <v>909</v>
          </cell>
          <cell r="B686" t="str">
            <v>PAW 909</v>
          </cell>
          <cell r="C686">
            <v>0</v>
          </cell>
          <cell r="D686">
            <v>2.3954124596999997</v>
          </cell>
          <cell r="E686">
            <v>2.0635269006999999</v>
          </cell>
          <cell r="F686">
            <v>0.331885559</v>
          </cell>
          <cell r="G686">
            <v>5174.7</v>
          </cell>
          <cell r="H686">
            <v>9957.1041700000005</v>
          </cell>
          <cell r="I686">
            <v>1055.3648369999999</v>
          </cell>
          <cell r="J686">
            <v>3872.8</v>
          </cell>
          <cell r="K686">
            <v>575.29999999999995</v>
          </cell>
          <cell r="L686">
            <v>168.8</v>
          </cell>
          <cell r="M686">
            <v>436.3</v>
          </cell>
          <cell r="N686">
            <v>59.955590000000008</v>
          </cell>
          <cell r="O686">
            <v>318.10000000000002</v>
          </cell>
          <cell r="P686">
            <v>58.2</v>
          </cell>
          <cell r="Q686">
            <v>148.80000000000001</v>
          </cell>
          <cell r="R686">
            <v>19.399999999999999</v>
          </cell>
          <cell r="S686">
            <v>110.5</v>
          </cell>
          <cell r="T686">
            <v>15.8</v>
          </cell>
          <cell r="U686">
            <v>1983</v>
          </cell>
          <cell r="W686">
            <v>10513</v>
          </cell>
          <cell r="X686">
            <v>64000</v>
          </cell>
        </row>
        <row r="687">
          <cell r="A687">
            <v>910</v>
          </cell>
          <cell r="B687" t="str">
            <v>PAW 910</v>
          </cell>
          <cell r="C687">
            <v>0</v>
          </cell>
          <cell r="D687">
            <v>1.9218152811999998</v>
          </cell>
          <cell r="E687">
            <v>1.6953929801999998</v>
          </cell>
          <cell r="F687">
            <v>0.22642230100000002</v>
          </cell>
          <cell r="G687">
            <v>4578.6000000000004</v>
          </cell>
          <cell r="H687">
            <v>7905.3379599999998</v>
          </cell>
          <cell r="I687">
            <v>889.59184199999993</v>
          </cell>
          <cell r="J687">
            <v>3139</v>
          </cell>
          <cell r="K687">
            <v>441.4</v>
          </cell>
          <cell r="L687">
            <v>126.5</v>
          </cell>
          <cell r="M687">
            <v>328.1</v>
          </cell>
          <cell r="N687">
            <v>42.023009999999999</v>
          </cell>
          <cell r="O687">
            <v>219.4</v>
          </cell>
          <cell r="P687">
            <v>39</v>
          </cell>
          <cell r="Q687">
            <v>97.1</v>
          </cell>
          <cell r="R687">
            <v>12.6</v>
          </cell>
          <cell r="S687">
            <v>70.3</v>
          </cell>
          <cell r="T687">
            <v>10.199999999999999</v>
          </cell>
          <cell r="U687">
            <v>1319</v>
          </cell>
          <cell r="W687">
            <v>8407</v>
          </cell>
          <cell r="X687">
            <v>42000</v>
          </cell>
        </row>
        <row r="688">
          <cell r="A688">
            <v>911</v>
          </cell>
          <cell r="B688" t="str">
            <v>PAW 911</v>
          </cell>
          <cell r="C688">
            <v>0</v>
          </cell>
          <cell r="D688">
            <v>1.0618744542999998</v>
          </cell>
          <cell r="E688">
            <v>0.94477474529999994</v>
          </cell>
          <cell r="F688">
            <v>0.11709970899999998</v>
          </cell>
          <cell r="G688">
            <v>2564.9</v>
          </cell>
          <cell r="H688">
            <v>4464.17569</v>
          </cell>
          <cell r="I688">
            <v>491.77176299999991</v>
          </cell>
          <cell r="J688">
            <v>1692.8</v>
          </cell>
          <cell r="K688">
            <v>234.1</v>
          </cell>
          <cell r="L688">
            <v>66</v>
          </cell>
          <cell r="M688">
            <v>168.8</v>
          </cell>
          <cell r="N688">
            <v>21.397089999999999</v>
          </cell>
          <cell r="O688">
            <v>114.2</v>
          </cell>
          <cell r="P688">
            <v>20.2</v>
          </cell>
          <cell r="Q688">
            <v>50.9</v>
          </cell>
          <cell r="R688">
            <v>6.5</v>
          </cell>
          <cell r="S688">
            <v>38.4</v>
          </cell>
          <cell r="T688">
            <v>5.6</v>
          </cell>
          <cell r="U688">
            <v>679</v>
          </cell>
          <cell r="W688">
            <v>4551</v>
          </cell>
          <cell r="X688">
            <v>26000</v>
          </cell>
        </row>
        <row r="689">
          <cell r="A689">
            <v>912</v>
          </cell>
          <cell r="B689" t="str">
            <v>PAW 912</v>
          </cell>
          <cell r="C689">
            <v>0</v>
          </cell>
          <cell r="D689">
            <v>0.52353641709999998</v>
          </cell>
          <cell r="E689">
            <v>0.4678436111</v>
          </cell>
          <cell r="F689">
            <v>5.5692805999999997E-2</v>
          </cell>
          <cell r="G689">
            <v>1249.4000000000001</v>
          </cell>
          <cell r="H689">
            <v>2252.9955500000001</v>
          </cell>
          <cell r="I689">
            <v>244.44056099999997</v>
          </cell>
          <cell r="J689">
            <v>817.2</v>
          </cell>
          <cell r="K689">
            <v>114.4</v>
          </cell>
          <cell r="L689">
            <v>32.1</v>
          </cell>
          <cell r="M689">
            <v>81.400000000000006</v>
          </cell>
          <cell r="N689">
            <v>10.42806</v>
          </cell>
          <cell r="O689">
            <v>52.6</v>
          </cell>
          <cell r="P689">
            <v>9.6</v>
          </cell>
          <cell r="Q689">
            <v>24.8</v>
          </cell>
          <cell r="R689">
            <v>3.4</v>
          </cell>
          <cell r="S689">
            <v>20.6</v>
          </cell>
          <cell r="T689">
            <v>3</v>
          </cell>
          <cell r="U689">
            <v>319</v>
          </cell>
          <cell r="W689">
            <v>2878</v>
          </cell>
          <cell r="X689">
            <v>22000</v>
          </cell>
        </row>
        <row r="690">
          <cell r="A690">
            <v>913</v>
          </cell>
          <cell r="B690" t="str">
            <v>PAW 913</v>
          </cell>
          <cell r="C690">
            <v>0</v>
          </cell>
          <cell r="D690">
            <v>0.23691381460000002</v>
          </cell>
          <cell r="E690">
            <v>0.20718097560000001</v>
          </cell>
          <cell r="F690">
            <v>2.9732839E-2</v>
          </cell>
          <cell r="G690">
            <v>523.70000000000005</v>
          </cell>
          <cell r="H690">
            <v>985.06330000000003</v>
          </cell>
          <cell r="I690">
            <v>109.44645599999998</v>
          </cell>
          <cell r="J690">
            <v>393.6</v>
          </cell>
          <cell r="K690">
            <v>60</v>
          </cell>
          <cell r="L690">
            <v>17.100000000000001</v>
          </cell>
          <cell r="M690">
            <v>43.4</v>
          </cell>
          <cell r="N690">
            <v>5.6283899999999996</v>
          </cell>
          <cell r="O690">
            <v>29.2</v>
          </cell>
          <cell r="P690">
            <v>5.3</v>
          </cell>
          <cell r="Q690">
            <v>13.8</v>
          </cell>
          <cell r="R690">
            <v>1.8</v>
          </cell>
          <cell r="S690">
            <v>10.6</v>
          </cell>
          <cell r="T690">
            <v>1.5</v>
          </cell>
          <cell r="U690">
            <v>169</v>
          </cell>
          <cell r="W690">
            <v>2560</v>
          </cell>
          <cell r="X690">
            <v>15000</v>
          </cell>
        </row>
        <row r="691">
          <cell r="A691">
            <v>914</v>
          </cell>
          <cell r="B691" t="str">
            <v>PAW 914</v>
          </cell>
          <cell r="C691">
            <v>0</v>
          </cell>
          <cell r="D691">
            <v>0.31212971460000005</v>
          </cell>
          <cell r="E691">
            <v>0.27810124200000003</v>
          </cell>
          <cell r="F691">
            <v>3.4028472599999998E-2</v>
          </cell>
          <cell r="G691">
            <v>694</v>
          </cell>
          <cell r="H691">
            <v>1359.0593899999999</v>
          </cell>
          <cell r="I691">
            <v>140.55302999999998</v>
          </cell>
          <cell r="J691">
            <v>512.5</v>
          </cell>
          <cell r="K691">
            <v>74.900000000000006</v>
          </cell>
          <cell r="L691">
            <v>20.8</v>
          </cell>
          <cell r="M691">
            <v>52.8</v>
          </cell>
          <cell r="N691">
            <v>6.7218400000000003</v>
          </cell>
          <cell r="O691">
            <v>33.9</v>
          </cell>
          <cell r="P691">
            <v>6.5</v>
          </cell>
          <cell r="Q691">
            <v>15.4</v>
          </cell>
          <cell r="R691">
            <v>2.2000000000000002</v>
          </cell>
          <cell r="S691">
            <v>13.4</v>
          </cell>
          <cell r="T691">
            <v>1.887586</v>
          </cell>
          <cell r="U691">
            <v>186.67529999999999</v>
          </cell>
          <cell r="W691">
            <v>7102.4325000000008</v>
          </cell>
          <cell r="X691">
            <v>12660</v>
          </cell>
        </row>
        <row r="692">
          <cell r="A692">
            <v>915</v>
          </cell>
          <cell r="B692" t="str">
            <v>PAW 915</v>
          </cell>
          <cell r="C692">
            <v>0</v>
          </cell>
          <cell r="D692">
            <v>0.64742230579999993</v>
          </cell>
          <cell r="E692">
            <v>0.60616632079999999</v>
          </cell>
          <cell r="F692">
            <v>4.1255984999999995E-2</v>
          </cell>
          <cell r="G692">
            <v>1521.6</v>
          </cell>
          <cell r="H692">
            <v>2952.4959099999996</v>
          </cell>
          <cell r="I692">
            <v>331.96729800000003</v>
          </cell>
          <cell r="J692">
            <v>1123.3</v>
          </cell>
          <cell r="K692">
            <v>132.30000000000001</v>
          </cell>
          <cell r="L692">
            <v>33.1</v>
          </cell>
          <cell r="M692">
            <v>73.599999999999994</v>
          </cell>
          <cell r="N692">
            <v>8.4598499999999994</v>
          </cell>
          <cell r="O692">
            <v>39.9</v>
          </cell>
          <cell r="P692">
            <v>6.9</v>
          </cell>
          <cell r="Q692">
            <v>18.100000000000001</v>
          </cell>
          <cell r="R692">
            <v>2.6</v>
          </cell>
          <cell r="S692">
            <v>16.399999999999999</v>
          </cell>
          <cell r="T692">
            <v>2.5</v>
          </cell>
          <cell r="U692">
            <v>211</v>
          </cell>
          <cell r="W692">
            <v>9884</v>
          </cell>
          <cell r="X692">
            <v>22000</v>
          </cell>
        </row>
        <row r="693">
          <cell r="A693">
            <v>916</v>
          </cell>
          <cell r="B693" t="str">
            <v>PAW 916</v>
          </cell>
          <cell r="C693">
            <v>0</v>
          </cell>
          <cell r="D693">
            <v>0.64380125080000006</v>
          </cell>
          <cell r="E693">
            <v>0.60984331180000007</v>
          </cell>
          <cell r="F693">
            <v>3.3957938999999999E-2</v>
          </cell>
          <cell r="G693">
            <v>1527.2</v>
          </cell>
          <cell r="H693">
            <v>2988.57195</v>
          </cell>
          <cell r="I693">
            <v>335.36116799999996</v>
          </cell>
          <cell r="J693">
            <v>1124</v>
          </cell>
          <cell r="K693">
            <v>123.3</v>
          </cell>
          <cell r="L693">
            <v>29.8</v>
          </cell>
          <cell r="M693">
            <v>64.400000000000006</v>
          </cell>
          <cell r="N693">
            <v>6.7793899999999994</v>
          </cell>
          <cell r="O693">
            <v>32</v>
          </cell>
          <cell r="P693">
            <v>5.4</v>
          </cell>
          <cell r="Q693">
            <v>13.6</v>
          </cell>
          <cell r="R693">
            <v>2</v>
          </cell>
          <cell r="S693">
            <v>12.6</v>
          </cell>
          <cell r="T693">
            <v>2</v>
          </cell>
          <cell r="U693">
            <v>171</v>
          </cell>
          <cell r="W693">
            <v>2400</v>
          </cell>
          <cell r="X693">
            <v>19000</v>
          </cell>
        </row>
        <row r="694">
          <cell r="A694">
            <v>917</v>
          </cell>
          <cell r="B694" t="str">
            <v>PAW 917</v>
          </cell>
          <cell r="C694">
            <v>0</v>
          </cell>
          <cell r="D694">
            <v>0.72239574250000005</v>
          </cell>
          <cell r="E694">
            <v>0.6843668745</v>
          </cell>
          <cell r="F694">
            <v>3.8028868E-2</v>
          </cell>
          <cell r="G694">
            <v>1707.7</v>
          </cell>
          <cell r="H694">
            <v>3366.08194</v>
          </cell>
          <cell r="I694">
            <v>379.58680499999997</v>
          </cell>
          <cell r="J694">
            <v>1252</v>
          </cell>
          <cell r="K694">
            <v>138.30000000000001</v>
          </cell>
          <cell r="L694">
            <v>33.799999999999997</v>
          </cell>
          <cell r="M694">
            <v>73.3</v>
          </cell>
          <cell r="N694">
            <v>7.6886799999999997</v>
          </cell>
          <cell r="O694">
            <v>35.200000000000003</v>
          </cell>
          <cell r="P694">
            <v>6.1</v>
          </cell>
          <cell r="Q694">
            <v>15.5</v>
          </cell>
          <cell r="R694">
            <v>2.2999999999999998</v>
          </cell>
          <cell r="S694">
            <v>14.2</v>
          </cell>
          <cell r="T694">
            <v>2.2000000000000002</v>
          </cell>
          <cell r="U694">
            <v>190</v>
          </cell>
          <cell r="W694">
            <v>3666</v>
          </cell>
          <cell r="X694">
            <v>21000</v>
          </cell>
        </row>
        <row r="695">
          <cell r="A695">
            <v>918</v>
          </cell>
          <cell r="B695" t="str">
            <v>PAW 918</v>
          </cell>
          <cell r="C695">
            <v>0</v>
          </cell>
          <cell r="D695">
            <v>0.1332537281</v>
          </cell>
          <cell r="E695">
            <v>0.12114626309999998</v>
          </cell>
          <cell r="F695">
            <v>1.2107465000000001E-2</v>
          </cell>
          <cell r="G695">
            <v>311.60000000000002</v>
          </cell>
          <cell r="H695">
            <v>590.80372</v>
          </cell>
          <cell r="I695">
            <v>62.458910999999993</v>
          </cell>
          <cell r="J695">
            <v>218.1</v>
          </cell>
          <cell r="K695">
            <v>28.5</v>
          </cell>
          <cell r="L695">
            <v>8.1</v>
          </cell>
          <cell r="M695">
            <v>20.100000000000001</v>
          </cell>
          <cell r="N695">
            <v>2.47465</v>
          </cell>
          <cell r="O695">
            <v>12.3</v>
          </cell>
          <cell r="P695">
            <v>2.1</v>
          </cell>
          <cell r="Q695">
            <v>5.3</v>
          </cell>
          <cell r="R695">
            <v>0.7</v>
          </cell>
          <cell r="S695">
            <v>4.4000000000000004</v>
          </cell>
          <cell r="T695">
            <v>0.6</v>
          </cell>
          <cell r="U695">
            <v>65</v>
          </cell>
          <cell r="W695">
            <v>2004</v>
          </cell>
          <cell r="X695">
            <v>7000</v>
          </cell>
        </row>
        <row r="696">
          <cell r="A696">
            <v>919</v>
          </cell>
          <cell r="B696" t="str">
            <v>PAW 919</v>
          </cell>
          <cell r="C696">
            <v>0</v>
          </cell>
          <cell r="D696">
            <v>0.23431923580000003</v>
          </cell>
          <cell r="E696">
            <v>0.21128775880000003</v>
          </cell>
          <cell r="F696">
            <v>2.3031477000000002E-2</v>
          </cell>
          <cell r="G696">
            <v>532.6</v>
          </cell>
          <cell r="H696">
            <v>1005.2096600000001</v>
          </cell>
          <cell r="I696">
            <v>112.06792799999999</v>
          </cell>
          <cell r="J696">
            <v>404.7</v>
          </cell>
          <cell r="K696">
            <v>58.3</v>
          </cell>
          <cell r="L696">
            <v>16.2</v>
          </cell>
          <cell r="M696">
            <v>40.1</v>
          </cell>
          <cell r="N696">
            <v>4.9147699999999999</v>
          </cell>
          <cell r="O696">
            <v>23.1</v>
          </cell>
          <cell r="P696">
            <v>4</v>
          </cell>
          <cell r="Q696">
            <v>9.3000000000000007</v>
          </cell>
          <cell r="R696">
            <v>1.2</v>
          </cell>
          <cell r="S696">
            <v>6.6</v>
          </cell>
          <cell r="T696">
            <v>0.9</v>
          </cell>
          <cell r="U696">
            <v>124</v>
          </cell>
          <cell r="W696">
            <v>717</v>
          </cell>
          <cell r="X696">
            <v>8000</v>
          </cell>
        </row>
        <row r="697">
          <cell r="A697">
            <v>920</v>
          </cell>
          <cell r="B697" t="str">
            <v>PAW 920</v>
          </cell>
          <cell r="C697">
            <v>0</v>
          </cell>
          <cell r="D697">
            <v>0.8932014707999999</v>
          </cell>
          <cell r="E697">
            <v>0.80538930079999993</v>
          </cell>
          <cell r="F697">
            <v>8.7812169999999995E-2</v>
          </cell>
          <cell r="G697">
            <v>1838.1</v>
          </cell>
          <cell r="H697">
            <v>3778.9651900000003</v>
          </cell>
          <cell r="I697">
            <v>458.82781799999998</v>
          </cell>
          <cell r="J697">
            <v>1722.6</v>
          </cell>
          <cell r="K697">
            <v>255.4</v>
          </cell>
          <cell r="L697">
            <v>71.599999999999994</v>
          </cell>
          <cell r="M697">
            <v>170.6</v>
          </cell>
          <cell r="N697">
            <v>19.221699999999998</v>
          </cell>
          <cell r="O697">
            <v>92.1</v>
          </cell>
          <cell r="P697">
            <v>15</v>
          </cell>
          <cell r="Q697">
            <v>32.9</v>
          </cell>
          <cell r="R697">
            <v>4</v>
          </cell>
          <cell r="S697">
            <v>20.9</v>
          </cell>
          <cell r="T697">
            <v>2.8</v>
          </cell>
          <cell r="U697">
            <v>449</v>
          </cell>
          <cell r="W697">
            <v>212</v>
          </cell>
          <cell r="X697">
            <v>11000</v>
          </cell>
        </row>
        <row r="698">
          <cell r="A698">
            <v>921</v>
          </cell>
          <cell r="B698" t="str">
            <v>PAW 921</v>
          </cell>
          <cell r="C698">
            <v>0</v>
          </cell>
          <cell r="D698">
            <v>0.52988014210000001</v>
          </cell>
          <cell r="E698">
            <v>0.47492734709999995</v>
          </cell>
          <cell r="F698">
            <v>5.4952795000000006E-2</v>
          </cell>
          <cell r="G698">
            <v>1171</v>
          </cell>
          <cell r="H698">
            <v>2244.0936700000002</v>
          </cell>
          <cell r="I698">
            <v>257.07980099999997</v>
          </cell>
          <cell r="J698">
            <v>936.9</v>
          </cell>
          <cell r="K698">
            <v>140.19999999999999</v>
          </cell>
          <cell r="L698">
            <v>39.700000000000003</v>
          </cell>
          <cell r="M698">
            <v>98.3</v>
          </cell>
          <cell r="N698">
            <v>12.027949999999999</v>
          </cell>
          <cell r="O698">
            <v>58.1</v>
          </cell>
          <cell r="P698">
            <v>9.8000000000000007</v>
          </cell>
          <cell r="Q698">
            <v>22.6</v>
          </cell>
          <cell r="R698">
            <v>2.8</v>
          </cell>
          <cell r="S698">
            <v>15.1</v>
          </cell>
          <cell r="T698">
            <v>2.1</v>
          </cell>
          <cell r="U698">
            <v>289</v>
          </cell>
          <cell r="W698">
            <v>1062</v>
          </cell>
          <cell r="X698">
            <v>9000</v>
          </cell>
        </row>
        <row r="699">
          <cell r="A699">
            <v>922</v>
          </cell>
          <cell r="B699" t="str">
            <v>PAW 922</v>
          </cell>
          <cell r="C699">
            <v>0</v>
          </cell>
          <cell r="D699">
            <v>0.20313354509999998</v>
          </cell>
          <cell r="E699">
            <v>0.17669948109999997</v>
          </cell>
          <cell r="F699">
            <v>2.6434064E-2</v>
          </cell>
          <cell r="G699">
            <v>456.5</v>
          </cell>
          <cell r="H699">
            <v>845.4443399999999</v>
          </cell>
          <cell r="I699">
            <v>91.950470999999979</v>
          </cell>
          <cell r="J699">
            <v>322.39999999999998</v>
          </cell>
          <cell r="K699">
            <v>50.7</v>
          </cell>
          <cell r="L699">
            <v>15.7</v>
          </cell>
          <cell r="M699">
            <v>40.5</v>
          </cell>
          <cell r="N699">
            <v>5.3406399999999996</v>
          </cell>
          <cell r="O699">
            <v>28</v>
          </cell>
          <cell r="P699">
            <v>4.8</v>
          </cell>
          <cell r="Q699">
            <v>11.7</v>
          </cell>
          <cell r="R699">
            <v>1.5</v>
          </cell>
          <cell r="S699">
            <v>8.6</v>
          </cell>
          <cell r="T699">
            <v>1.2</v>
          </cell>
          <cell r="U699">
            <v>147</v>
          </cell>
          <cell r="W699">
            <v>2307</v>
          </cell>
          <cell r="X699">
            <v>9000</v>
          </cell>
        </row>
        <row r="700">
          <cell r="A700">
            <v>923</v>
          </cell>
          <cell r="B700" t="str">
            <v>PAW 923</v>
          </cell>
          <cell r="C700">
            <v>0</v>
          </cell>
          <cell r="D700">
            <v>0.25881333779999999</v>
          </cell>
          <cell r="E700">
            <v>0.23035013979999999</v>
          </cell>
          <cell r="F700">
            <v>2.8463197999999999E-2</v>
          </cell>
          <cell r="G700">
            <v>550.4</v>
          </cell>
          <cell r="H700">
            <v>1105.35581</v>
          </cell>
          <cell r="I700">
            <v>126.34558799999998</v>
          </cell>
          <cell r="J700">
            <v>455.7</v>
          </cell>
          <cell r="K700">
            <v>65.7</v>
          </cell>
          <cell r="L700">
            <v>18.399999999999999</v>
          </cell>
          <cell r="M700">
            <v>47</v>
          </cell>
          <cell r="N700">
            <v>5.731980000000001</v>
          </cell>
          <cell r="O700">
            <v>29.2</v>
          </cell>
          <cell r="P700">
            <v>5</v>
          </cell>
          <cell r="Q700">
            <v>12.4</v>
          </cell>
          <cell r="R700">
            <v>1.5</v>
          </cell>
          <cell r="S700">
            <v>9.1</v>
          </cell>
          <cell r="T700">
            <v>1.3</v>
          </cell>
          <cell r="U700">
            <v>155</v>
          </cell>
          <cell r="W700">
            <v>1386</v>
          </cell>
          <cell r="X700">
            <v>6000</v>
          </cell>
        </row>
        <row r="701">
          <cell r="A701">
            <v>926</v>
          </cell>
          <cell r="B701" t="str">
            <v>PAW 926</v>
          </cell>
          <cell r="C701">
            <v>0</v>
          </cell>
          <cell r="D701">
            <v>0.27043526579999999</v>
          </cell>
          <cell r="E701">
            <v>0.23922185679999997</v>
          </cell>
          <cell r="F701">
            <v>3.1213409000000001E-2</v>
          </cell>
          <cell r="G701">
            <v>576.4</v>
          </cell>
          <cell r="H701">
            <v>1144.1258399999999</v>
          </cell>
          <cell r="I701">
            <v>130.79272799999998</v>
          </cell>
          <cell r="J701">
            <v>472</v>
          </cell>
          <cell r="K701">
            <v>68.900000000000006</v>
          </cell>
          <cell r="L701">
            <v>20</v>
          </cell>
          <cell r="M701">
            <v>51.4</v>
          </cell>
          <cell r="N701">
            <v>6.4340900000000003</v>
          </cell>
          <cell r="O701">
            <v>30.9</v>
          </cell>
          <cell r="P701">
            <v>5.4</v>
          </cell>
          <cell r="Q701">
            <v>13.5</v>
          </cell>
          <cell r="R701">
            <v>1.8</v>
          </cell>
          <cell r="S701">
            <v>10.199999999999999</v>
          </cell>
          <cell r="T701">
            <v>1.5</v>
          </cell>
          <cell r="U701">
            <v>171</v>
          </cell>
          <cell r="W701">
            <v>664</v>
          </cell>
          <cell r="X701">
            <v>7000</v>
          </cell>
        </row>
        <row r="702">
          <cell r="A702">
            <v>927</v>
          </cell>
          <cell r="B702" t="str">
            <v>PAW 927</v>
          </cell>
          <cell r="C702">
            <v>0</v>
          </cell>
          <cell r="D702">
            <v>0.18541998509999999</v>
          </cell>
          <cell r="E702">
            <v>0.16130814909999999</v>
          </cell>
          <cell r="F702">
            <v>2.4111836000000001E-2</v>
          </cell>
          <cell r="G702">
            <v>392.1</v>
          </cell>
          <cell r="H702">
            <v>760.29083000000003</v>
          </cell>
          <cell r="I702">
            <v>88.790661</v>
          </cell>
          <cell r="J702">
            <v>321.3</v>
          </cell>
          <cell r="K702">
            <v>50.6</v>
          </cell>
          <cell r="L702">
            <v>15.1</v>
          </cell>
          <cell r="M702">
            <v>39.4</v>
          </cell>
          <cell r="N702">
            <v>5.0183600000000004</v>
          </cell>
          <cell r="O702">
            <v>25.4</v>
          </cell>
          <cell r="P702">
            <v>4.3</v>
          </cell>
          <cell r="Q702">
            <v>10.8</v>
          </cell>
          <cell r="R702">
            <v>1.4</v>
          </cell>
          <cell r="S702">
            <v>7.6</v>
          </cell>
          <cell r="T702">
            <v>1.1000000000000001</v>
          </cell>
          <cell r="U702">
            <v>131</v>
          </cell>
          <cell r="W702">
            <v>324</v>
          </cell>
          <cell r="X702">
            <v>4000</v>
          </cell>
        </row>
        <row r="703">
          <cell r="A703">
            <v>928</v>
          </cell>
          <cell r="B703" t="str">
            <v>PAW 928</v>
          </cell>
          <cell r="C703">
            <v>0</v>
          </cell>
          <cell r="D703">
            <v>0.31655406359999994</v>
          </cell>
          <cell r="E703">
            <v>0.27985274559999995</v>
          </cell>
          <cell r="F703">
            <v>3.6701317999999997E-2</v>
          </cell>
          <cell r="G703">
            <v>669.6</v>
          </cell>
          <cell r="H703">
            <v>1342.07554</v>
          </cell>
          <cell r="I703">
            <v>154.15191599999997</v>
          </cell>
          <cell r="J703">
            <v>553.5</v>
          </cell>
          <cell r="K703">
            <v>79.2</v>
          </cell>
          <cell r="L703">
            <v>22.2</v>
          </cell>
          <cell r="M703">
            <v>57.4</v>
          </cell>
          <cell r="N703">
            <v>7.1131799999999998</v>
          </cell>
          <cell r="O703">
            <v>35.799999999999997</v>
          </cell>
          <cell r="P703">
            <v>6.5</v>
          </cell>
          <cell r="Q703">
            <v>16.5</v>
          </cell>
          <cell r="R703">
            <v>2.2999999999999998</v>
          </cell>
          <cell r="S703">
            <v>14.1</v>
          </cell>
          <cell r="T703">
            <v>2.1</v>
          </cell>
          <cell r="U703">
            <v>203</v>
          </cell>
          <cell r="W703">
            <v>2046</v>
          </cell>
          <cell r="X703">
            <v>15000</v>
          </cell>
        </row>
        <row r="704">
          <cell r="A704">
            <v>929</v>
          </cell>
          <cell r="B704" t="str">
            <v>PAW 929</v>
          </cell>
          <cell r="C704">
            <v>0</v>
          </cell>
          <cell r="D704">
            <v>0.34446122070000001</v>
          </cell>
          <cell r="E704">
            <v>0.3086786037</v>
          </cell>
          <cell r="F704">
            <v>3.5782617000000003E-2</v>
          </cell>
          <cell r="G704">
            <v>789.1</v>
          </cell>
          <cell r="H704">
            <v>1513.2024700000002</v>
          </cell>
          <cell r="I704">
            <v>164.88356699999997</v>
          </cell>
          <cell r="J704">
            <v>548.4</v>
          </cell>
          <cell r="K704">
            <v>71.2</v>
          </cell>
          <cell r="L704">
            <v>19.600000000000001</v>
          </cell>
          <cell r="M704">
            <v>50.2</v>
          </cell>
          <cell r="N704">
            <v>6.5261700000000005</v>
          </cell>
          <cell r="O704">
            <v>34</v>
          </cell>
          <cell r="P704">
            <v>6.3</v>
          </cell>
          <cell r="Q704">
            <v>17.8</v>
          </cell>
          <cell r="R704">
            <v>2.6</v>
          </cell>
          <cell r="S704">
            <v>18</v>
          </cell>
          <cell r="T704">
            <v>2.8</v>
          </cell>
          <cell r="U704">
            <v>200</v>
          </cell>
          <cell r="W704">
            <v>2606</v>
          </cell>
          <cell r="X704">
            <v>31000</v>
          </cell>
        </row>
        <row r="705">
          <cell r="A705">
            <v>930</v>
          </cell>
          <cell r="B705" t="str">
            <v>PAW 930</v>
          </cell>
          <cell r="C705">
            <v>0</v>
          </cell>
          <cell r="D705">
            <v>0.38827524570000005</v>
          </cell>
          <cell r="E705">
            <v>0.35917305070000005</v>
          </cell>
          <cell r="F705">
            <v>2.9102195000000001E-2</v>
          </cell>
          <cell r="G705">
            <v>952.5</v>
          </cell>
          <cell r="H705">
            <v>1788.4579700000002</v>
          </cell>
          <cell r="I705">
            <v>188.17253699999998</v>
          </cell>
          <cell r="J705">
            <v>598.70000000000005</v>
          </cell>
          <cell r="K705">
            <v>63.9</v>
          </cell>
          <cell r="L705">
            <v>16.8</v>
          </cell>
          <cell r="M705">
            <v>40.299999999999997</v>
          </cell>
          <cell r="N705">
            <v>5.12195</v>
          </cell>
          <cell r="O705">
            <v>26.7</v>
          </cell>
          <cell r="P705">
            <v>5</v>
          </cell>
          <cell r="Q705">
            <v>14.3</v>
          </cell>
          <cell r="R705">
            <v>2.2000000000000002</v>
          </cell>
          <cell r="S705">
            <v>15.2</v>
          </cell>
          <cell r="T705">
            <v>2.4</v>
          </cell>
          <cell r="U705">
            <v>163</v>
          </cell>
          <cell r="W705">
            <v>4275</v>
          </cell>
          <cell r="X705">
            <v>33000</v>
          </cell>
        </row>
        <row r="706">
          <cell r="A706">
            <v>931</v>
          </cell>
          <cell r="B706" t="str">
            <v>PAW 931</v>
          </cell>
          <cell r="C706">
            <v>0</v>
          </cell>
          <cell r="D706">
            <v>0.21719022120000003</v>
          </cell>
          <cell r="E706">
            <v>0.19323967320000002</v>
          </cell>
          <cell r="F706">
            <v>2.3950548000000002E-2</v>
          </cell>
          <cell r="G706">
            <v>497.1</v>
          </cell>
          <cell r="H706">
            <v>969.36788000000001</v>
          </cell>
          <cell r="I706">
            <v>101.62885199999999</v>
          </cell>
          <cell r="J706">
            <v>324.7</v>
          </cell>
          <cell r="K706">
            <v>39.6</v>
          </cell>
          <cell r="L706">
            <v>11.2</v>
          </cell>
          <cell r="M706">
            <v>28.8</v>
          </cell>
          <cell r="N706">
            <v>4.0054800000000004</v>
          </cell>
          <cell r="O706">
            <v>21.8</v>
          </cell>
          <cell r="P706">
            <v>4.3</v>
          </cell>
          <cell r="Q706">
            <v>12.7</v>
          </cell>
          <cell r="R706">
            <v>2</v>
          </cell>
          <cell r="S706">
            <v>14.4</v>
          </cell>
          <cell r="T706">
            <v>2.2999999999999998</v>
          </cell>
          <cell r="U706">
            <v>138</v>
          </cell>
          <cell r="W706">
            <v>7133</v>
          </cell>
          <cell r="X706">
            <v>36000</v>
          </cell>
        </row>
        <row r="707">
          <cell r="A707">
            <v>932</v>
          </cell>
          <cell r="B707" t="str">
            <v>PAW 932</v>
          </cell>
          <cell r="C707">
            <v>0</v>
          </cell>
          <cell r="D707">
            <v>0.28556237470000001</v>
          </cell>
          <cell r="E707">
            <v>0.25950233370000003</v>
          </cell>
          <cell r="F707">
            <v>2.6060041000000003E-2</v>
          </cell>
          <cell r="G707">
            <v>687.9</v>
          </cell>
          <cell r="H707">
            <v>1282.8077600000001</v>
          </cell>
          <cell r="I707">
            <v>137.615577</v>
          </cell>
          <cell r="J707">
            <v>435.9</v>
          </cell>
          <cell r="K707">
            <v>50.8</v>
          </cell>
          <cell r="L707">
            <v>13.5</v>
          </cell>
          <cell r="M707">
            <v>32.5</v>
          </cell>
          <cell r="N707">
            <v>4.5004100000000005</v>
          </cell>
          <cell r="O707">
            <v>24</v>
          </cell>
          <cell r="P707">
            <v>4.7</v>
          </cell>
          <cell r="Q707">
            <v>13.3</v>
          </cell>
          <cell r="R707">
            <v>2.1</v>
          </cell>
          <cell r="S707">
            <v>14.7</v>
          </cell>
          <cell r="T707">
            <v>2.2999999999999998</v>
          </cell>
          <cell r="U707">
            <v>149</v>
          </cell>
          <cell r="W707">
            <v>7387</v>
          </cell>
          <cell r="X707">
            <v>32000</v>
          </cell>
        </row>
        <row r="708">
          <cell r="A708">
            <v>933</v>
          </cell>
          <cell r="B708" t="str">
            <v>PAW 933</v>
          </cell>
          <cell r="C708">
            <v>0</v>
          </cell>
          <cell r="D708">
            <v>0.39525246979999995</v>
          </cell>
          <cell r="E708">
            <v>0.36847940879999996</v>
          </cell>
          <cell r="F708">
            <v>2.6773061000000001E-2</v>
          </cell>
          <cell r="G708">
            <v>995.6</v>
          </cell>
          <cell r="H708">
            <v>1820.9029799999998</v>
          </cell>
          <cell r="I708">
            <v>194.69110799999999</v>
          </cell>
          <cell r="J708">
            <v>608.6</v>
          </cell>
          <cell r="K708">
            <v>65</v>
          </cell>
          <cell r="L708">
            <v>16.100000000000001</v>
          </cell>
          <cell r="M708">
            <v>39.5</v>
          </cell>
          <cell r="N708">
            <v>4.7306100000000004</v>
          </cell>
          <cell r="O708">
            <v>24.5</v>
          </cell>
          <cell r="P708">
            <v>4.7</v>
          </cell>
          <cell r="Q708">
            <v>13.1</v>
          </cell>
          <cell r="R708">
            <v>2</v>
          </cell>
          <cell r="S708">
            <v>14.6</v>
          </cell>
          <cell r="T708">
            <v>2.5</v>
          </cell>
          <cell r="U708">
            <v>146</v>
          </cell>
          <cell r="W708">
            <v>5443</v>
          </cell>
          <cell r="X708">
            <v>36000</v>
          </cell>
        </row>
        <row r="709">
          <cell r="A709">
            <v>960</v>
          </cell>
          <cell r="B709" t="str">
            <v>PAW 960</v>
          </cell>
          <cell r="C709">
            <v>0</v>
          </cell>
          <cell r="D709">
            <v>2.9119717777999998</v>
          </cell>
          <cell r="E709">
            <v>2.5702116367999999</v>
          </cell>
          <cell r="F709">
            <v>0.34176014100000002</v>
          </cell>
          <cell r="G709">
            <v>6412.8</v>
          </cell>
          <cell r="H709">
            <v>12724.06616</v>
          </cell>
          <cell r="I709">
            <v>1244.4502079999997</v>
          </cell>
          <cell r="J709">
            <v>4620.6000000000004</v>
          </cell>
          <cell r="K709">
            <v>700.2</v>
          </cell>
          <cell r="L709">
            <v>201.9</v>
          </cell>
          <cell r="M709">
            <v>497.3</v>
          </cell>
          <cell r="N709">
            <v>63.201409999999996</v>
          </cell>
          <cell r="O709">
            <v>323.7</v>
          </cell>
          <cell r="P709">
            <v>56.4</v>
          </cell>
          <cell r="Q709">
            <v>138.69999999999999</v>
          </cell>
          <cell r="R709">
            <v>17</v>
          </cell>
          <cell r="S709">
            <v>92.4</v>
          </cell>
          <cell r="T709">
            <v>13</v>
          </cell>
          <cell r="U709">
            <v>2014</v>
          </cell>
          <cell r="W709">
            <v>9477</v>
          </cell>
          <cell r="X709">
            <v>113000</v>
          </cell>
        </row>
        <row r="710">
          <cell r="A710">
            <v>961</v>
          </cell>
          <cell r="B710" t="str">
            <v>PAW 961</v>
          </cell>
          <cell r="C710">
            <v>0</v>
          </cell>
          <cell r="D710">
            <v>2.4371797493999998</v>
          </cell>
          <cell r="E710">
            <v>2.1548586764</v>
          </cell>
          <cell r="F710">
            <v>0.28232107299999998</v>
          </cell>
          <cell r="G710">
            <v>5260.5</v>
          </cell>
          <cell r="H710">
            <v>10917.218780000001</v>
          </cell>
          <cell r="I710">
            <v>1054.7679839999998</v>
          </cell>
          <cell r="J710">
            <v>3766.8</v>
          </cell>
          <cell r="K710">
            <v>549.29999999999995</v>
          </cell>
          <cell r="L710">
            <v>161.4</v>
          </cell>
          <cell r="M710">
            <v>410.9</v>
          </cell>
          <cell r="N710">
            <v>53.210729999999998</v>
          </cell>
          <cell r="O710">
            <v>267.5</v>
          </cell>
          <cell r="P710">
            <v>48.9</v>
          </cell>
          <cell r="Q710">
            <v>121.6</v>
          </cell>
          <cell r="R710">
            <v>15</v>
          </cell>
          <cell r="S710">
            <v>81.400000000000006</v>
          </cell>
          <cell r="T710">
            <v>11.3</v>
          </cell>
          <cell r="U710">
            <v>1652</v>
          </cell>
          <cell r="W710">
            <v>7017</v>
          </cell>
          <cell r="X710">
            <v>106000</v>
          </cell>
        </row>
        <row r="711">
          <cell r="A711">
            <v>962</v>
          </cell>
          <cell r="B711" t="str">
            <v>PAW 962</v>
          </cell>
          <cell r="C711">
            <v>0</v>
          </cell>
          <cell r="D711">
            <v>3.1840389446000001</v>
          </cell>
          <cell r="E711">
            <v>2.8405265756000002</v>
          </cell>
          <cell r="F711">
            <v>0.34351236899999998</v>
          </cell>
          <cell r="G711">
            <v>6934.2</v>
          </cell>
          <cell r="H711">
            <v>14690.795989999999</v>
          </cell>
          <cell r="I711">
            <v>1335.5697659999998</v>
          </cell>
          <cell r="J711">
            <v>4749.3</v>
          </cell>
          <cell r="K711">
            <v>695.4</v>
          </cell>
          <cell r="L711">
            <v>204</v>
          </cell>
          <cell r="M711">
            <v>503.3</v>
          </cell>
          <cell r="N711">
            <v>63.523690000000002</v>
          </cell>
          <cell r="O711">
            <v>332.5</v>
          </cell>
          <cell r="P711">
            <v>59.2</v>
          </cell>
          <cell r="Q711">
            <v>146.30000000000001</v>
          </cell>
          <cell r="R711">
            <v>18.3</v>
          </cell>
          <cell r="S711">
            <v>97.4</v>
          </cell>
          <cell r="T711">
            <v>13.6</v>
          </cell>
          <cell r="U711">
            <v>1997</v>
          </cell>
          <cell r="W711">
            <v>8143</v>
          </cell>
          <cell r="X711">
            <v>134000</v>
          </cell>
        </row>
        <row r="712">
          <cell r="A712">
            <v>963</v>
          </cell>
          <cell r="B712" t="str">
            <v>PAW 963</v>
          </cell>
          <cell r="C712">
            <v>0</v>
          </cell>
          <cell r="D712">
            <v>2.4290178961</v>
          </cell>
          <cell r="E712">
            <v>2.1264868561000001</v>
          </cell>
          <cell r="F712">
            <v>0.30253104000000003</v>
          </cell>
          <cell r="G712">
            <v>5126.5</v>
          </cell>
          <cell r="H712">
            <v>10840.3815</v>
          </cell>
          <cell r="I712">
            <v>1010.9870609999999</v>
          </cell>
          <cell r="J712">
            <v>3720.8</v>
          </cell>
          <cell r="K712">
            <v>566.20000000000005</v>
          </cell>
          <cell r="L712">
            <v>170.6</v>
          </cell>
          <cell r="M712">
            <v>456.5</v>
          </cell>
          <cell r="N712">
            <v>58.010399999999997</v>
          </cell>
          <cell r="O712">
            <v>288.39999999999998</v>
          </cell>
          <cell r="P712">
            <v>52</v>
          </cell>
          <cell r="Q712">
            <v>128</v>
          </cell>
          <cell r="R712">
            <v>16</v>
          </cell>
          <cell r="S712">
            <v>86.6</v>
          </cell>
          <cell r="T712">
            <v>12.2</v>
          </cell>
          <cell r="U712">
            <v>1757</v>
          </cell>
          <cell r="W712">
            <v>6641</v>
          </cell>
          <cell r="X712">
            <v>134000</v>
          </cell>
        </row>
        <row r="713">
          <cell r="A713">
            <v>966</v>
          </cell>
          <cell r="B713" t="str">
            <v>PAW 966</v>
          </cell>
          <cell r="C713">
            <v>0</v>
          </cell>
          <cell r="D713">
            <v>2.8068495883000004</v>
          </cell>
          <cell r="E713">
            <v>2.4503242213000003</v>
          </cell>
          <cell r="F713">
            <v>0.35652536699999998</v>
          </cell>
          <cell r="G713">
            <v>6237.6</v>
          </cell>
          <cell r="H713">
            <v>11745.679270000001</v>
          </cell>
          <cell r="I713">
            <v>1229.7629429999997</v>
          </cell>
          <cell r="J713">
            <v>4595.3999999999996</v>
          </cell>
          <cell r="K713">
            <v>694.8</v>
          </cell>
          <cell r="L713">
            <v>204.6</v>
          </cell>
          <cell r="M713">
            <v>524.20000000000005</v>
          </cell>
          <cell r="N713">
            <v>66.953670000000002</v>
          </cell>
          <cell r="O713">
            <v>348.2</v>
          </cell>
          <cell r="P713">
            <v>61.9</v>
          </cell>
          <cell r="Q713">
            <v>153.69999999999999</v>
          </cell>
          <cell r="R713">
            <v>19.2</v>
          </cell>
          <cell r="S713">
            <v>104.8</v>
          </cell>
          <cell r="T713">
            <v>14.7</v>
          </cell>
          <cell r="U713">
            <v>2067</v>
          </cell>
          <cell r="W713">
            <v>11506</v>
          </cell>
          <cell r="X713">
            <v>96000</v>
          </cell>
        </row>
        <row r="714">
          <cell r="A714">
            <v>967</v>
          </cell>
          <cell r="B714" t="str">
            <v>PAW 967</v>
          </cell>
          <cell r="C714">
            <v>0</v>
          </cell>
          <cell r="D714">
            <v>2.8615035878000001</v>
          </cell>
          <cell r="E714">
            <v>2.5225583358000003</v>
          </cell>
          <cell r="F714">
            <v>0.33894525199999997</v>
          </cell>
          <cell r="G714">
            <v>6195</v>
          </cell>
          <cell r="H714">
            <v>12613.144050000001</v>
          </cell>
          <cell r="I714">
            <v>1240.9393079999998</v>
          </cell>
          <cell r="J714">
            <v>4502.3</v>
          </cell>
          <cell r="K714">
            <v>674.2</v>
          </cell>
          <cell r="L714">
            <v>195.4</v>
          </cell>
          <cell r="M714">
            <v>481.3</v>
          </cell>
          <cell r="N714">
            <v>62.752520000000004</v>
          </cell>
          <cell r="O714">
            <v>319.89999999999998</v>
          </cell>
          <cell r="P714">
            <v>57.3</v>
          </cell>
          <cell r="Q714">
            <v>141.6</v>
          </cell>
          <cell r="R714">
            <v>17.8</v>
          </cell>
          <cell r="S714">
            <v>97.8</v>
          </cell>
          <cell r="T714">
            <v>13.6</v>
          </cell>
          <cell r="U714">
            <v>2002</v>
          </cell>
          <cell r="W714">
            <v>8913</v>
          </cell>
          <cell r="X714">
            <v>133000</v>
          </cell>
        </row>
        <row r="715">
          <cell r="A715">
            <v>968</v>
          </cell>
          <cell r="B715" t="str">
            <v>PAW 968</v>
          </cell>
          <cell r="C715">
            <v>0</v>
          </cell>
          <cell r="D715">
            <v>2.8034940506000003</v>
          </cell>
          <cell r="E715">
            <v>2.4435116296000001</v>
          </cell>
          <cell r="F715">
            <v>0.359982421</v>
          </cell>
          <cell r="G715">
            <v>6253.1</v>
          </cell>
          <cell r="H715">
            <v>11743.102410000001</v>
          </cell>
          <cell r="I715">
            <v>1242.4138859999998</v>
          </cell>
          <cell r="J715">
            <v>4528.3999999999996</v>
          </cell>
          <cell r="K715">
            <v>668.1</v>
          </cell>
          <cell r="L715">
            <v>198.8</v>
          </cell>
          <cell r="M715">
            <v>510.3</v>
          </cell>
          <cell r="N715">
            <v>66.424210000000002</v>
          </cell>
          <cell r="O715">
            <v>341.1</v>
          </cell>
          <cell r="P715">
            <v>61.2</v>
          </cell>
          <cell r="Q715">
            <v>153.5</v>
          </cell>
          <cell r="R715">
            <v>19.600000000000001</v>
          </cell>
          <cell r="S715">
            <v>109.2</v>
          </cell>
          <cell r="T715">
            <v>15.7</v>
          </cell>
          <cell r="U715">
            <v>2124</v>
          </cell>
          <cell r="W715">
            <v>11802</v>
          </cell>
          <cell r="X715">
            <v>102000</v>
          </cell>
        </row>
        <row r="716">
          <cell r="A716">
            <v>969</v>
          </cell>
          <cell r="B716" t="str">
            <v>PAW 969</v>
          </cell>
          <cell r="C716">
            <v>0</v>
          </cell>
          <cell r="D716">
            <v>1.8710554041</v>
          </cell>
          <cell r="E716">
            <v>1.6332791651</v>
          </cell>
          <cell r="F716">
            <v>0.237776239</v>
          </cell>
          <cell r="G716">
            <v>4328.7</v>
          </cell>
          <cell r="H716">
            <v>7704.69427</v>
          </cell>
          <cell r="I716">
            <v>863.9973809999999</v>
          </cell>
          <cell r="J716">
            <v>2991.4</v>
          </cell>
          <cell r="K716">
            <v>444</v>
          </cell>
          <cell r="L716">
            <v>133.80000000000001</v>
          </cell>
          <cell r="M716">
            <v>342</v>
          </cell>
          <cell r="N716">
            <v>44.762390000000003</v>
          </cell>
          <cell r="O716">
            <v>232.1</v>
          </cell>
          <cell r="P716">
            <v>41.2</v>
          </cell>
          <cell r="Q716">
            <v>105.5</v>
          </cell>
          <cell r="R716">
            <v>13.5</v>
          </cell>
          <cell r="S716">
            <v>77.900000000000006</v>
          </cell>
          <cell r="T716">
            <v>11</v>
          </cell>
          <cell r="U716">
            <v>1376</v>
          </cell>
          <cell r="W716">
            <v>9630</v>
          </cell>
          <cell r="X716">
            <v>63000</v>
          </cell>
        </row>
        <row r="717">
          <cell r="A717">
            <v>970</v>
          </cell>
          <cell r="B717" t="str">
            <v>PAW 970</v>
          </cell>
          <cell r="C717">
            <v>0</v>
          </cell>
          <cell r="D717">
            <v>1.8565740175999998</v>
          </cell>
          <cell r="E717">
            <v>1.6396987685</v>
          </cell>
          <cell r="F717">
            <v>0.21687524909999997</v>
          </cell>
          <cell r="G717">
            <v>4354.3999999999996</v>
          </cell>
          <cell r="H717">
            <v>7454.9731099999999</v>
          </cell>
          <cell r="I717">
            <v>866.31457499999988</v>
          </cell>
          <cell r="J717">
            <v>3248.4</v>
          </cell>
          <cell r="K717">
            <v>472.9</v>
          </cell>
          <cell r="L717">
            <v>132.5</v>
          </cell>
          <cell r="M717">
            <v>340.8</v>
          </cell>
          <cell r="N717">
            <v>44.025750000000002</v>
          </cell>
          <cell r="O717">
            <v>211.5</v>
          </cell>
          <cell r="P717">
            <v>39.9</v>
          </cell>
          <cell r="Q717">
            <v>91.3</v>
          </cell>
          <cell r="R717">
            <v>11.4</v>
          </cell>
          <cell r="S717">
            <v>60.5</v>
          </cell>
          <cell r="T717">
            <v>8.1984910000000006</v>
          </cell>
          <cell r="U717">
            <v>1228.62825</v>
          </cell>
          <cell r="W717">
            <v>10990.531500000001</v>
          </cell>
          <cell r="X717">
            <v>44310</v>
          </cell>
        </row>
        <row r="718">
          <cell r="A718">
            <v>971</v>
          </cell>
          <cell r="B718" t="str">
            <v>PAW 971</v>
          </cell>
          <cell r="C718">
            <v>0</v>
          </cell>
          <cell r="D718">
            <v>1.0799094366999999</v>
          </cell>
          <cell r="E718">
            <v>0.94320279169999999</v>
          </cell>
          <cell r="F718">
            <v>0.13670664499999999</v>
          </cell>
          <cell r="G718">
            <v>2422.6999999999998</v>
          </cell>
          <cell r="H718">
            <v>4407.6018999999997</v>
          </cell>
          <cell r="I718">
            <v>506.02601699999991</v>
          </cell>
          <cell r="J718">
            <v>1820.7</v>
          </cell>
          <cell r="K718">
            <v>275</v>
          </cell>
          <cell r="L718">
            <v>82.2</v>
          </cell>
          <cell r="M718">
            <v>211.1</v>
          </cell>
          <cell r="N718">
            <v>27.56645</v>
          </cell>
          <cell r="O718">
            <v>136.5</v>
          </cell>
          <cell r="P718">
            <v>23.5</v>
          </cell>
          <cell r="Q718">
            <v>57</v>
          </cell>
          <cell r="R718">
            <v>7.1</v>
          </cell>
          <cell r="S718">
            <v>37.799999999999997</v>
          </cell>
          <cell r="T718">
            <v>5.3</v>
          </cell>
          <cell r="U718">
            <v>779</v>
          </cell>
          <cell r="W718">
            <v>6632</v>
          </cell>
          <cell r="X718">
            <v>28000</v>
          </cell>
        </row>
        <row r="719">
          <cell r="A719">
            <v>1016</v>
          </cell>
          <cell r="B719" t="str">
            <v>PAW 1016</v>
          </cell>
          <cell r="C719">
            <v>0</v>
          </cell>
          <cell r="D719">
            <v>3.1908619571999997</v>
          </cell>
          <cell r="E719">
            <v>2.8723013391999999</v>
          </cell>
          <cell r="F719">
            <v>0.31856061799999996</v>
          </cell>
          <cell r="G719">
            <v>7066.7</v>
          </cell>
          <cell r="H719">
            <v>14974.601980000001</v>
          </cell>
          <cell r="I719">
            <v>1266.3114119999998</v>
          </cell>
          <cell r="J719">
            <v>4749</v>
          </cell>
          <cell r="K719">
            <v>666.4</v>
          </cell>
          <cell r="L719">
            <v>199.7</v>
          </cell>
          <cell r="M719">
            <v>493</v>
          </cell>
          <cell r="N719">
            <v>61.785679999999999</v>
          </cell>
          <cell r="O719">
            <v>328.8</v>
          </cell>
          <cell r="P719">
            <v>58.420499999999997</v>
          </cell>
          <cell r="Q719">
            <v>143.1</v>
          </cell>
          <cell r="R719">
            <v>17</v>
          </cell>
          <cell r="S719">
            <v>84</v>
          </cell>
          <cell r="T719">
            <v>11.8</v>
          </cell>
          <cell r="U719">
            <v>1788</v>
          </cell>
          <cell r="W719">
            <v>7720</v>
          </cell>
          <cell r="X719">
            <v>145000</v>
          </cell>
        </row>
        <row r="720">
          <cell r="A720">
            <v>1017</v>
          </cell>
          <cell r="B720" t="str">
            <v>PAW 1017</v>
          </cell>
          <cell r="C720">
            <v>0</v>
          </cell>
          <cell r="D720">
            <v>3.1424758670000004</v>
          </cell>
          <cell r="E720">
            <v>2.7952113550000002</v>
          </cell>
          <cell r="F720">
            <v>0.34726451200000003</v>
          </cell>
          <cell r="G720">
            <v>7049.6</v>
          </cell>
          <cell r="H720">
            <v>13759.846750000001</v>
          </cell>
          <cell r="I720">
            <v>1352.8667999999998</v>
          </cell>
          <cell r="J720">
            <v>5059.8999999999996</v>
          </cell>
          <cell r="K720">
            <v>729.9</v>
          </cell>
          <cell r="L720">
            <v>213.1</v>
          </cell>
          <cell r="M720">
            <v>514.6</v>
          </cell>
          <cell r="N720">
            <v>64.306370000000001</v>
          </cell>
          <cell r="O720">
            <v>338.9</v>
          </cell>
          <cell r="P720">
            <v>60.138749999999995</v>
          </cell>
          <cell r="Q720">
            <v>153.4</v>
          </cell>
          <cell r="R720">
            <v>18</v>
          </cell>
          <cell r="S720">
            <v>92</v>
          </cell>
          <cell r="T720">
            <v>13.2</v>
          </cell>
          <cell r="U720">
            <v>2005</v>
          </cell>
          <cell r="W720">
            <v>9873</v>
          </cell>
          <cell r="X720">
            <v>109000</v>
          </cell>
        </row>
        <row r="721">
          <cell r="A721">
            <v>1018</v>
          </cell>
          <cell r="B721" t="str">
            <v>PAW 1018</v>
          </cell>
          <cell r="C721">
            <v>0</v>
          </cell>
          <cell r="D721">
            <v>0.45707624300000005</v>
          </cell>
          <cell r="E721">
            <v>0.39828784500000003</v>
          </cell>
          <cell r="F721">
            <v>5.8788398000000006E-2</v>
          </cell>
          <cell r="G721">
            <v>905.8</v>
          </cell>
          <cell r="H721">
            <v>1907.4620500000001</v>
          </cell>
          <cell r="I721">
            <v>220.01639999999998</v>
          </cell>
          <cell r="J721">
            <v>832.5</v>
          </cell>
          <cell r="K721">
            <v>117.1</v>
          </cell>
          <cell r="L721">
            <v>31.7</v>
          </cell>
          <cell r="M721">
            <v>76.2</v>
          </cell>
          <cell r="N721">
            <v>9.6453800000000012</v>
          </cell>
          <cell r="O721">
            <v>56.2</v>
          </cell>
          <cell r="P721">
            <v>10.538599999999999</v>
          </cell>
          <cell r="Q721">
            <v>29.4</v>
          </cell>
          <cell r="R721">
            <v>3.9</v>
          </cell>
          <cell r="S721">
            <v>22.2</v>
          </cell>
          <cell r="T721">
            <v>3.1</v>
          </cell>
          <cell r="U721">
            <v>345</v>
          </cell>
          <cell r="W721">
            <v>1095</v>
          </cell>
          <cell r="X721">
            <v>24000</v>
          </cell>
        </row>
        <row r="722">
          <cell r="A722">
            <v>1019</v>
          </cell>
          <cell r="B722" t="str">
            <v>PAW 1019</v>
          </cell>
          <cell r="C722">
            <v>0</v>
          </cell>
          <cell r="D722">
            <v>0.66640547500000014</v>
          </cell>
          <cell r="E722">
            <v>0.60435094500000008</v>
          </cell>
          <cell r="F722">
            <v>6.2054529999999997E-2</v>
          </cell>
          <cell r="G722">
            <v>1868.7</v>
          </cell>
          <cell r="H722">
            <v>2841.9251900000004</v>
          </cell>
          <cell r="I722">
            <v>274.08425999999997</v>
          </cell>
          <cell r="J722">
            <v>929.7</v>
          </cell>
          <cell r="K722">
            <v>129.1</v>
          </cell>
          <cell r="L722">
            <v>36.799999999999997</v>
          </cell>
          <cell r="M722">
            <v>89.5</v>
          </cell>
          <cell r="N722">
            <v>10.8194</v>
          </cell>
          <cell r="O722">
            <v>60.1</v>
          </cell>
          <cell r="P722">
            <v>11.225900000000001</v>
          </cell>
          <cell r="Q722">
            <v>30.4</v>
          </cell>
          <cell r="R722">
            <v>4</v>
          </cell>
          <cell r="S722">
            <v>20.7</v>
          </cell>
          <cell r="T722">
            <v>3</v>
          </cell>
          <cell r="U722">
            <v>354</v>
          </cell>
          <cell r="W722">
            <v>2181</v>
          </cell>
          <cell r="X722">
            <v>15000</v>
          </cell>
        </row>
        <row r="723">
          <cell r="A723">
            <v>1050</v>
          </cell>
          <cell r="B723" t="str">
            <v>PAW 1050</v>
          </cell>
          <cell r="C723">
            <v>0</v>
          </cell>
          <cell r="D723">
            <v>2.8798468895</v>
          </cell>
          <cell r="E723">
            <v>2.5365471175000001</v>
          </cell>
          <cell r="F723">
            <v>0.343299772</v>
          </cell>
          <cell r="G723">
            <v>6506.2</v>
          </cell>
          <cell r="H723">
            <v>12255.546160000002</v>
          </cell>
          <cell r="I723">
            <v>1234.7250149999998</v>
          </cell>
          <cell r="J723">
            <v>4677</v>
          </cell>
          <cell r="K723">
            <v>692</v>
          </cell>
          <cell r="L723">
            <v>203.7</v>
          </cell>
          <cell r="M723">
            <v>516</v>
          </cell>
          <cell r="N723">
            <v>64.82432</v>
          </cell>
          <cell r="O723">
            <v>354.6</v>
          </cell>
          <cell r="P723">
            <v>62.773399999999995</v>
          </cell>
          <cell r="Q723">
            <v>161.30000000000001</v>
          </cell>
          <cell r="R723">
            <v>19.100000000000001</v>
          </cell>
          <cell r="S723">
            <v>100.7</v>
          </cell>
          <cell r="T723">
            <v>14</v>
          </cell>
          <cell r="U723">
            <v>1936</v>
          </cell>
          <cell r="W723">
            <v>6917</v>
          </cell>
          <cell r="X723">
            <v>144000</v>
          </cell>
        </row>
        <row r="724">
          <cell r="A724">
            <v>1051</v>
          </cell>
          <cell r="B724" t="str">
            <v>PAW 1051</v>
          </cell>
          <cell r="C724">
            <v>0</v>
          </cell>
          <cell r="D724">
            <v>2.8453138799</v>
          </cell>
          <cell r="E724">
            <v>2.4985374239000002</v>
          </cell>
          <cell r="F724">
            <v>0.34677645599999996</v>
          </cell>
          <cell r="G724">
            <v>6279.8</v>
          </cell>
          <cell r="H724">
            <v>12243.950289999999</v>
          </cell>
          <cell r="I724">
            <v>1220.4239489999998</v>
          </cell>
          <cell r="J724">
            <v>4545.8999999999996</v>
          </cell>
          <cell r="K724">
            <v>695.3</v>
          </cell>
          <cell r="L724">
            <v>206.3</v>
          </cell>
          <cell r="M724">
            <v>532.70000000000005</v>
          </cell>
          <cell r="N724">
            <v>67.287459999999996</v>
          </cell>
          <cell r="O724">
            <v>367</v>
          </cell>
          <cell r="P724">
            <v>64.377099999999999</v>
          </cell>
          <cell r="Q724">
            <v>164.5</v>
          </cell>
          <cell r="R724">
            <v>20</v>
          </cell>
          <cell r="S724">
            <v>104.6</v>
          </cell>
          <cell r="T724">
            <v>15</v>
          </cell>
          <cell r="U724">
            <v>1926</v>
          </cell>
          <cell r="W724">
            <v>6250</v>
          </cell>
          <cell r="X724">
            <v>165000</v>
          </cell>
        </row>
        <row r="725">
          <cell r="A725">
            <v>1052</v>
          </cell>
          <cell r="B725" t="str">
            <v>PAW 1052</v>
          </cell>
          <cell r="C725">
            <v>0</v>
          </cell>
          <cell r="D725">
            <v>3.0965760916000002</v>
          </cell>
          <cell r="E725">
            <v>2.7343549016000002</v>
          </cell>
          <cell r="F725">
            <v>0.36222119000000003</v>
          </cell>
          <cell r="G725">
            <v>6956.5</v>
          </cell>
          <cell r="H725">
            <v>13404.825719999999</v>
          </cell>
          <cell r="I725">
            <v>1283.0232959999998</v>
          </cell>
          <cell r="J725">
            <v>4975.2</v>
          </cell>
          <cell r="K725">
            <v>724</v>
          </cell>
          <cell r="L725">
            <v>218.7</v>
          </cell>
          <cell r="M725">
            <v>555.20000000000005</v>
          </cell>
          <cell r="N725">
            <v>70.210999999999999</v>
          </cell>
          <cell r="O725">
            <v>387.9</v>
          </cell>
          <cell r="P725">
            <v>68.500900000000001</v>
          </cell>
          <cell r="Q725">
            <v>174.7</v>
          </cell>
          <cell r="R725">
            <v>20.8</v>
          </cell>
          <cell r="S725">
            <v>107.8</v>
          </cell>
          <cell r="T725">
            <v>15.4</v>
          </cell>
          <cell r="U725">
            <v>2003</v>
          </cell>
          <cell r="W725">
            <v>7182</v>
          </cell>
          <cell r="X725">
            <v>180000</v>
          </cell>
        </row>
        <row r="726">
          <cell r="A726">
            <v>1053</v>
          </cell>
          <cell r="B726" t="str">
            <v>PAW 1053</v>
          </cell>
          <cell r="C726">
            <v>0</v>
          </cell>
          <cell r="D726">
            <v>2.8909428900000003</v>
          </cell>
          <cell r="E726">
            <v>2.5294920841000001</v>
          </cell>
          <cell r="F726">
            <v>0.36145080590000001</v>
          </cell>
          <cell r="G726">
            <v>6360.2</v>
          </cell>
          <cell r="H726">
            <v>12462.74913</v>
          </cell>
          <cell r="I726">
            <v>1204.6717109999997</v>
          </cell>
          <cell r="J726">
            <v>4568.1000000000004</v>
          </cell>
          <cell r="K726">
            <v>699.2</v>
          </cell>
          <cell r="L726">
            <v>207.7</v>
          </cell>
          <cell r="M726">
            <v>552.6</v>
          </cell>
          <cell r="N726">
            <v>73.502859999999998</v>
          </cell>
          <cell r="O726">
            <v>368.2</v>
          </cell>
          <cell r="P726">
            <v>69.599999999999994</v>
          </cell>
          <cell r="Q726">
            <v>165.1</v>
          </cell>
          <cell r="R726">
            <v>20.8</v>
          </cell>
          <cell r="S726">
            <v>115.4</v>
          </cell>
          <cell r="T726">
            <v>15.225769000000001</v>
          </cell>
          <cell r="U726">
            <v>2026.3794300000002</v>
          </cell>
          <cell r="W726">
            <v>6314.2270000000008</v>
          </cell>
          <cell r="X726">
            <v>185152.49999999997</v>
          </cell>
        </row>
        <row r="727">
          <cell r="A727">
            <v>1054</v>
          </cell>
          <cell r="B727" t="str">
            <v>PAW 1054</v>
          </cell>
          <cell r="C727">
            <v>0</v>
          </cell>
          <cell r="D727">
            <v>3.0693186471000002</v>
          </cell>
          <cell r="E727">
            <v>2.7120063811000001</v>
          </cell>
          <cell r="F727">
            <v>0.35731226599999999</v>
          </cell>
          <cell r="G727">
            <v>6939.4</v>
          </cell>
          <cell r="H727">
            <v>13540.930780000001</v>
          </cell>
          <cell r="I727">
            <v>1256.6330309999998</v>
          </cell>
          <cell r="J727">
            <v>4676.8999999999996</v>
          </cell>
          <cell r="K727">
            <v>706.2</v>
          </cell>
          <cell r="L727">
            <v>205.5</v>
          </cell>
          <cell r="M727">
            <v>532.6</v>
          </cell>
          <cell r="N727">
            <v>67.46011</v>
          </cell>
          <cell r="O727">
            <v>362.7</v>
          </cell>
          <cell r="P727">
            <v>64.262550000000005</v>
          </cell>
          <cell r="Q727">
            <v>167.3</v>
          </cell>
          <cell r="R727">
            <v>20.399999999999999</v>
          </cell>
          <cell r="S727">
            <v>107.5</v>
          </cell>
          <cell r="T727">
            <v>15.4</v>
          </cell>
          <cell r="U727">
            <v>2030</v>
          </cell>
          <cell r="W727">
            <v>6355</v>
          </cell>
          <cell r="X727">
            <v>191000</v>
          </cell>
        </row>
        <row r="728">
          <cell r="A728">
            <v>1055</v>
          </cell>
          <cell r="B728" t="str">
            <v>PAW 1055</v>
          </cell>
          <cell r="C728">
            <v>0</v>
          </cell>
          <cell r="D728">
            <v>2.6455046942000005</v>
          </cell>
          <cell r="E728">
            <v>2.3238197552000002</v>
          </cell>
          <cell r="F728">
            <v>0.32168493900000006</v>
          </cell>
          <cell r="G728">
            <v>5727.1</v>
          </cell>
          <cell r="H728">
            <v>11623.746939999999</v>
          </cell>
          <cell r="I728">
            <v>1107.1506119999999</v>
          </cell>
          <cell r="J728">
            <v>4147.8</v>
          </cell>
          <cell r="K728">
            <v>632.4</v>
          </cell>
          <cell r="L728">
            <v>189</v>
          </cell>
          <cell r="M728">
            <v>476.6</v>
          </cell>
          <cell r="N728">
            <v>58.574390000000001</v>
          </cell>
          <cell r="O728">
            <v>320.60000000000002</v>
          </cell>
          <cell r="P728">
            <v>57.274999999999999</v>
          </cell>
          <cell r="Q728">
            <v>150.4</v>
          </cell>
          <cell r="R728">
            <v>18.2</v>
          </cell>
          <cell r="S728">
            <v>100.9</v>
          </cell>
          <cell r="T728">
            <v>14.3</v>
          </cell>
          <cell r="U728">
            <v>1831</v>
          </cell>
          <cell r="W728">
            <v>5410</v>
          </cell>
          <cell r="X728">
            <v>178000</v>
          </cell>
        </row>
        <row r="729">
          <cell r="A729">
            <v>1056</v>
          </cell>
          <cell r="B729" t="str">
            <v>PAW 1056</v>
          </cell>
          <cell r="C729">
            <v>0</v>
          </cell>
          <cell r="D729">
            <v>2.6602459943999999</v>
          </cell>
          <cell r="E729">
            <v>2.3478331353999997</v>
          </cell>
          <cell r="F729">
            <v>0.31241285899999999</v>
          </cell>
          <cell r="G729">
            <v>5864.2</v>
          </cell>
          <cell r="H729">
            <v>11753.526980000001</v>
          </cell>
          <cell r="I729">
            <v>1114.8043740000001</v>
          </cell>
          <cell r="J729">
            <v>4135.2</v>
          </cell>
          <cell r="K729">
            <v>610.6</v>
          </cell>
          <cell r="L729">
            <v>181.3</v>
          </cell>
          <cell r="M729">
            <v>464.7</v>
          </cell>
          <cell r="N729">
            <v>56.157290000000003</v>
          </cell>
          <cell r="O729">
            <v>312.10000000000002</v>
          </cell>
          <cell r="P729">
            <v>55.671300000000002</v>
          </cell>
          <cell r="Q729">
            <v>145.19999999999999</v>
          </cell>
          <cell r="R729">
            <v>18.100000000000001</v>
          </cell>
          <cell r="S729">
            <v>96.8</v>
          </cell>
          <cell r="T729">
            <v>14.1</v>
          </cell>
          <cell r="U729">
            <v>1780</v>
          </cell>
          <cell r="W729">
            <v>5787</v>
          </cell>
          <cell r="X729">
            <v>180000</v>
          </cell>
        </row>
        <row r="730">
          <cell r="A730">
            <v>1057</v>
          </cell>
          <cell r="B730" t="str">
            <v>PAW 1057</v>
          </cell>
          <cell r="C730">
            <v>0</v>
          </cell>
          <cell r="D730">
            <v>2.5181868985999998</v>
          </cell>
          <cell r="E730">
            <v>2.2288903005999998</v>
          </cell>
          <cell r="F730">
            <v>0.28929659800000002</v>
          </cell>
          <cell r="G730">
            <v>5492.1</v>
          </cell>
          <cell r="H730">
            <v>11525.47487</v>
          </cell>
          <cell r="I730">
            <v>1005.4281359999999</v>
          </cell>
          <cell r="J730">
            <v>3710.1</v>
          </cell>
          <cell r="K730">
            <v>555.79999999999995</v>
          </cell>
          <cell r="L730">
            <v>164.1</v>
          </cell>
          <cell r="M730">
            <v>418.3</v>
          </cell>
          <cell r="N730">
            <v>52.17483</v>
          </cell>
          <cell r="O730">
            <v>287.60000000000002</v>
          </cell>
          <cell r="P730">
            <v>51.891149999999996</v>
          </cell>
          <cell r="Q730">
            <v>138.80000000000001</v>
          </cell>
          <cell r="R730">
            <v>17.3</v>
          </cell>
          <cell r="S730">
            <v>91.5</v>
          </cell>
          <cell r="T730">
            <v>13.3</v>
          </cell>
          <cell r="U730">
            <v>1658</v>
          </cell>
          <cell r="W730">
            <v>4674</v>
          </cell>
          <cell r="X730">
            <v>223000</v>
          </cell>
        </row>
        <row r="731">
          <cell r="A731">
            <v>1058</v>
          </cell>
          <cell r="B731" t="str">
            <v>PAW 1058</v>
          </cell>
          <cell r="C731">
            <v>0</v>
          </cell>
          <cell r="D731">
            <v>2.6001857247000002</v>
          </cell>
          <cell r="E731">
            <v>2.2968569237000001</v>
          </cell>
          <cell r="F731">
            <v>0.30332880099999998</v>
          </cell>
          <cell r="G731">
            <v>5567.5</v>
          </cell>
          <cell r="H731">
            <v>11679.852210000001</v>
          </cell>
          <cell r="I731">
            <v>1099.0170269999999</v>
          </cell>
          <cell r="J731">
            <v>4039.3</v>
          </cell>
          <cell r="K731">
            <v>582.9</v>
          </cell>
          <cell r="L731">
            <v>167.7</v>
          </cell>
          <cell r="M731">
            <v>426.4</v>
          </cell>
          <cell r="N731">
            <v>51.864060000000002</v>
          </cell>
          <cell r="O731">
            <v>288.2</v>
          </cell>
          <cell r="P731">
            <v>53.723949999999995</v>
          </cell>
          <cell r="Q731">
            <v>138.80000000000001</v>
          </cell>
          <cell r="R731">
            <v>17.2</v>
          </cell>
          <cell r="S731">
            <v>91.8</v>
          </cell>
          <cell r="T731">
            <v>13.6</v>
          </cell>
          <cell r="U731">
            <v>1784</v>
          </cell>
          <cell r="W731">
            <v>6158</v>
          </cell>
          <cell r="X731">
            <v>192000</v>
          </cell>
        </row>
        <row r="732">
          <cell r="A732">
            <v>1059</v>
          </cell>
          <cell r="B732" t="str">
            <v>PAW 1059</v>
          </cell>
          <cell r="C732">
            <v>0</v>
          </cell>
          <cell r="D732">
            <v>2.8765396889999999</v>
          </cell>
          <cell r="E732">
            <v>2.582451979</v>
          </cell>
          <cell r="F732">
            <v>0.29408771</v>
          </cell>
          <cell r="G732">
            <v>6629.5</v>
          </cell>
          <cell r="H732">
            <v>13321.780549999999</v>
          </cell>
          <cell r="I732">
            <v>1182.9392399999999</v>
          </cell>
          <cell r="J732">
            <v>4107.3999999999996</v>
          </cell>
          <cell r="K732">
            <v>582.9</v>
          </cell>
          <cell r="L732">
            <v>169</v>
          </cell>
          <cell r="M732">
            <v>428.9</v>
          </cell>
          <cell r="N732">
            <v>52.945999999999998</v>
          </cell>
          <cell r="O732">
            <v>283.3</v>
          </cell>
          <cell r="P732">
            <v>50.631100000000004</v>
          </cell>
          <cell r="Q732">
            <v>134.5</v>
          </cell>
          <cell r="R732">
            <v>16.399999999999999</v>
          </cell>
          <cell r="S732">
            <v>86.3</v>
          </cell>
          <cell r="T732">
            <v>12.9</v>
          </cell>
          <cell r="U732">
            <v>1706</v>
          </cell>
          <cell r="W732">
            <v>6419</v>
          </cell>
          <cell r="X732">
            <v>188000</v>
          </cell>
        </row>
        <row r="733">
          <cell r="A733">
            <v>1060</v>
          </cell>
          <cell r="B733" t="str">
            <v>PAW 1060</v>
          </cell>
          <cell r="D733">
            <v>2.4288686100999999</v>
          </cell>
          <cell r="E733">
            <v>2.1647980451</v>
          </cell>
          <cell r="F733">
            <v>0.26407056499999998</v>
          </cell>
          <cell r="G733">
            <v>4861.5</v>
          </cell>
          <cell r="H733">
            <v>11675.75266</v>
          </cell>
          <cell r="I733">
            <v>986.52779099999998</v>
          </cell>
          <cell r="J733">
            <v>3594.7</v>
          </cell>
          <cell r="K733">
            <v>529.5</v>
          </cell>
          <cell r="L733">
            <v>153.4</v>
          </cell>
          <cell r="M733">
            <v>399</v>
          </cell>
          <cell r="N733">
            <v>49.838299999999997</v>
          </cell>
          <cell r="O733">
            <v>261.89999999999998</v>
          </cell>
          <cell r="P733">
            <v>47.76735</v>
          </cell>
          <cell r="Q733">
            <v>123.3</v>
          </cell>
          <cell r="R733">
            <v>15.2</v>
          </cell>
          <cell r="S733">
            <v>80.900000000000006</v>
          </cell>
          <cell r="T733">
            <v>12.4</v>
          </cell>
          <cell r="U733">
            <v>1497</v>
          </cell>
          <cell r="W733">
            <v>5241</v>
          </cell>
          <cell r="X733">
            <v>254000</v>
          </cell>
        </row>
        <row r="734">
          <cell r="A734">
            <v>1061</v>
          </cell>
          <cell r="B734" t="str">
            <v>PAW 1061</v>
          </cell>
          <cell r="D734">
            <v>2.7050011907000004</v>
          </cell>
          <cell r="E734">
            <v>2.4367419497000005</v>
          </cell>
          <cell r="F734">
            <v>0.26825924100000004</v>
          </cell>
          <cell r="G734">
            <v>5617.2</v>
          </cell>
          <cell r="H734">
            <v>12489.45477</v>
          </cell>
          <cell r="I734">
            <v>1168.0647269999999</v>
          </cell>
          <cell r="J734">
            <v>4436.3</v>
          </cell>
          <cell r="K734">
            <v>656.4</v>
          </cell>
          <cell r="L734">
            <v>188.1</v>
          </cell>
          <cell r="M734">
            <v>457</v>
          </cell>
          <cell r="N734">
            <v>54.914210000000004</v>
          </cell>
          <cell r="O734">
            <v>276.39999999999998</v>
          </cell>
          <cell r="P734">
            <v>46.278199999999998</v>
          </cell>
          <cell r="Q734">
            <v>116.3</v>
          </cell>
          <cell r="R734">
            <v>14.5</v>
          </cell>
          <cell r="S734">
            <v>78.3</v>
          </cell>
          <cell r="T734">
            <v>11.8</v>
          </cell>
          <cell r="U734">
            <v>1439</v>
          </cell>
          <cell r="W734">
            <v>6057</v>
          </cell>
          <cell r="X734">
            <v>181000</v>
          </cell>
        </row>
        <row r="735">
          <cell r="A735">
            <v>1062</v>
          </cell>
          <cell r="B735" t="str">
            <v>PAW 1062</v>
          </cell>
          <cell r="D735">
            <v>2.2018412758999997</v>
          </cell>
          <cell r="E735">
            <v>2.0296105058999996</v>
          </cell>
          <cell r="F735">
            <v>0.17223076999999998</v>
          </cell>
          <cell r="G735">
            <v>6193.2</v>
          </cell>
          <cell r="H735">
            <v>10019.534460000001</v>
          </cell>
          <cell r="I735">
            <v>875.77059899999995</v>
          </cell>
          <cell r="J735">
            <v>2845.5</v>
          </cell>
          <cell r="K735">
            <v>362.1</v>
          </cell>
          <cell r="L735">
            <v>101.8</v>
          </cell>
          <cell r="M735">
            <v>253.6</v>
          </cell>
          <cell r="N735">
            <v>30.041100000000004</v>
          </cell>
          <cell r="O735">
            <v>161.5</v>
          </cell>
          <cell r="P735">
            <v>28.866599999999998</v>
          </cell>
          <cell r="Q735">
            <v>76.099999999999994</v>
          </cell>
          <cell r="R735">
            <v>9.5</v>
          </cell>
          <cell r="S735">
            <v>51.4</v>
          </cell>
          <cell r="T735">
            <v>7.5</v>
          </cell>
          <cell r="U735">
            <v>1002</v>
          </cell>
          <cell r="W735">
            <v>8987</v>
          </cell>
          <cell r="X735">
            <v>90000</v>
          </cell>
        </row>
        <row r="736">
          <cell r="A736">
            <v>1063</v>
          </cell>
          <cell r="B736" t="str">
            <v>PAW 1063</v>
          </cell>
          <cell r="D736">
            <v>1.5615512329000001</v>
          </cell>
          <cell r="E736">
            <v>1.4101055379</v>
          </cell>
          <cell r="F736">
            <v>0.15144569500000002</v>
          </cell>
          <cell r="G736">
            <v>3950.6</v>
          </cell>
          <cell r="H736">
            <v>6739.7773300000008</v>
          </cell>
          <cell r="I736">
            <v>690.27804900000001</v>
          </cell>
          <cell r="J736">
            <v>2387.6</v>
          </cell>
          <cell r="K736">
            <v>332.8</v>
          </cell>
          <cell r="L736">
            <v>97.8</v>
          </cell>
          <cell r="M736">
            <v>245.8</v>
          </cell>
          <cell r="N736">
            <v>29.523149999999998</v>
          </cell>
          <cell r="O736">
            <v>157.1</v>
          </cell>
          <cell r="P736">
            <v>27.033799999999999</v>
          </cell>
          <cell r="Q736">
            <v>69.599999999999994</v>
          </cell>
          <cell r="R736">
            <v>8.6</v>
          </cell>
          <cell r="S736">
            <v>47.2</v>
          </cell>
          <cell r="T736">
            <v>6.8</v>
          </cell>
          <cell r="U736">
            <v>825</v>
          </cell>
          <cell r="W736">
            <v>9237</v>
          </cell>
          <cell r="X736">
            <v>44000</v>
          </cell>
        </row>
        <row r="737">
          <cell r="A737">
            <v>1066</v>
          </cell>
          <cell r="B737" t="str">
            <v>PAW 1066</v>
          </cell>
          <cell r="D737">
            <v>1.4227114166999999</v>
          </cell>
          <cell r="E737">
            <v>1.2561888447</v>
          </cell>
          <cell r="F737">
            <v>0.16652257199999998</v>
          </cell>
          <cell r="G737">
            <v>3124.7</v>
          </cell>
          <cell r="H737">
            <v>6017.7880100000002</v>
          </cell>
          <cell r="I737">
            <v>648.10043699999994</v>
          </cell>
          <cell r="J737">
            <v>2402.5</v>
          </cell>
          <cell r="K737">
            <v>368.8</v>
          </cell>
          <cell r="L737">
            <v>111.6</v>
          </cell>
          <cell r="M737">
            <v>277.60000000000002</v>
          </cell>
          <cell r="N737">
            <v>33.171820000000004</v>
          </cell>
          <cell r="O737">
            <v>174.1</v>
          </cell>
          <cell r="P737">
            <v>29.553899999999999</v>
          </cell>
          <cell r="Q737">
            <v>74.400000000000006</v>
          </cell>
          <cell r="R737">
            <v>8.9</v>
          </cell>
          <cell r="S737">
            <v>47.1</v>
          </cell>
          <cell r="T737">
            <v>6.8</v>
          </cell>
          <cell r="U737">
            <v>902</v>
          </cell>
          <cell r="W737">
            <v>10272</v>
          </cell>
          <cell r="X737">
            <v>42000</v>
          </cell>
        </row>
        <row r="738">
          <cell r="A738">
            <v>1067</v>
          </cell>
          <cell r="B738" t="str">
            <v>PAW 1067</v>
          </cell>
          <cell r="D738">
            <v>2.1802353056999997</v>
          </cell>
          <cell r="E738">
            <v>1.9134536704999998</v>
          </cell>
          <cell r="F738">
            <v>0.26678163519999998</v>
          </cell>
          <cell r="G738">
            <v>4670.5</v>
          </cell>
          <cell r="H738">
            <v>8781.5874899999999</v>
          </cell>
          <cell r="I738">
            <v>1017.0492149999999</v>
          </cell>
          <cell r="J738">
            <v>3997</v>
          </cell>
          <cell r="K738">
            <v>668.4</v>
          </cell>
          <cell r="L738">
            <v>195.3</v>
          </cell>
          <cell r="M738">
            <v>506.7</v>
          </cell>
          <cell r="N738">
            <v>62.948189999999997</v>
          </cell>
          <cell r="O738">
            <v>286.89999999999998</v>
          </cell>
          <cell r="P738">
            <v>48.8</v>
          </cell>
          <cell r="Q738">
            <v>103.8</v>
          </cell>
          <cell r="R738">
            <v>11.9</v>
          </cell>
          <cell r="S738">
            <v>61.3</v>
          </cell>
          <cell r="T738">
            <v>7.7550220000000003</v>
          </cell>
          <cell r="U738">
            <v>1382.4131399999999</v>
          </cell>
          <cell r="W738">
            <v>4587.6135000000004</v>
          </cell>
          <cell r="X738">
            <v>49057.5</v>
          </cell>
        </row>
        <row r="739">
          <cell r="A739">
            <v>1068</v>
          </cell>
          <cell r="B739" t="str">
            <v>PAW 1068</v>
          </cell>
          <cell r="D739">
            <v>1.2028287390000001</v>
          </cell>
          <cell r="E739">
            <v>1.0406463220000002</v>
          </cell>
          <cell r="F739">
            <v>0.162182417</v>
          </cell>
          <cell r="G739">
            <v>2615.4</v>
          </cell>
          <cell r="H739">
            <v>4869.7968800000008</v>
          </cell>
          <cell r="I739">
            <v>547.46633999999995</v>
          </cell>
          <cell r="J739">
            <v>2053.6999999999998</v>
          </cell>
          <cell r="K739">
            <v>320.10000000000002</v>
          </cell>
          <cell r="L739">
            <v>99</v>
          </cell>
          <cell r="M739">
            <v>251.3</v>
          </cell>
          <cell r="N739">
            <v>31.15757</v>
          </cell>
          <cell r="O739">
            <v>162.19999999999999</v>
          </cell>
          <cell r="P739">
            <v>28.866599999999998</v>
          </cell>
          <cell r="Q739">
            <v>75.3</v>
          </cell>
          <cell r="R739">
            <v>9.3000000000000007</v>
          </cell>
          <cell r="S739">
            <v>51.2</v>
          </cell>
          <cell r="T739">
            <v>7.5</v>
          </cell>
          <cell r="U739">
            <v>906</v>
          </cell>
          <cell r="W739">
            <v>5344</v>
          </cell>
          <cell r="X739">
            <v>31000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 Products"/>
      <sheetName val="4 Products"/>
    </sheetNames>
    <sheetDataSet>
      <sheetData sheetId="0">
        <row r="14">
          <cell r="C14">
            <v>100</v>
          </cell>
        </row>
        <row r="24">
          <cell r="C24">
            <v>9.4960159999999991</v>
          </cell>
        </row>
        <row r="26">
          <cell r="F26">
            <v>9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WRC001"/>
      <sheetName val="PAWRC002"/>
      <sheetName val="PAWRC003"/>
      <sheetName val="PAWRC004"/>
      <sheetName val="PAWRC005"/>
      <sheetName val="PAWRC006"/>
      <sheetName val="PAWRC007"/>
      <sheetName val="PAWRC008"/>
      <sheetName val="PAWRC009"/>
      <sheetName val="PAWRC010"/>
      <sheetName val="PAWRC011"/>
      <sheetName val="PAWRC012"/>
      <sheetName val="PAWRC013"/>
      <sheetName val="PAWRC014"/>
      <sheetName val="PAWRC015"/>
      <sheetName val="PAWRC016"/>
      <sheetName val="PAWRC017"/>
      <sheetName val="PAWRC018"/>
      <sheetName val="PAWRC019"/>
      <sheetName val="PAWRC020"/>
      <sheetName val="PAWRC021"/>
      <sheetName val="PAWRC022"/>
      <sheetName val="PAWRC023"/>
      <sheetName val="PAWRC024"/>
      <sheetName val="PAWRC025"/>
      <sheetName val="PAWRC026"/>
      <sheetName val="PAWRC027"/>
      <sheetName val="PAWRC028"/>
      <sheetName val="PAWRC029"/>
      <sheetName val="PAWRC030"/>
      <sheetName val="PAWRC031"/>
      <sheetName val="Niobium"/>
      <sheetName val="REO"/>
      <sheetName val="Cut off rare earths"/>
      <sheetName val="Cut off niobium"/>
    </sheetNames>
    <sheetDataSet>
      <sheetData sheetId="0"/>
      <sheetData sheetId="1">
        <row r="5">
          <cell r="C5" t="str">
            <v>PAW038</v>
          </cell>
          <cell r="D5">
            <v>0</v>
          </cell>
          <cell r="E5">
            <v>4.5924462193999993</v>
          </cell>
          <cell r="F5">
            <v>4.4299273193999991</v>
          </cell>
          <cell r="G5">
            <v>0.16251889999999999</v>
          </cell>
          <cell r="H5">
            <v>11909.1</v>
          </cell>
          <cell r="I5">
            <v>24355.77794</v>
          </cell>
          <cell r="J5">
            <v>1734.5952539999998</v>
          </cell>
          <cell r="K5">
            <v>5538.2</v>
          </cell>
          <cell r="L5">
            <v>761.6</v>
          </cell>
          <cell r="M5">
            <v>195.9</v>
          </cell>
          <cell r="N5">
            <v>417.3</v>
          </cell>
          <cell r="O5">
            <v>44.889000000000003</v>
          </cell>
          <cell r="P5">
            <v>197.7</v>
          </cell>
          <cell r="Q5">
            <v>26.5</v>
          </cell>
          <cell r="R5">
            <v>54.4</v>
          </cell>
          <cell r="S5">
            <v>6.5</v>
          </cell>
          <cell r="T5">
            <v>34.5</v>
          </cell>
          <cell r="U5">
            <v>4.5</v>
          </cell>
          <cell r="V5">
            <v>643</v>
          </cell>
          <cell r="X5">
            <v>2028</v>
          </cell>
          <cell r="Y5">
            <v>186000</v>
          </cell>
          <cell r="Z5">
            <v>1.9</v>
          </cell>
          <cell r="AA5">
            <v>9.4</v>
          </cell>
          <cell r="AB5">
            <v>660.8</v>
          </cell>
          <cell r="AC5">
            <v>3800</v>
          </cell>
        </row>
        <row r="6">
          <cell r="C6" t="str">
            <v>PAW039</v>
          </cell>
          <cell r="D6">
            <v>0</v>
          </cell>
          <cell r="E6">
            <v>3.5047447852999993</v>
          </cell>
          <cell r="F6">
            <v>3.4113137582999995</v>
          </cell>
          <cell r="G6">
            <v>9.3431027E-2</v>
          </cell>
          <cell r="H6">
            <v>7401</v>
          </cell>
          <cell r="I6">
            <v>21585.302049999998</v>
          </cell>
          <cell r="J6">
            <v>1118.9355329999999</v>
          </cell>
          <cell r="K6">
            <v>3499</v>
          </cell>
          <cell r="L6">
            <v>508.9</v>
          </cell>
          <cell r="M6">
            <v>131.80000000000001</v>
          </cell>
          <cell r="N6">
            <v>283.89999999999998</v>
          </cell>
          <cell r="O6">
            <v>28.510269999999998</v>
          </cell>
          <cell r="P6">
            <v>115.3</v>
          </cell>
          <cell r="Q6">
            <v>14.4</v>
          </cell>
          <cell r="R6">
            <v>28.9</v>
          </cell>
          <cell r="S6">
            <v>3.4</v>
          </cell>
          <cell r="T6">
            <v>18.399999999999999</v>
          </cell>
          <cell r="U6">
            <v>2.7</v>
          </cell>
          <cell r="V6">
            <v>307</v>
          </cell>
          <cell r="X6">
            <v>865</v>
          </cell>
          <cell r="Y6">
            <v>162000</v>
          </cell>
          <cell r="Z6">
            <v>1</v>
          </cell>
          <cell r="AA6">
            <v>6.8</v>
          </cell>
          <cell r="AB6">
            <v>859.7</v>
          </cell>
          <cell r="AC6">
            <v>1300</v>
          </cell>
        </row>
        <row r="7">
          <cell r="C7" t="str">
            <v>PAW040</v>
          </cell>
          <cell r="D7">
            <v>0</v>
          </cell>
          <cell r="E7">
            <v>2.9573832208999997</v>
          </cell>
          <cell r="F7">
            <v>2.8912372498999996</v>
          </cell>
          <cell r="G7">
            <v>6.6145970999999984E-2</v>
          </cell>
          <cell r="H7">
            <v>5190.8</v>
          </cell>
          <cell r="I7">
            <v>19860.094279999998</v>
          </cell>
          <cell r="J7">
            <v>835.27821899999992</v>
          </cell>
          <cell r="K7">
            <v>2633.7</v>
          </cell>
          <cell r="L7">
            <v>392.5</v>
          </cell>
          <cell r="M7">
            <v>100.1</v>
          </cell>
          <cell r="N7">
            <v>210.9</v>
          </cell>
          <cell r="O7">
            <v>20.959710000000001</v>
          </cell>
          <cell r="P7">
            <v>81.400000000000006</v>
          </cell>
          <cell r="Q7">
            <v>9.8000000000000007</v>
          </cell>
          <cell r="R7">
            <v>19</v>
          </cell>
          <cell r="S7">
            <v>2.2000000000000002</v>
          </cell>
          <cell r="T7">
            <v>12.2</v>
          </cell>
          <cell r="U7">
            <v>1.9</v>
          </cell>
          <cell r="V7">
            <v>203</v>
          </cell>
          <cell r="X7">
            <v>656</v>
          </cell>
          <cell r="Y7">
            <v>118000</v>
          </cell>
          <cell r="Z7">
            <v>0.8</v>
          </cell>
          <cell r="AA7">
            <v>4.2</v>
          </cell>
          <cell r="AB7">
            <v>991.1</v>
          </cell>
          <cell r="AC7">
            <v>850.00000000000011</v>
          </cell>
        </row>
        <row r="8">
          <cell r="C8" t="str">
            <v>PAW041</v>
          </cell>
          <cell r="D8">
            <v>0</v>
          </cell>
          <cell r="E8">
            <v>4.6203135803999995</v>
          </cell>
          <cell r="F8">
            <v>4.4823225043999999</v>
          </cell>
          <cell r="G8">
            <v>0.13799107599999996</v>
          </cell>
          <cell r="H8">
            <v>11650.8</v>
          </cell>
          <cell r="I8">
            <v>23003.394960000001</v>
          </cell>
          <cell r="J8">
            <v>2116.2300839999998</v>
          </cell>
          <cell r="K8">
            <v>7036.7</v>
          </cell>
          <cell r="L8">
            <v>1016.1</v>
          </cell>
          <cell r="M8">
            <v>249.7</v>
          </cell>
          <cell r="N8">
            <v>509.6</v>
          </cell>
          <cell r="O8">
            <v>42.310760000000002</v>
          </cell>
          <cell r="P8">
            <v>147.9</v>
          </cell>
          <cell r="Q8">
            <v>17.100000000000001</v>
          </cell>
          <cell r="R8">
            <v>28.5</v>
          </cell>
          <cell r="S8">
            <v>3.3</v>
          </cell>
          <cell r="T8">
            <v>15.1</v>
          </cell>
          <cell r="U8">
            <v>2.4</v>
          </cell>
          <cell r="V8">
            <v>364</v>
          </cell>
          <cell r="X8">
            <v>457</v>
          </cell>
          <cell r="Y8">
            <v>141000</v>
          </cell>
          <cell r="Z8">
            <v>0.2</v>
          </cell>
          <cell r="AA8">
            <v>2.8</v>
          </cell>
          <cell r="AB8">
            <v>1272.3</v>
          </cell>
          <cell r="AC8">
            <v>700.00000000000011</v>
          </cell>
        </row>
        <row r="9">
          <cell r="C9" t="str">
            <v>PAW042</v>
          </cell>
          <cell r="D9">
            <v>0</v>
          </cell>
          <cell r="E9">
            <v>5.0529952801000002</v>
          </cell>
          <cell r="F9">
            <v>4.9023201921000004</v>
          </cell>
          <cell r="G9">
            <v>0.15067508800000001</v>
          </cell>
          <cell r="H9">
            <v>13384.1</v>
          </cell>
          <cell r="I9">
            <v>24955.132150000001</v>
          </cell>
          <cell r="J9">
            <v>2234.7697709999998</v>
          </cell>
          <cell r="K9">
            <v>7393.7</v>
          </cell>
          <cell r="L9">
            <v>1055.5</v>
          </cell>
          <cell r="M9">
            <v>265</v>
          </cell>
          <cell r="N9">
            <v>536</v>
          </cell>
          <cell r="O9">
            <v>44.750880000000002</v>
          </cell>
          <cell r="P9">
            <v>157.30000000000001</v>
          </cell>
          <cell r="Q9">
            <v>18.8</v>
          </cell>
          <cell r="R9">
            <v>32</v>
          </cell>
          <cell r="S9">
            <v>3.5</v>
          </cell>
          <cell r="T9">
            <v>16.899999999999999</v>
          </cell>
          <cell r="U9">
            <v>2.5</v>
          </cell>
          <cell r="V9">
            <v>430</v>
          </cell>
          <cell r="X9">
            <v>725</v>
          </cell>
          <cell r="Y9">
            <v>136000</v>
          </cell>
          <cell r="Z9">
            <v>0.5</v>
          </cell>
          <cell r="AA9">
            <v>3.4</v>
          </cell>
          <cell r="AB9">
            <v>1404.8</v>
          </cell>
          <cell r="AC9">
            <v>1200</v>
          </cell>
        </row>
        <row r="10">
          <cell r="C10" t="str">
            <v>PAW044</v>
          </cell>
          <cell r="D10">
            <v>0</v>
          </cell>
          <cell r="E10">
            <v>5.2906155026000006</v>
          </cell>
          <cell r="F10">
            <v>5.1183262876000004</v>
          </cell>
          <cell r="G10">
            <v>0.17228921500000002</v>
          </cell>
          <cell r="H10">
            <v>13908</v>
          </cell>
          <cell r="I10">
            <v>25564.793799999999</v>
          </cell>
          <cell r="J10">
            <v>2468.0690759999998</v>
          </cell>
          <cell r="K10">
            <v>8107.3</v>
          </cell>
          <cell r="L10">
            <v>1135.0999999999999</v>
          </cell>
          <cell r="M10">
            <v>284.89999999999998</v>
          </cell>
          <cell r="N10">
            <v>599.9</v>
          </cell>
          <cell r="O10">
            <v>51.392150000000001</v>
          </cell>
          <cell r="P10">
            <v>178.3</v>
          </cell>
          <cell r="Q10">
            <v>21.7</v>
          </cell>
          <cell r="R10">
            <v>39.700000000000003</v>
          </cell>
          <cell r="S10">
            <v>4.2</v>
          </cell>
          <cell r="T10">
            <v>19</v>
          </cell>
          <cell r="U10">
            <v>2.8</v>
          </cell>
          <cell r="V10">
            <v>521</v>
          </cell>
          <cell r="X10">
            <v>754</v>
          </cell>
          <cell r="Y10">
            <v>178000</v>
          </cell>
          <cell r="Z10">
            <v>0.6</v>
          </cell>
          <cell r="AA10">
            <v>2.7</v>
          </cell>
          <cell r="AB10">
            <v>1438.9</v>
          </cell>
          <cell r="AC10">
            <v>700.00000000000011</v>
          </cell>
        </row>
        <row r="11">
          <cell r="C11" t="str">
            <v>PAW045</v>
          </cell>
          <cell r="D11">
            <v>0</v>
          </cell>
          <cell r="E11">
            <v>5.3724189524000003</v>
          </cell>
          <cell r="F11">
            <v>5.1998912474000001</v>
          </cell>
          <cell r="G11">
            <v>0.172527705</v>
          </cell>
          <cell r="H11">
            <v>14020.2</v>
          </cell>
          <cell r="I11">
            <v>26097.7353</v>
          </cell>
          <cell r="J11">
            <v>2491.0771739999996</v>
          </cell>
          <cell r="K11">
            <v>8246</v>
          </cell>
          <cell r="L11">
            <v>1143.9000000000001</v>
          </cell>
          <cell r="M11">
            <v>289</v>
          </cell>
          <cell r="N11">
            <v>598.5</v>
          </cell>
          <cell r="O11">
            <v>51.277049999999996</v>
          </cell>
          <cell r="P11">
            <v>175.6</v>
          </cell>
          <cell r="Q11">
            <v>21.5</v>
          </cell>
          <cell r="R11">
            <v>39.1</v>
          </cell>
          <cell r="S11">
            <v>4.0999999999999996</v>
          </cell>
          <cell r="T11">
            <v>18.5</v>
          </cell>
          <cell r="U11">
            <v>2.7</v>
          </cell>
          <cell r="V11">
            <v>525</v>
          </cell>
          <cell r="X11">
            <v>781</v>
          </cell>
          <cell r="Y11">
            <v>164000</v>
          </cell>
          <cell r="Z11">
            <v>0.9</v>
          </cell>
          <cell r="AA11">
            <v>2.7</v>
          </cell>
          <cell r="AB11">
            <v>1476.5</v>
          </cell>
          <cell r="AC11">
            <v>750</v>
          </cell>
        </row>
        <row r="12">
          <cell r="C12" t="str">
            <v>PAW046</v>
          </cell>
          <cell r="D12">
            <v>0</v>
          </cell>
          <cell r="E12">
            <v>4.0992832601</v>
          </cell>
          <cell r="F12">
            <v>3.9311814657000004</v>
          </cell>
          <cell r="G12">
            <v>0.1681017944</v>
          </cell>
          <cell r="H12">
            <v>11280.3</v>
          </cell>
          <cell r="I12">
            <v>18737.637490000001</v>
          </cell>
          <cell r="J12">
            <v>1934.3771669999999</v>
          </cell>
          <cell r="K12">
            <v>6439.6</v>
          </cell>
          <cell r="L12">
            <v>919.9</v>
          </cell>
          <cell r="M12">
            <v>240.3</v>
          </cell>
          <cell r="N12">
            <v>524.79999999999995</v>
          </cell>
          <cell r="O12">
            <v>48.859950000000005</v>
          </cell>
          <cell r="P12">
            <v>165.4</v>
          </cell>
          <cell r="Q12">
            <v>23</v>
          </cell>
          <cell r="R12">
            <v>45.6</v>
          </cell>
          <cell r="S12">
            <v>4.3</v>
          </cell>
          <cell r="T12">
            <v>22.4</v>
          </cell>
          <cell r="U12">
            <v>2.774524</v>
          </cell>
          <cell r="V12">
            <v>603.58347000000003</v>
          </cell>
          <cell r="X12">
            <v>732.41600000000005</v>
          </cell>
          <cell r="Y12">
            <v>172492.5</v>
          </cell>
          <cell r="Z12">
            <v>0.61055000000000004</v>
          </cell>
          <cell r="AA12">
            <v>3</v>
          </cell>
          <cell r="AB12">
            <v>1102</v>
          </cell>
          <cell r="AC12">
            <v>1120</v>
          </cell>
        </row>
        <row r="13">
          <cell r="C13" t="str">
            <v>PAW047</v>
          </cell>
          <cell r="D13">
            <v>0</v>
          </cell>
          <cell r="E13">
            <v>4.8897067044</v>
          </cell>
          <cell r="F13">
            <v>4.6962177634</v>
          </cell>
          <cell r="G13">
            <v>0.19348894100000003</v>
          </cell>
          <cell r="H13">
            <v>13240.7</v>
          </cell>
          <cell r="I13">
            <v>22513.088779999998</v>
          </cell>
          <cell r="J13">
            <v>2333.7888539999999</v>
          </cell>
          <cell r="K13">
            <v>7781.6</v>
          </cell>
          <cell r="L13">
            <v>1093</v>
          </cell>
          <cell r="M13">
            <v>270.7</v>
          </cell>
          <cell r="N13">
            <v>576.29999999999995</v>
          </cell>
          <cell r="O13">
            <v>49.389409999999998</v>
          </cell>
          <cell r="P13">
            <v>193.9</v>
          </cell>
          <cell r="Q13">
            <v>26.9</v>
          </cell>
          <cell r="R13">
            <v>53</v>
          </cell>
          <cell r="S13">
            <v>5.7</v>
          </cell>
          <cell r="T13">
            <v>26.2</v>
          </cell>
          <cell r="U13">
            <v>3.8</v>
          </cell>
          <cell r="V13">
            <v>729</v>
          </cell>
          <cell r="X13">
            <v>1187</v>
          </cell>
          <cell r="Y13">
            <v>181000</v>
          </cell>
          <cell r="Z13">
            <v>1</v>
          </cell>
          <cell r="AA13">
            <v>2.9</v>
          </cell>
          <cell r="AB13">
            <v>1308.5999999999999</v>
          </cell>
          <cell r="AC13">
            <v>1250</v>
          </cell>
        </row>
        <row r="14">
          <cell r="C14" t="str">
            <v>PAW048</v>
          </cell>
          <cell r="D14">
            <v>0</v>
          </cell>
          <cell r="E14">
            <v>6.0555332225000003</v>
          </cell>
          <cell r="F14">
            <v>5.8003851615000004</v>
          </cell>
          <cell r="G14">
            <v>0.25514806100000004</v>
          </cell>
          <cell r="H14">
            <v>15870.5</v>
          </cell>
          <cell r="I14">
            <v>27796.940210000001</v>
          </cell>
          <cell r="J14">
            <v>3050.2114049999996</v>
          </cell>
          <cell r="K14">
            <v>9982.5</v>
          </cell>
          <cell r="L14">
            <v>1303.7</v>
          </cell>
          <cell r="M14">
            <v>318</v>
          </cell>
          <cell r="N14">
            <v>672.7</v>
          </cell>
          <cell r="O14">
            <v>62.280610000000003</v>
          </cell>
          <cell r="P14">
            <v>248.9</v>
          </cell>
          <cell r="Q14">
            <v>37.799999999999997</v>
          </cell>
          <cell r="R14">
            <v>79.2</v>
          </cell>
          <cell r="S14">
            <v>7.8</v>
          </cell>
          <cell r="T14">
            <v>34.4</v>
          </cell>
          <cell r="U14">
            <v>4.4000000000000004</v>
          </cell>
          <cell r="V14">
            <v>1086</v>
          </cell>
          <cell r="X14">
            <v>1844</v>
          </cell>
          <cell r="Y14">
            <v>177000</v>
          </cell>
          <cell r="Z14">
            <v>1.1000000000000001</v>
          </cell>
          <cell r="AA14">
            <v>2.7</v>
          </cell>
          <cell r="AB14">
            <v>1174.5999999999999</v>
          </cell>
          <cell r="AC14">
            <v>1700.0000000000002</v>
          </cell>
        </row>
        <row r="15">
          <cell r="C15" t="str">
            <v>PAW050</v>
          </cell>
          <cell r="D15">
            <v>0</v>
          </cell>
          <cell r="E15">
            <v>9.1928347979999998</v>
          </cell>
          <cell r="F15">
            <v>8.7608697170000003</v>
          </cell>
          <cell r="G15">
            <v>0.43196508100000003</v>
          </cell>
          <cell r="H15">
            <v>25434.1</v>
          </cell>
          <cell r="I15">
            <v>40747.301529999997</v>
          </cell>
          <cell r="J15">
            <v>4679.7956399999994</v>
          </cell>
          <cell r="K15">
            <v>14954.7</v>
          </cell>
          <cell r="L15">
            <v>1792.8</v>
          </cell>
          <cell r="M15">
            <v>455.9</v>
          </cell>
          <cell r="N15">
            <v>1073</v>
          </cell>
          <cell r="O15">
            <v>108.55081</v>
          </cell>
          <cell r="P15">
            <v>467.5</v>
          </cell>
          <cell r="Q15">
            <v>71.2</v>
          </cell>
          <cell r="R15">
            <v>143.4</v>
          </cell>
          <cell r="S15">
            <v>14.5</v>
          </cell>
          <cell r="T15">
            <v>64.400000000000006</v>
          </cell>
          <cell r="U15">
            <v>8.1999999999999993</v>
          </cell>
          <cell r="V15">
            <v>1913</v>
          </cell>
          <cell r="X15">
            <v>4808</v>
          </cell>
          <cell r="Y15">
            <v>184000</v>
          </cell>
          <cell r="Z15">
            <v>1.2</v>
          </cell>
          <cell r="AA15">
            <v>4.2</v>
          </cell>
          <cell r="AB15">
            <v>947.9</v>
          </cell>
          <cell r="AC15">
            <v>6150</v>
          </cell>
        </row>
        <row r="16">
          <cell r="C16" t="str">
            <v>PAW051</v>
          </cell>
          <cell r="D16">
            <v>0</v>
          </cell>
          <cell r="E16">
            <v>9.4172343445000006</v>
          </cell>
          <cell r="F16">
            <v>8.8931511195000006</v>
          </cell>
          <cell r="G16">
            <v>0.52408322500000004</v>
          </cell>
          <cell r="H16">
            <v>25743.5</v>
          </cell>
          <cell r="I16">
            <v>42304.779140000006</v>
          </cell>
          <cell r="J16">
            <v>4554.6320549999991</v>
          </cell>
          <cell r="K16">
            <v>14444</v>
          </cell>
          <cell r="L16">
            <v>1884.6</v>
          </cell>
          <cell r="M16">
            <v>498.4</v>
          </cell>
          <cell r="N16">
            <v>1192</v>
          </cell>
          <cell r="O16">
            <v>137.83225000000002</v>
          </cell>
          <cell r="P16">
            <v>624.1</v>
          </cell>
          <cell r="Q16">
            <v>93.3</v>
          </cell>
          <cell r="R16">
            <v>194.4</v>
          </cell>
          <cell r="S16">
            <v>19.7</v>
          </cell>
          <cell r="T16">
            <v>88.3</v>
          </cell>
          <cell r="U16">
            <v>10.8</v>
          </cell>
          <cell r="V16">
            <v>2382</v>
          </cell>
          <cell r="X16">
            <v>2263</v>
          </cell>
          <cell r="Y16">
            <v>290000</v>
          </cell>
          <cell r="Z16">
            <v>0.2</v>
          </cell>
          <cell r="AA16">
            <v>2.6</v>
          </cell>
          <cell r="AB16">
            <v>776.3</v>
          </cell>
          <cell r="AC16">
            <v>3200</v>
          </cell>
        </row>
        <row r="17">
          <cell r="C17" t="str">
            <v>PAW052</v>
          </cell>
          <cell r="D17">
            <v>0</v>
          </cell>
          <cell r="E17">
            <v>11.347667233399999</v>
          </cell>
          <cell r="F17">
            <v>10.759275170399999</v>
          </cell>
          <cell r="G17">
            <v>0.58839206299999991</v>
          </cell>
          <cell r="H17">
            <v>31019.200000000001</v>
          </cell>
          <cell r="I17">
            <v>51374.62356</v>
          </cell>
          <cell r="J17">
            <v>5486.9281439999986</v>
          </cell>
          <cell r="K17">
            <v>17643.099999999999</v>
          </cell>
          <cell r="L17">
            <v>2068.9</v>
          </cell>
          <cell r="M17">
            <v>536.5</v>
          </cell>
          <cell r="N17">
            <v>1263.5</v>
          </cell>
          <cell r="O17">
            <v>139.42062999999999</v>
          </cell>
          <cell r="P17">
            <v>645.79999999999995</v>
          </cell>
          <cell r="Q17">
            <v>97.5</v>
          </cell>
          <cell r="R17">
            <v>206.4</v>
          </cell>
          <cell r="S17">
            <v>21.1</v>
          </cell>
          <cell r="T17">
            <v>96.7</v>
          </cell>
          <cell r="U17">
            <v>12</v>
          </cell>
          <cell r="V17">
            <v>2865</v>
          </cell>
          <cell r="X17">
            <v>1787</v>
          </cell>
          <cell r="Y17">
            <v>229000</v>
          </cell>
          <cell r="Z17">
            <v>0.6</v>
          </cell>
          <cell r="AA17">
            <v>3.1</v>
          </cell>
          <cell r="AB17">
            <v>797.9</v>
          </cell>
          <cell r="AC17">
            <v>2200</v>
          </cell>
        </row>
        <row r="18">
          <cell r="C18" t="str">
            <v>PAW053</v>
          </cell>
          <cell r="D18">
            <v>0</v>
          </cell>
          <cell r="E18">
            <v>10.8283305704</v>
          </cell>
          <cell r="F18">
            <v>10.1888522674</v>
          </cell>
          <cell r="G18">
            <v>0.63947830299999997</v>
          </cell>
          <cell r="H18">
            <v>29333.9</v>
          </cell>
          <cell r="I18">
            <v>48299.492540000007</v>
          </cell>
          <cell r="J18">
            <v>5256.7301339999995</v>
          </cell>
          <cell r="K18">
            <v>17033</v>
          </cell>
          <cell r="L18">
            <v>1965.4</v>
          </cell>
          <cell r="M18">
            <v>515.70000000000005</v>
          </cell>
          <cell r="N18">
            <v>1204.9000000000001</v>
          </cell>
          <cell r="O18">
            <v>142.18303</v>
          </cell>
          <cell r="P18">
            <v>702.3</v>
          </cell>
          <cell r="Q18">
            <v>108.2</v>
          </cell>
          <cell r="R18">
            <v>241.2</v>
          </cell>
          <cell r="S18">
            <v>25.5</v>
          </cell>
          <cell r="T18">
            <v>118.4</v>
          </cell>
          <cell r="U18">
            <v>14.4</v>
          </cell>
          <cell r="V18">
            <v>3322</v>
          </cell>
          <cell r="X18">
            <v>1056</v>
          </cell>
          <cell r="Y18">
            <v>205000</v>
          </cell>
          <cell r="Z18" t="str">
            <v>X</v>
          </cell>
          <cell r="AA18">
            <v>1.6</v>
          </cell>
          <cell r="AB18">
            <v>369.9</v>
          </cell>
          <cell r="AC18">
            <v>1300</v>
          </cell>
        </row>
        <row r="19">
          <cell r="C19" t="str">
            <v>PAW054</v>
          </cell>
          <cell r="D19">
            <v>0</v>
          </cell>
          <cell r="E19">
            <v>13.339988762500001</v>
          </cell>
          <cell r="F19">
            <v>12.719295030500001</v>
          </cell>
          <cell r="G19">
            <v>0.62069373199999989</v>
          </cell>
          <cell r="H19">
            <v>43835</v>
          </cell>
          <cell r="I19">
            <v>58514.751230000002</v>
          </cell>
          <cell r="J19">
            <v>5682.0990749999992</v>
          </cell>
          <cell r="K19">
            <v>17285</v>
          </cell>
          <cell r="L19">
            <v>1876.1</v>
          </cell>
          <cell r="M19">
            <v>486.1</v>
          </cell>
          <cell r="N19">
            <v>1154.5</v>
          </cell>
          <cell r="O19">
            <v>137.33732000000001</v>
          </cell>
          <cell r="P19">
            <v>678.2</v>
          </cell>
          <cell r="Q19">
            <v>106</v>
          </cell>
          <cell r="R19">
            <v>236.5</v>
          </cell>
          <cell r="S19">
            <v>25.9</v>
          </cell>
          <cell r="T19">
            <v>125.7</v>
          </cell>
          <cell r="U19">
            <v>15.7</v>
          </cell>
          <cell r="V19">
            <v>3241</v>
          </cell>
          <cell r="X19">
            <v>2828</v>
          </cell>
          <cell r="Y19">
            <v>165000</v>
          </cell>
          <cell r="Z19">
            <v>0.4</v>
          </cell>
          <cell r="AA19">
            <v>25.6</v>
          </cell>
          <cell r="AB19">
            <v>392.2</v>
          </cell>
          <cell r="AC19">
            <v>4350</v>
          </cell>
        </row>
        <row r="20">
          <cell r="C20" t="str">
            <v>PAW055</v>
          </cell>
          <cell r="D20">
            <v>0</v>
          </cell>
          <cell r="E20">
            <v>15.319692734700002</v>
          </cell>
          <cell r="F20">
            <v>14.716222759700003</v>
          </cell>
          <cell r="G20">
            <v>0.60346997499999999</v>
          </cell>
          <cell r="H20">
            <v>54254.5</v>
          </cell>
          <cell r="I20">
            <v>67298.564190000005</v>
          </cell>
          <cell r="J20">
            <v>6031.3634069999989</v>
          </cell>
          <cell r="K20">
            <v>17757.099999999999</v>
          </cell>
          <cell r="L20">
            <v>1820.7</v>
          </cell>
          <cell r="M20">
            <v>471.8</v>
          </cell>
          <cell r="N20">
            <v>1115.9000000000001</v>
          </cell>
          <cell r="O20">
            <v>129.19974999999999</v>
          </cell>
          <cell r="P20">
            <v>648.6</v>
          </cell>
          <cell r="Q20">
            <v>102</v>
          </cell>
          <cell r="R20">
            <v>230.5</v>
          </cell>
          <cell r="S20">
            <v>25.9</v>
          </cell>
          <cell r="T20">
            <v>126.5</v>
          </cell>
          <cell r="U20">
            <v>16.3</v>
          </cell>
          <cell r="V20">
            <v>3168</v>
          </cell>
          <cell r="X20">
            <v>2352</v>
          </cell>
          <cell r="Y20">
            <v>174000</v>
          </cell>
          <cell r="Z20">
            <v>0.8</v>
          </cell>
          <cell r="AA20">
            <v>6.2</v>
          </cell>
          <cell r="AB20">
            <v>595.20000000000005</v>
          </cell>
          <cell r="AC20">
            <v>3200</v>
          </cell>
        </row>
        <row r="21">
          <cell r="C21" t="str">
            <v>PAW056</v>
          </cell>
          <cell r="D21">
            <v>0</v>
          </cell>
          <cell r="E21">
            <v>9.1934609059000003</v>
          </cell>
          <cell r="F21">
            <v>8.5731774419000004</v>
          </cell>
          <cell r="G21">
            <v>0.62028346400000001</v>
          </cell>
          <cell r="H21">
            <v>28624.9</v>
          </cell>
          <cell r="I21">
            <v>38993.162649999998</v>
          </cell>
          <cell r="J21">
            <v>3911.4117689999998</v>
          </cell>
          <cell r="K21">
            <v>12690</v>
          </cell>
          <cell r="L21">
            <v>1512.3</v>
          </cell>
          <cell r="M21">
            <v>417.4</v>
          </cell>
          <cell r="N21">
            <v>1005.2</v>
          </cell>
          <cell r="O21">
            <v>113.53464</v>
          </cell>
          <cell r="P21">
            <v>536.5</v>
          </cell>
          <cell r="Q21">
            <v>88</v>
          </cell>
          <cell r="R21">
            <v>244</v>
          </cell>
          <cell r="S21">
            <v>31.4</v>
          </cell>
          <cell r="T21">
            <v>177.7</v>
          </cell>
          <cell r="U21">
            <v>26.1</v>
          </cell>
          <cell r="V21">
            <v>3563</v>
          </cell>
          <cell r="X21">
            <v>1734</v>
          </cell>
          <cell r="Y21">
            <v>146000</v>
          </cell>
          <cell r="Z21">
            <v>2</v>
          </cell>
          <cell r="AA21">
            <v>6.1</v>
          </cell>
          <cell r="AB21">
            <v>380</v>
          </cell>
          <cell r="AC21">
            <v>2400</v>
          </cell>
        </row>
        <row r="22">
          <cell r="C22" t="str">
            <v>PAW058</v>
          </cell>
          <cell r="D22">
            <v>0</v>
          </cell>
          <cell r="E22">
            <v>10.732095257000003</v>
          </cell>
          <cell r="F22">
            <v>10.059759338000003</v>
          </cell>
          <cell r="G22">
            <v>0.67233591900000012</v>
          </cell>
          <cell r="H22">
            <v>33158.300000000003</v>
          </cell>
          <cell r="I22">
            <v>46152.851029999998</v>
          </cell>
          <cell r="J22">
            <v>4592.8423499999999</v>
          </cell>
          <cell r="K22">
            <v>14948.6</v>
          </cell>
          <cell r="L22">
            <v>1745</v>
          </cell>
          <cell r="M22">
            <v>489.9</v>
          </cell>
          <cell r="N22">
            <v>1171</v>
          </cell>
          <cell r="O22">
            <v>133.15919</v>
          </cell>
          <cell r="P22">
            <v>614.70000000000005</v>
          </cell>
          <cell r="Q22">
            <v>97.9</v>
          </cell>
          <cell r="R22">
            <v>257.8</v>
          </cell>
          <cell r="S22">
            <v>32.4</v>
          </cell>
          <cell r="T22">
            <v>178.8</v>
          </cell>
          <cell r="U22">
            <v>25.7</v>
          </cell>
          <cell r="V22">
            <v>3722</v>
          </cell>
          <cell r="X22">
            <v>1670</v>
          </cell>
          <cell r="Y22">
            <v>174000</v>
          </cell>
          <cell r="Z22">
            <v>0.9</v>
          </cell>
          <cell r="AA22">
            <v>6.1</v>
          </cell>
          <cell r="AB22">
            <v>407</v>
          </cell>
          <cell r="AC22">
            <v>3100</v>
          </cell>
        </row>
        <row r="23">
          <cell r="C23" t="str">
            <v>PAW059</v>
          </cell>
          <cell r="D23">
            <v>0</v>
          </cell>
          <cell r="E23">
            <v>11.243040187700002</v>
          </cell>
          <cell r="F23">
            <v>10.572745222700002</v>
          </cell>
          <cell r="G23">
            <v>0.67029496500000008</v>
          </cell>
          <cell r="H23">
            <v>32801.300000000003</v>
          </cell>
          <cell r="I23">
            <v>49837.175179999998</v>
          </cell>
          <cell r="J23">
            <v>4929.877046999999</v>
          </cell>
          <cell r="K23">
            <v>16211.8</v>
          </cell>
          <cell r="L23">
            <v>1947.3</v>
          </cell>
          <cell r="M23">
            <v>531.20000000000005</v>
          </cell>
          <cell r="N23">
            <v>1286.5</v>
          </cell>
          <cell r="O23">
            <v>146.34965</v>
          </cell>
          <cell r="P23">
            <v>703.4</v>
          </cell>
          <cell r="Q23">
            <v>108.6</v>
          </cell>
          <cell r="R23">
            <v>259.7</v>
          </cell>
          <cell r="S23">
            <v>30.8</v>
          </cell>
          <cell r="T23">
            <v>163.9</v>
          </cell>
          <cell r="U23">
            <v>21.5</v>
          </cell>
          <cell r="V23">
            <v>3451</v>
          </cell>
          <cell r="X23">
            <v>3086</v>
          </cell>
          <cell r="Y23">
            <v>169000</v>
          </cell>
          <cell r="Z23">
            <v>0.9</v>
          </cell>
          <cell r="AA23">
            <v>5.6</v>
          </cell>
          <cell r="AB23">
            <v>361</v>
          </cell>
          <cell r="AC23">
            <v>4000</v>
          </cell>
        </row>
        <row r="24">
          <cell r="C24" t="str">
            <v>PAW060</v>
          </cell>
          <cell r="D24">
            <v>0</v>
          </cell>
          <cell r="E24">
            <v>11.289469373100001</v>
          </cell>
          <cell r="F24">
            <v>10.643948494100002</v>
          </cell>
          <cell r="G24">
            <v>0.6455208790000001</v>
          </cell>
          <cell r="H24">
            <v>31900.1</v>
          </cell>
          <cell r="I24">
            <v>50797.875440000003</v>
          </cell>
          <cell r="J24">
            <v>4937.1095009999999</v>
          </cell>
          <cell r="K24">
            <v>16742.099999999999</v>
          </cell>
          <cell r="L24">
            <v>2062.3000000000002</v>
          </cell>
          <cell r="M24">
            <v>544.79999999999995</v>
          </cell>
          <cell r="N24">
            <v>1248.3</v>
          </cell>
          <cell r="O24">
            <v>144.20879000000002</v>
          </cell>
          <cell r="P24">
            <v>700.5</v>
          </cell>
          <cell r="Q24">
            <v>110.7</v>
          </cell>
          <cell r="R24">
            <v>263.39999999999998</v>
          </cell>
          <cell r="S24">
            <v>30.8</v>
          </cell>
          <cell r="T24">
            <v>163</v>
          </cell>
          <cell r="U24">
            <v>21.5</v>
          </cell>
          <cell r="V24">
            <v>3228</v>
          </cell>
          <cell r="X24">
            <v>1441</v>
          </cell>
          <cell r="Y24">
            <v>185000</v>
          </cell>
          <cell r="Z24" t="str">
            <v>X</v>
          </cell>
          <cell r="AA24">
            <v>3.9</v>
          </cell>
          <cell r="AB24">
            <v>225.3</v>
          </cell>
          <cell r="AC24">
            <v>1350</v>
          </cell>
        </row>
        <row r="25">
          <cell r="C25" t="str">
            <v>PAW061</v>
          </cell>
          <cell r="D25">
            <v>0</v>
          </cell>
          <cell r="E25">
            <v>12.247216413700002</v>
          </cell>
          <cell r="F25">
            <v>11.488030383700002</v>
          </cell>
          <cell r="G25">
            <v>0.75918603000000007</v>
          </cell>
          <cell r="H25">
            <v>35455.800000000003</v>
          </cell>
          <cell r="I25">
            <v>55072.651920000004</v>
          </cell>
          <cell r="J25">
            <v>5249.2519169999996</v>
          </cell>
          <cell r="K25">
            <v>17029.099999999999</v>
          </cell>
          <cell r="L25">
            <v>2073.5</v>
          </cell>
          <cell r="M25">
            <v>603.29999999999995</v>
          </cell>
          <cell r="N25">
            <v>1589.2</v>
          </cell>
          <cell r="O25">
            <v>190.26030000000003</v>
          </cell>
          <cell r="P25">
            <v>848.3</v>
          </cell>
          <cell r="Q25">
            <v>118.7</v>
          </cell>
          <cell r="R25">
            <v>272.8</v>
          </cell>
          <cell r="S25">
            <v>31.7</v>
          </cell>
          <cell r="T25">
            <v>168.7</v>
          </cell>
          <cell r="U25">
            <v>22.9</v>
          </cell>
          <cell r="V25">
            <v>3746</v>
          </cell>
          <cell r="X25">
            <v>2318</v>
          </cell>
          <cell r="Y25">
            <v>169000</v>
          </cell>
          <cell r="Z25" t="str">
            <v>X</v>
          </cell>
          <cell r="AA25">
            <v>4.5999999999999996</v>
          </cell>
          <cell r="AB25">
            <v>369.4</v>
          </cell>
          <cell r="AC25">
            <v>3000</v>
          </cell>
        </row>
        <row r="26">
          <cell r="C26" t="str">
            <v>PAW063</v>
          </cell>
          <cell r="D26">
            <v>0</v>
          </cell>
          <cell r="E26">
            <v>10.770953453899997</v>
          </cell>
          <cell r="F26">
            <v>10.177719801499997</v>
          </cell>
          <cell r="G26">
            <v>0.59323365240000003</v>
          </cell>
          <cell r="H26">
            <v>34539.9</v>
          </cell>
          <cell r="I26">
            <v>48086.550199999998</v>
          </cell>
          <cell r="J26">
            <v>4366.4478149999995</v>
          </cell>
          <cell r="K26">
            <v>13114.9</v>
          </cell>
          <cell r="L26">
            <v>1669.4</v>
          </cell>
          <cell r="M26">
            <v>465.1</v>
          </cell>
          <cell r="N26">
            <v>1202.0999999999999</v>
          </cell>
          <cell r="O26">
            <v>159.22934000000001</v>
          </cell>
          <cell r="P26">
            <v>844.6</v>
          </cell>
          <cell r="Q26">
            <v>106.9</v>
          </cell>
          <cell r="R26">
            <v>221.9</v>
          </cell>
          <cell r="S26">
            <v>25.4</v>
          </cell>
          <cell r="T26">
            <v>135.69999999999999</v>
          </cell>
          <cell r="U26">
            <v>15.851173999999999</v>
          </cell>
          <cell r="V26">
            <v>2755.5560100000002</v>
          </cell>
          <cell r="X26">
            <v>826.82900000000006</v>
          </cell>
          <cell r="Y26">
            <v>150337.5</v>
          </cell>
          <cell r="Z26" t="str">
            <v>X</v>
          </cell>
          <cell r="AA26">
            <v>2.9</v>
          </cell>
          <cell r="AB26">
            <v>966</v>
          </cell>
          <cell r="AC26">
            <v>1739.9999999999998</v>
          </cell>
        </row>
        <row r="27">
          <cell r="C27" t="str">
            <v>PAW065</v>
          </cell>
          <cell r="D27">
            <v>0</v>
          </cell>
          <cell r="E27">
            <v>9.0434650389000009</v>
          </cell>
          <cell r="F27">
            <v>8.5389624159000004</v>
          </cell>
          <cell r="G27">
            <v>0.50450262299999993</v>
          </cell>
          <cell r="H27">
            <v>25743.599999999999</v>
          </cell>
          <cell r="I27">
            <v>41341.033499999998</v>
          </cell>
          <cell r="J27">
            <v>3942.1906589999999</v>
          </cell>
          <cell r="K27">
            <v>12740.5</v>
          </cell>
          <cell r="L27">
            <v>1622.3</v>
          </cell>
          <cell r="M27">
            <v>427.5</v>
          </cell>
          <cell r="N27">
            <v>982.1</v>
          </cell>
          <cell r="O27">
            <v>99.82623000000001</v>
          </cell>
          <cell r="P27">
            <v>621.6</v>
          </cell>
          <cell r="Q27">
            <v>125.4</v>
          </cell>
          <cell r="R27">
            <v>230.3</v>
          </cell>
          <cell r="S27">
            <v>26.2</v>
          </cell>
          <cell r="T27">
            <v>147</v>
          </cell>
          <cell r="U27">
            <v>16.100000000000001</v>
          </cell>
          <cell r="V27">
            <v>2369</v>
          </cell>
          <cell r="X27">
            <v>1749</v>
          </cell>
          <cell r="Y27">
            <v>169000</v>
          </cell>
          <cell r="Z27" t="str">
            <v>X</v>
          </cell>
          <cell r="AA27">
            <v>2.1</v>
          </cell>
          <cell r="AB27">
            <v>1387.9</v>
          </cell>
          <cell r="AC27">
            <v>1900</v>
          </cell>
        </row>
        <row r="28">
          <cell r="C28" t="str">
            <v>PAW066</v>
          </cell>
          <cell r="D28">
            <v>0</v>
          </cell>
          <cell r="E28">
            <v>8.5902906534999985</v>
          </cell>
          <cell r="F28">
            <v>8.1424969614999991</v>
          </cell>
          <cell r="G28">
            <v>0.44779369200000002</v>
          </cell>
          <cell r="H28">
            <v>24695.7</v>
          </cell>
          <cell r="I28">
            <v>39110.292650000003</v>
          </cell>
          <cell r="J28">
            <v>3758.4769649999998</v>
          </cell>
          <cell r="K28">
            <v>12251.4</v>
          </cell>
          <cell r="L28">
            <v>1609.1</v>
          </cell>
          <cell r="M28">
            <v>420.2</v>
          </cell>
          <cell r="N28">
            <v>946.6</v>
          </cell>
          <cell r="O28">
            <v>90.836920000000006</v>
          </cell>
          <cell r="P28">
            <v>494.3</v>
          </cell>
          <cell r="Q28">
            <v>108</v>
          </cell>
          <cell r="R28">
            <v>203.7</v>
          </cell>
          <cell r="S28">
            <v>23.6</v>
          </cell>
          <cell r="T28">
            <v>133.30000000000001</v>
          </cell>
          <cell r="U28">
            <v>15.4</v>
          </cell>
          <cell r="V28">
            <v>2042</v>
          </cell>
          <cell r="X28">
            <v>1980</v>
          </cell>
          <cell r="Y28">
            <v>195000</v>
          </cell>
          <cell r="Z28">
            <v>0.3</v>
          </cell>
          <cell r="AA28">
            <v>1.9</v>
          </cell>
          <cell r="AB28">
            <v>1487.2</v>
          </cell>
          <cell r="AC28">
            <v>2100</v>
          </cell>
        </row>
        <row r="29">
          <cell r="C29" t="str">
            <v>PAW067</v>
          </cell>
          <cell r="D29">
            <v>0</v>
          </cell>
          <cell r="E29">
            <v>7.8052453613999999</v>
          </cell>
          <cell r="F29">
            <v>7.3800537604000001</v>
          </cell>
          <cell r="G29">
            <v>0.42519160099999997</v>
          </cell>
          <cell r="H29">
            <v>22139.599999999999</v>
          </cell>
          <cell r="I29">
            <v>35472.586239999997</v>
          </cell>
          <cell r="J29">
            <v>3400.7513639999997</v>
          </cell>
          <cell r="K29">
            <v>11225.8</v>
          </cell>
          <cell r="L29">
            <v>1561.8</v>
          </cell>
          <cell r="M29">
            <v>419.5</v>
          </cell>
          <cell r="N29">
            <v>947.5</v>
          </cell>
          <cell r="O29">
            <v>91.516010000000009</v>
          </cell>
          <cell r="P29">
            <v>469.3</v>
          </cell>
          <cell r="Q29">
            <v>100.7</v>
          </cell>
          <cell r="R29">
            <v>189.8</v>
          </cell>
          <cell r="S29">
            <v>21.2</v>
          </cell>
          <cell r="T29">
            <v>119</v>
          </cell>
          <cell r="U29">
            <v>13.4</v>
          </cell>
          <cell r="V29">
            <v>1880</v>
          </cell>
          <cell r="X29">
            <v>1469</v>
          </cell>
          <cell r="Y29">
            <v>181000</v>
          </cell>
          <cell r="Z29" t="str">
            <v>X</v>
          </cell>
          <cell r="AA29">
            <v>1.7</v>
          </cell>
          <cell r="AB29">
            <v>1697.4</v>
          </cell>
          <cell r="AC29">
            <v>2250</v>
          </cell>
        </row>
        <row r="30">
          <cell r="C30" t="str">
            <v>PAW068</v>
          </cell>
          <cell r="D30">
            <v>0</v>
          </cell>
          <cell r="E30">
            <v>5.9222647137999997</v>
          </cell>
          <cell r="F30">
            <v>5.5865222848</v>
          </cell>
          <cell r="G30">
            <v>0.33574242900000001</v>
          </cell>
          <cell r="H30">
            <v>16532.2</v>
          </cell>
          <cell r="I30">
            <v>26679.988529999999</v>
          </cell>
          <cell r="J30">
            <v>2629.7343179999998</v>
          </cell>
          <cell r="K30">
            <v>8712.1</v>
          </cell>
          <cell r="L30">
            <v>1311.2</v>
          </cell>
          <cell r="M30">
            <v>359.7</v>
          </cell>
          <cell r="N30">
            <v>820.1</v>
          </cell>
          <cell r="O30">
            <v>75.724290000000011</v>
          </cell>
          <cell r="P30">
            <v>328</v>
          </cell>
          <cell r="Q30">
            <v>78.5</v>
          </cell>
          <cell r="R30">
            <v>144.9</v>
          </cell>
          <cell r="S30">
            <v>16.2</v>
          </cell>
          <cell r="T30">
            <v>90.7</v>
          </cell>
          <cell r="U30">
            <v>10.6</v>
          </cell>
          <cell r="V30">
            <v>1433</v>
          </cell>
          <cell r="X30">
            <v>852</v>
          </cell>
          <cell r="Y30">
            <v>195000</v>
          </cell>
          <cell r="Z30" t="str">
            <v>X</v>
          </cell>
          <cell r="AA30">
            <v>1.1000000000000001</v>
          </cell>
          <cell r="AB30">
            <v>1682.5</v>
          </cell>
          <cell r="AC30">
            <v>1250</v>
          </cell>
        </row>
        <row r="31">
          <cell r="C31" t="str">
            <v>PAW069</v>
          </cell>
          <cell r="D31">
            <v>0</v>
          </cell>
          <cell r="E31">
            <v>5.3886286857000005</v>
          </cell>
          <cell r="F31">
            <v>5.0482602467000008</v>
          </cell>
          <cell r="G31">
            <v>0.34036843900000002</v>
          </cell>
          <cell r="H31">
            <v>15111.4</v>
          </cell>
          <cell r="I31">
            <v>24113.435970000002</v>
          </cell>
          <cell r="J31">
            <v>2333.5664969999998</v>
          </cell>
          <cell r="K31">
            <v>7769.3</v>
          </cell>
          <cell r="L31">
            <v>1154.9000000000001</v>
          </cell>
          <cell r="M31">
            <v>320.2</v>
          </cell>
          <cell r="N31">
            <v>734.7</v>
          </cell>
          <cell r="O31">
            <v>70.084389999999999</v>
          </cell>
          <cell r="P31">
            <v>299.8</v>
          </cell>
          <cell r="Q31">
            <v>78.8</v>
          </cell>
          <cell r="R31">
            <v>147.69999999999999</v>
          </cell>
          <cell r="S31">
            <v>16.8</v>
          </cell>
          <cell r="T31">
            <v>95.4</v>
          </cell>
          <cell r="U31">
            <v>11.2</v>
          </cell>
          <cell r="V31">
            <v>1629</v>
          </cell>
          <cell r="X31">
            <v>920</v>
          </cell>
          <cell r="Y31">
            <v>189000</v>
          </cell>
          <cell r="Z31">
            <v>0.2</v>
          </cell>
          <cell r="AA31">
            <v>1.1000000000000001</v>
          </cell>
          <cell r="AB31">
            <v>1514.2</v>
          </cell>
          <cell r="AC31">
            <v>1050</v>
          </cell>
        </row>
        <row r="32">
          <cell r="C32" t="str">
            <v>PAW070</v>
          </cell>
          <cell r="D32">
            <v>0</v>
          </cell>
          <cell r="E32">
            <v>4.7603713287999998</v>
          </cell>
          <cell r="F32">
            <v>4.4219209113</v>
          </cell>
          <cell r="G32">
            <v>0.33845041749999999</v>
          </cell>
          <cell r="H32">
            <v>13584.6</v>
          </cell>
          <cell r="I32">
            <v>21254.52693</v>
          </cell>
          <cell r="J32">
            <v>1944.5821829999998</v>
          </cell>
          <cell r="K32">
            <v>6453.5</v>
          </cell>
          <cell r="L32">
            <v>982</v>
          </cell>
          <cell r="M32">
            <v>282.10000000000002</v>
          </cell>
          <cell r="N32">
            <v>631.6</v>
          </cell>
          <cell r="O32">
            <v>60.945450000000001</v>
          </cell>
          <cell r="P32">
            <v>238.1</v>
          </cell>
          <cell r="Q32">
            <v>75.8</v>
          </cell>
          <cell r="R32">
            <v>152.5</v>
          </cell>
          <cell r="S32">
            <v>18.7</v>
          </cell>
          <cell r="T32">
            <v>105.6</v>
          </cell>
          <cell r="U32">
            <v>13.360925</v>
          </cell>
          <cell r="V32">
            <v>1805.7978000000001</v>
          </cell>
          <cell r="X32">
            <v>514.98</v>
          </cell>
          <cell r="Y32">
            <v>199395</v>
          </cell>
          <cell r="Z32">
            <v>0.12211000000000001</v>
          </cell>
          <cell r="AA32">
            <v>0.7</v>
          </cell>
          <cell r="AB32">
            <v>1226.5</v>
          </cell>
          <cell r="AC32">
            <v>770</v>
          </cell>
        </row>
        <row r="33">
          <cell r="C33" t="str">
            <v>PAW071</v>
          </cell>
          <cell r="D33">
            <v>0</v>
          </cell>
          <cell r="E33">
            <v>5.4344371506999991</v>
          </cell>
          <cell r="F33">
            <v>5.0200789716999994</v>
          </cell>
          <cell r="G33">
            <v>0.41435817899999999</v>
          </cell>
          <cell r="H33">
            <v>16785.900000000001</v>
          </cell>
          <cell r="I33">
            <v>24076.071500000002</v>
          </cell>
          <cell r="J33">
            <v>2114.0182169999998</v>
          </cell>
          <cell r="K33">
            <v>6391.6</v>
          </cell>
          <cell r="L33">
            <v>833.2</v>
          </cell>
          <cell r="M33">
            <v>223.4</v>
          </cell>
          <cell r="N33">
            <v>545.20000000000005</v>
          </cell>
          <cell r="O33">
            <v>55.581789999999998</v>
          </cell>
          <cell r="P33">
            <v>292.8</v>
          </cell>
          <cell r="Q33">
            <v>85.6</v>
          </cell>
          <cell r="R33">
            <v>202.7</v>
          </cell>
          <cell r="S33">
            <v>26.1</v>
          </cell>
          <cell r="T33">
            <v>163.80000000000001</v>
          </cell>
          <cell r="U33">
            <v>23.4</v>
          </cell>
          <cell r="V33">
            <v>2525</v>
          </cell>
          <cell r="X33">
            <v>508</v>
          </cell>
          <cell r="Y33">
            <v>169000</v>
          </cell>
          <cell r="Z33" t="str">
            <v>X</v>
          </cell>
          <cell r="AA33">
            <v>1</v>
          </cell>
          <cell r="AB33">
            <v>1111.9000000000001</v>
          </cell>
          <cell r="AC33">
            <v>450</v>
          </cell>
        </row>
        <row r="34">
          <cell r="C34" t="str">
            <v>PAW1077</v>
          </cell>
          <cell r="D34">
            <v>0</v>
          </cell>
          <cell r="E34">
            <v>5.6774062488999997</v>
          </cell>
          <cell r="F34">
            <v>5.1614878508999995</v>
          </cell>
          <cell r="G34">
            <v>0.51591839799999994</v>
          </cell>
          <cell r="H34">
            <v>16516.599999999999</v>
          </cell>
          <cell r="I34">
            <v>24519.877070000002</v>
          </cell>
          <cell r="J34">
            <v>2260.0014390000001</v>
          </cell>
          <cell r="K34">
            <v>7271.2</v>
          </cell>
          <cell r="L34">
            <v>1047.2</v>
          </cell>
          <cell r="M34">
            <v>280.2</v>
          </cell>
          <cell r="N34">
            <v>700.4</v>
          </cell>
          <cell r="O34">
            <v>65.583979999999997</v>
          </cell>
          <cell r="P34">
            <v>421</v>
          </cell>
          <cell r="Q34">
            <v>100.7</v>
          </cell>
          <cell r="R34">
            <v>252.2</v>
          </cell>
          <cell r="S34">
            <v>34.700000000000003</v>
          </cell>
          <cell r="T34">
            <v>228.9</v>
          </cell>
          <cell r="U34">
            <v>35.5</v>
          </cell>
          <cell r="V34">
            <v>3040</v>
          </cell>
          <cell r="X34">
            <v>3122</v>
          </cell>
          <cell r="Y34">
            <v>145000</v>
          </cell>
          <cell r="Z34">
            <v>1.7</v>
          </cell>
          <cell r="AA34">
            <v>2.2999999999999998</v>
          </cell>
          <cell r="AB34">
            <v>1395.6</v>
          </cell>
          <cell r="AC34">
            <v>3200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Mass Balance"/>
      <sheetName val="Comminution"/>
      <sheetName val="Concentrator Mass Balance"/>
      <sheetName val="Flotation"/>
      <sheetName val="Concentrate Grinding"/>
      <sheetName val="Concentrate Properties"/>
      <sheetName val="Con Storage and Filtration"/>
      <sheetName val="Leaching"/>
      <sheetName val="Iron neutralisation"/>
      <sheetName val="GoethiteThickening-Filtration"/>
      <sheetName val="Purification"/>
      <sheetName val="Electrowinning"/>
      <sheetName val="Casthouse"/>
      <sheetName val="BZS Precipitation"/>
      <sheetName val="Reagents"/>
      <sheetName val="Leach Model"/>
      <sheetName val="Water Balance"/>
      <sheetName val="Flotation Rebuild"/>
      <sheetName val="Dross Leaching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CHbackup-superseeded"/>
    </sheetNames>
    <sheetDataSet>
      <sheetData sheetId="0"/>
      <sheetData sheetId="1"/>
      <sheetData sheetId="2">
        <row r="46">
          <cell r="C46">
            <v>3.3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Prep (2)"/>
      <sheetName val="Jigging"/>
      <sheetName val="SG Jigging Fractions"/>
      <sheetName val="Sheet1"/>
    </sheetNames>
    <sheetDataSet>
      <sheetData sheetId="0"/>
      <sheetData sheetId="1"/>
      <sheetData sheetId="2"/>
      <sheetData sheetId="3"/>
      <sheetData sheetId="4">
        <row r="2">
          <cell r="K2">
            <v>46.924999999999997</v>
          </cell>
        </row>
        <row r="3">
          <cell r="K3">
            <v>97.751000000000005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List"/>
      <sheetName val="Main_Dialog"/>
      <sheetName val="Main_VBA_Code"/>
      <sheetName val="generic Routines"/>
      <sheetName val="SIZECALC_Dialog"/>
      <sheetName val="SIZECALC_DialogVBA"/>
      <sheetName val="SIZECALC"/>
      <sheetName val="PYCSG_DialogVBA"/>
      <sheetName val="PYCSG"/>
      <sheetName val="FLOTCALC_Dialog1"/>
      <sheetName val="FLOTCALC_Dialog2"/>
      <sheetName val="FLOTCALC_DialogVBA"/>
      <sheetName val="FLOTCALC_Dialog2VBA"/>
      <sheetName val="FLOTCALC_DialogPic"/>
      <sheetName val="FLOTCALC"/>
      <sheetName val="CYANCALC_Dialog"/>
      <sheetName val="CYANCALC_DialogVBA"/>
      <sheetName val="CYANCALC"/>
      <sheetName val="CLARITY_DialogVBA"/>
      <sheetName val="CLARITY"/>
      <sheetName val="MULTICIP_DialogVBA"/>
      <sheetName val="MULTICIP"/>
      <sheetName val="OXYGEN_DialogVBA"/>
      <sheetName val="OXYGEN"/>
      <sheetName val="FLOC_DialogVBA"/>
      <sheetName val="FLOC"/>
      <sheetName val="FILTER_DialogVBA"/>
      <sheetName val="FILTER"/>
      <sheetName val="SETTLE_DialogVBA"/>
      <sheetName val="SETTLE_Chart"/>
      <sheetName val="SETTLE"/>
      <sheetName val="Comnute_Dialog"/>
      <sheetName val="BWICALC_DialogVBA"/>
      <sheetName val="BWICALC"/>
      <sheetName val="AARMSIZE_DialogVBA"/>
      <sheetName val="AARMSIZE"/>
      <sheetName val="AAIMPACT_DialogVBA"/>
      <sheetName val="AAIMPACT"/>
      <sheetName val="ARODMILL"/>
      <sheetName val="AMEDCOMP"/>
      <sheetName val="UCSTAB3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>
        <row r="8">
          <cell r="A8" t="str">
            <v>*****</v>
          </cell>
          <cell r="G8">
            <v>0</v>
          </cell>
        </row>
        <row r="9">
          <cell r="A9" t="str">
            <v>*****</v>
          </cell>
          <cell r="G9">
            <v>0</v>
          </cell>
        </row>
        <row r="10">
          <cell r="A10" t="str">
            <v>*****</v>
          </cell>
          <cell r="G10">
            <v>0</v>
          </cell>
        </row>
        <row r="11">
          <cell r="A11" t="str">
            <v>*****</v>
          </cell>
          <cell r="G11">
            <v>0</v>
          </cell>
        </row>
        <row r="12">
          <cell r="A12" t="str">
            <v>*****</v>
          </cell>
          <cell r="G12">
            <v>0</v>
          </cell>
        </row>
        <row r="13">
          <cell r="A13" t="str">
            <v>*****</v>
          </cell>
          <cell r="G13">
            <v>0</v>
          </cell>
        </row>
      </sheetData>
      <sheetData sheetId="20" refreshError="1"/>
      <sheetData sheetId="21"/>
      <sheetData sheetId="22" refreshError="1"/>
      <sheetData sheetId="23">
        <row r="7">
          <cell r="O7"/>
        </row>
        <row r="8">
          <cell r="O8"/>
        </row>
        <row r="9">
          <cell r="C9" t="str">
            <v>*****</v>
          </cell>
          <cell r="O9"/>
        </row>
        <row r="10">
          <cell r="C10" t="str">
            <v>*****</v>
          </cell>
          <cell r="O10"/>
        </row>
        <row r="11">
          <cell r="C11" t="str">
            <v>*****</v>
          </cell>
          <cell r="O11"/>
        </row>
        <row r="12">
          <cell r="C12" t="str">
            <v>*****</v>
          </cell>
          <cell r="O12"/>
        </row>
        <row r="13">
          <cell r="C13" t="str">
            <v>*****</v>
          </cell>
          <cell r="O13"/>
        </row>
        <row r="14">
          <cell r="C14" t="str">
            <v>*****</v>
          </cell>
          <cell r="O14"/>
        </row>
        <row r="15">
          <cell r="C15" t="str">
            <v>*****</v>
          </cell>
          <cell r="O15"/>
        </row>
        <row r="16">
          <cell r="C16" t="str">
            <v>*****</v>
          </cell>
          <cell r="O16"/>
        </row>
        <row r="17">
          <cell r="C17" t="str">
            <v>*****</v>
          </cell>
          <cell r="O17"/>
        </row>
        <row r="18">
          <cell r="O18"/>
        </row>
        <row r="19">
          <cell r="O19"/>
        </row>
        <row r="20">
          <cell r="O20"/>
        </row>
        <row r="21">
          <cell r="O21"/>
        </row>
        <row r="22">
          <cell r="O22"/>
        </row>
        <row r="23">
          <cell r="O23"/>
        </row>
        <row r="24">
          <cell r="O24"/>
        </row>
      </sheetData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/>
      <sheetData sheetId="39"/>
      <sheetData sheetId="4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"/>
      <sheetName val="Summary"/>
    </sheetNames>
    <sheetDataSet>
      <sheetData sheetId="0">
        <row r="20">
          <cell r="G20">
            <v>15.3</v>
          </cell>
        </row>
        <row r="30">
          <cell r="G30">
            <v>15.3</v>
          </cell>
        </row>
        <row r="40">
          <cell r="G40">
            <v>15.3</v>
          </cell>
        </row>
        <row r="50">
          <cell r="G50">
            <v>15.3</v>
          </cell>
        </row>
        <row r="60">
          <cell r="G60">
            <v>15.3</v>
          </cell>
        </row>
        <row r="70">
          <cell r="G70">
            <v>15.3</v>
          </cell>
        </row>
        <row r="80">
          <cell r="G80">
            <v>15.4</v>
          </cell>
        </row>
        <row r="90">
          <cell r="G90">
            <v>15.4</v>
          </cell>
        </row>
        <row r="100">
          <cell r="G100">
            <v>15.4</v>
          </cell>
        </row>
        <row r="110">
          <cell r="G110">
            <v>15.4</v>
          </cell>
        </row>
        <row r="120">
          <cell r="G120">
            <v>15.6</v>
          </cell>
        </row>
        <row r="130">
          <cell r="G130">
            <v>15.7</v>
          </cell>
        </row>
        <row r="140">
          <cell r="G140">
            <v>16</v>
          </cell>
        </row>
        <row r="150">
          <cell r="G150">
            <v>16</v>
          </cell>
        </row>
        <row r="160">
          <cell r="G160">
            <v>16</v>
          </cell>
        </row>
        <row r="170">
          <cell r="G170">
            <v>16</v>
          </cell>
        </row>
        <row r="180">
          <cell r="G180">
            <v>16</v>
          </cell>
        </row>
        <row r="190">
          <cell r="G190">
            <v>16</v>
          </cell>
        </row>
        <row r="200">
          <cell r="G200">
            <v>16.100000000000001</v>
          </cell>
        </row>
        <row r="210">
          <cell r="G210">
            <v>16.100000000000001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Priority 1 Prep Drums"/>
      <sheetName val="Priority 1 Prep Core"/>
      <sheetName val="Priority 1 Prep Core (2)"/>
      <sheetName val="Priority 2 Prep Drums"/>
      <sheetName val="Head Prep"/>
      <sheetName val="Core SG"/>
      <sheetName val="Stage 2 Prep"/>
      <sheetName val="Stage 2 Prep Core"/>
      <sheetName val="Jig"/>
      <sheetName val="Jig (2)"/>
      <sheetName val="Jig (3)"/>
      <sheetName val="Priority"/>
      <sheetName val="Stage 2 SG"/>
      <sheetName val="Stage 2 Core SG"/>
      <sheetName val="Priority 2 Prep Core"/>
      <sheetName val="Priority 2 Prep Core (2)"/>
      <sheetName val="Jig (4)"/>
      <sheetName val="Priority 2 Prep Core (3)"/>
      <sheetName val="Dilution "/>
      <sheetName val="Dilution and Priority 2 Core SG"/>
      <sheetName val="Priority 2 Core SG"/>
      <sheetName val="Priority 3 Prep Core"/>
      <sheetName val="Priority 3 Prep Core (2)"/>
      <sheetName val="Priority 3 Prep Core (3)"/>
      <sheetName val="Priority 3 Core SG"/>
      <sheetName val="DSO Dilution"/>
      <sheetName val="DSO Dilution (2)"/>
      <sheetName val="Jig (5)"/>
      <sheetName val="Jig (6)"/>
      <sheetName val="H Series Prep"/>
      <sheetName val="H Series Prep (2)"/>
      <sheetName val="H Series Prep (3)"/>
      <sheetName val="H Series Prep (4)"/>
      <sheetName val="H5 and H3 Core"/>
      <sheetName val="H4 Core"/>
      <sheetName val="Log 25 Jan"/>
      <sheetName val="log 4 Feb"/>
      <sheetName val="log 15 Feb"/>
      <sheetName val="Jig (7)"/>
      <sheetName val="188 CHK"/>
      <sheetName val="Log 11 March"/>
      <sheetName val="Log 15 March"/>
      <sheetName val="Log 5 May"/>
      <sheetName val="Head Prep (2)"/>
    </sheetNames>
    <sheetDataSet>
      <sheetData sheetId="0"/>
      <sheetData sheetId="1"/>
      <sheetData sheetId="2"/>
      <sheetData sheetId="3"/>
      <sheetData sheetId="4"/>
      <sheetData sheetId="5">
        <row r="5">
          <cell r="G5">
            <v>144.345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Receipt"/>
      <sheetName val="Sizing Logsheet"/>
      <sheetName val="Head Assays Con 1 &amp; 2"/>
      <sheetName val="Sizing Sample 2"/>
      <sheetName val="Sizing Sample 3"/>
      <sheetName val="Sample 2 MB"/>
      <sheetName val="Sample 3 MB"/>
      <sheetName val="Assay Data Siz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wsheet Setup"/>
      <sheetName val="Atomic weights"/>
      <sheetName val="Flubor Solution Preparation"/>
      <sheetName val="NH4Ac Digest A"/>
      <sheetName val="NH4Ac Digest B"/>
      <sheetName val="NH4Ac Digest C"/>
      <sheetName val="SOW#4 FE(BF4)2 Prep"/>
      <sheetName val="Sheet1"/>
      <sheetName val="Nagrom Flow Sheet - T2011 Mount"/>
    </sheetNames>
    <sheetDataSet>
      <sheetData sheetId="0" refreshError="1"/>
      <sheetData sheetId="1">
        <row r="12">
          <cell r="C12">
            <v>10.81</v>
          </cell>
        </row>
        <row r="29">
          <cell r="F29">
            <v>15.999000000000001</v>
          </cell>
        </row>
        <row r="33">
          <cell r="F33">
            <v>207.2</v>
          </cell>
        </row>
        <row r="34">
          <cell r="C34">
            <v>55.847000000000001</v>
          </cell>
        </row>
        <row r="40">
          <cell r="C40">
            <v>1.0079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B18">
            <v>24.1</v>
          </cell>
        </row>
        <row r="19">
          <cell r="B19">
            <v>759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Page"/>
      <sheetName val="Concentrator"/>
      <sheetName val="Concentrate Leaching"/>
      <sheetName val="Goethite Precipitation"/>
      <sheetName val="Thickening&amp;Filtration"/>
      <sheetName val="Purification"/>
      <sheetName val="Electrowinning"/>
      <sheetName val="BZS"/>
      <sheetName val="Reagents"/>
      <sheetName val="INPUT Logsheet Data"/>
      <sheetName val="SOLIDS ASSAYS"/>
      <sheetName val="SOLUTION ASSAYS"/>
    </sheetNames>
    <sheetDataSet>
      <sheetData sheetId="0">
        <row r="21">
          <cell r="B21">
            <v>510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dMill"/>
      <sheetName val="Flotation"/>
      <sheetName val="Samples"/>
      <sheetName val="Progress"/>
      <sheetName val="Sheet1"/>
      <sheetName val="Test Data"/>
      <sheetName val="Test Data (2)"/>
      <sheetName val="Test Data (3)"/>
      <sheetName val="Test Data (4)"/>
      <sheetName val="Crushing"/>
      <sheetName val="Flows"/>
      <sheetName val="-75orig"/>
      <sheetName val="UT data"/>
      <sheetName val="D_Run"/>
      <sheetName val="Fly"/>
      <sheetName val="Index"/>
      <sheetName val="1.0 Intro"/>
      <sheetName val="3.0 Schema"/>
      <sheetName val="5.1 Init"/>
      <sheetName val="5.2 Init"/>
      <sheetName val="5.3 Init"/>
      <sheetName val="5.4 Init+125"/>
      <sheetName val="5.5 Init+75"/>
      <sheetName val="5.6 Init-75"/>
      <sheetName val="6.1 Tst1"/>
      <sheetName val="UT data (2)"/>
      <sheetName val="6.3 Tst1+125"/>
      <sheetName val="6.2 Tst1"/>
      <sheetName val="6.4 Tst1+75"/>
      <sheetName val="6.5 Tst1-75"/>
      <sheetName val="Polish"/>
      <sheetName val="Magne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X1" t="str">
            <v>LOOKUP&gt;&gt;&gt;&gt;&gt;</v>
          </cell>
          <cell r="Z1" t="str">
            <v>MO1</v>
          </cell>
          <cell r="AA1" t="str">
            <v>W1</v>
          </cell>
          <cell r="AK1" t="str">
            <v>MO2</v>
          </cell>
          <cell r="AL1" t="str">
            <v>W2</v>
          </cell>
          <cell r="AV1" t="str">
            <v>MO3</v>
          </cell>
          <cell r="AW1" t="str">
            <v>W3</v>
          </cell>
        </row>
        <row r="2">
          <cell r="Z2" t="str">
            <v>ASSAYS</v>
          </cell>
          <cell r="AK2" t="str">
            <v>% of FEED</v>
          </cell>
          <cell r="AU2" t="str">
            <v>% of -75µ</v>
          </cell>
        </row>
        <row r="3">
          <cell r="X3" t="str">
            <v>Sample</v>
          </cell>
          <cell r="Y3" t="str">
            <v>Weight</v>
          </cell>
          <cell r="Z3" t="str">
            <v>Mo</v>
          </cell>
          <cell r="AA3" t="str">
            <v>WO3</v>
          </cell>
          <cell r="AB3" t="str">
            <v>Cu</v>
          </cell>
          <cell r="AC3" t="str">
            <v>Pb</v>
          </cell>
          <cell r="AD3" t="str">
            <v>Zn</v>
          </cell>
          <cell r="AE3" t="str">
            <v>SiO2</v>
          </cell>
          <cell r="AF3" t="str">
            <v>Al2O3</v>
          </cell>
          <cell r="AG3" t="str">
            <v>Fe</v>
          </cell>
          <cell r="AH3" t="str">
            <v>S</v>
          </cell>
          <cell r="AI3" t="str">
            <v>P</v>
          </cell>
          <cell r="AJ3" t="str">
            <v>Weight</v>
          </cell>
          <cell r="AK3" t="str">
            <v>Mo</v>
          </cell>
          <cell r="AL3" t="str">
            <v>WO3</v>
          </cell>
          <cell r="AM3" t="str">
            <v>Cu</v>
          </cell>
          <cell r="AN3" t="str">
            <v>Pb</v>
          </cell>
          <cell r="AO3" t="str">
            <v>Zn</v>
          </cell>
          <cell r="AP3" t="str">
            <v>SiO2</v>
          </cell>
          <cell r="AQ3" t="str">
            <v>Al2O3</v>
          </cell>
          <cell r="AR3" t="str">
            <v>Fe</v>
          </cell>
          <cell r="AS3" t="str">
            <v>S</v>
          </cell>
          <cell r="AT3" t="str">
            <v>P</v>
          </cell>
          <cell r="AU3" t="str">
            <v>Weight</v>
          </cell>
          <cell r="AV3" t="str">
            <v>Mo</v>
          </cell>
          <cell r="AW3" t="str">
            <v>WO3</v>
          </cell>
        </row>
        <row r="4">
          <cell r="X4" t="str">
            <v>Feed</v>
          </cell>
          <cell r="Y4">
            <v>14.651999999999999</v>
          </cell>
          <cell r="Z4">
            <v>0.29199999999999998</v>
          </cell>
          <cell r="AA4">
            <v>0.95</v>
          </cell>
          <cell r="AB4">
            <v>0.17199999999999999</v>
          </cell>
          <cell r="AC4">
            <v>4.0000000000000001E-3</v>
          </cell>
          <cell r="AD4">
            <v>1.9E-2</v>
          </cell>
          <cell r="AE4">
            <v>33.299999999999997</v>
          </cell>
          <cell r="AF4">
            <v>6</v>
          </cell>
          <cell r="AG4">
            <v>27.9</v>
          </cell>
          <cell r="AH4">
            <v>3.68</v>
          </cell>
          <cell r="AI4">
            <v>0.112</v>
          </cell>
        </row>
        <row r="5">
          <cell r="X5" t="str">
            <v>-75 Float 1</v>
          </cell>
          <cell r="Y5">
            <v>1.591</v>
          </cell>
          <cell r="Z5">
            <v>2.1</v>
          </cell>
          <cell r="AA5">
            <v>0.69</v>
          </cell>
          <cell r="AB5">
            <v>0.65700000000000003</v>
          </cell>
          <cell r="AC5">
            <v>1.2E-2</v>
          </cell>
          <cell r="AD5">
            <v>3.5000000000000003E-2</v>
          </cell>
          <cell r="AE5">
            <v>38.200000000000003</v>
          </cell>
          <cell r="AF5">
            <v>7.63</v>
          </cell>
          <cell r="AG5">
            <v>19.600000000000001</v>
          </cell>
          <cell r="AH5">
            <v>4.8600000000000003</v>
          </cell>
          <cell r="AI5">
            <v>0.10299999999999999</v>
          </cell>
        </row>
        <row r="6">
          <cell r="X6" t="str">
            <v>-75 Float 2</v>
          </cell>
          <cell r="Y6">
            <v>0.107</v>
          </cell>
          <cell r="Z6">
            <v>31</v>
          </cell>
          <cell r="AA6">
            <v>0.59</v>
          </cell>
          <cell r="AB6">
            <v>2.27</v>
          </cell>
          <cell r="AC6">
            <v>9.5000000000000001E-2</v>
          </cell>
          <cell r="AD6">
            <v>0.23</v>
          </cell>
          <cell r="AE6">
            <v>18.3</v>
          </cell>
          <cell r="AF6">
            <v>3.87</v>
          </cell>
          <cell r="AG6">
            <v>11.1</v>
          </cell>
          <cell r="AH6">
            <v>21.2</v>
          </cell>
          <cell r="AI6">
            <v>1E-3</v>
          </cell>
        </row>
        <row r="7">
          <cell r="X7" t="str">
            <v>-75 Float 2 Mids</v>
          </cell>
          <cell r="Y7">
            <v>0.1484</v>
          </cell>
          <cell r="Z7">
            <v>0.54300000000000004</v>
          </cell>
          <cell r="AA7">
            <v>0.7</v>
          </cell>
          <cell r="AB7">
            <v>0.54100000000000004</v>
          </cell>
          <cell r="AC7">
            <v>6.0000000000000001E-3</v>
          </cell>
          <cell r="AD7">
            <v>2.5000000000000001E-2</v>
          </cell>
          <cell r="AE7">
            <v>39.799999999999997</v>
          </cell>
          <cell r="AF7">
            <v>7.91</v>
          </cell>
          <cell r="AG7">
            <v>20.100000000000001</v>
          </cell>
          <cell r="AH7">
            <v>3.64</v>
          </cell>
          <cell r="AI7">
            <v>0.112</v>
          </cell>
        </row>
        <row r="8">
          <cell r="X8" t="str">
            <v>-75 WTT</v>
          </cell>
          <cell r="Y8">
            <v>8.5980000000000008</v>
          </cell>
          <cell r="Z8">
            <v>3.2000000000000001E-2</v>
          </cell>
          <cell r="AA8">
            <v>0.17</v>
          </cell>
          <cell r="AB8">
            <v>9.6000000000000002E-2</v>
          </cell>
          <cell r="AC8">
            <v>1E-3</v>
          </cell>
          <cell r="AD8">
            <v>1.7000000000000001E-2</v>
          </cell>
          <cell r="AE8">
            <v>45.6</v>
          </cell>
          <cell r="AF8">
            <v>7.19</v>
          </cell>
          <cell r="AG8">
            <v>18.7</v>
          </cell>
          <cell r="AH8">
            <v>1.83</v>
          </cell>
          <cell r="AI8">
            <v>0.161</v>
          </cell>
        </row>
        <row r="9">
          <cell r="X9" t="str">
            <v>-75 WTC</v>
          </cell>
          <cell r="Y9">
            <v>4.4630000000000001</v>
          </cell>
          <cell r="Z9">
            <v>7.0000000000000007E-2</v>
          </cell>
          <cell r="AA9">
            <v>2.29</v>
          </cell>
          <cell r="AB9">
            <v>0.13900000000000001</v>
          </cell>
          <cell r="AC9">
            <v>2E-3</v>
          </cell>
          <cell r="AD9">
            <v>1.6E-2</v>
          </cell>
          <cell r="AE9">
            <v>10.8</v>
          </cell>
          <cell r="AF9">
            <v>2.04</v>
          </cell>
          <cell r="AG9">
            <v>51.3</v>
          </cell>
          <cell r="AH9">
            <v>6.27</v>
          </cell>
          <cell r="AI9">
            <v>6.7000000000000004E-2</v>
          </cell>
        </row>
        <row r="10">
          <cell r="X10" t="str">
            <v>-75 WTC N/M</v>
          </cell>
          <cell r="Y10">
            <v>1.887</v>
          </cell>
          <cell r="Z10">
            <v>0.17799999999999999</v>
          </cell>
          <cell r="AA10">
            <v>5.87</v>
          </cell>
          <cell r="AB10">
            <v>0.30499999999999999</v>
          </cell>
          <cell r="AC10">
            <v>1.4E-2</v>
          </cell>
          <cell r="AD10">
            <v>1.6E-2</v>
          </cell>
          <cell r="AE10">
            <v>23.7</v>
          </cell>
          <cell r="AF10">
            <v>3.97</v>
          </cell>
          <cell r="AG10">
            <v>25.4</v>
          </cell>
          <cell r="AH10">
            <v>13.9</v>
          </cell>
          <cell r="AI10">
            <v>0.158</v>
          </cell>
        </row>
        <row r="11">
          <cell r="X11" t="str">
            <v>-75 WTC Mags</v>
          </cell>
          <cell r="Y11">
            <v>2.976</v>
          </cell>
          <cell r="Z11">
            <v>5.0000000000000001E-3</v>
          </cell>
          <cell r="AA11">
            <v>0.25</v>
          </cell>
          <cell r="AB11">
            <v>5.0999999999999997E-2</v>
          </cell>
          <cell r="AC11">
            <v>1E-3</v>
          </cell>
          <cell r="AD11">
            <v>1.6E-2</v>
          </cell>
          <cell r="AE11">
            <v>2.67</v>
          </cell>
          <cell r="AF11">
            <v>0.82</v>
          </cell>
          <cell r="AG11">
            <v>67.5</v>
          </cell>
          <cell r="AH11">
            <v>1.62</v>
          </cell>
          <cell r="AI11">
            <v>8.9999999999999993E-3</v>
          </cell>
        </row>
        <row r="12">
          <cell r="X12" t="str">
            <v>-75 Cond</v>
          </cell>
          <cell r="Y12">
            <v>0.78300000000000003</v>
          </cell>
          <cell r="Z12">
            <v>0.217</v>
          </cell>
          <cell r="AA12">
            <v>3.1</v>
          </cell>
          <cell r="AB12">
            <v>0.79700000000000004</v>
          </cell>
          <cell r="AC12">
            <v>3.3000000000000002E-2</v>
          </cell>
          <cell r="AD12">
            <v>0.02</v>
          </cell>
          <cell r="AE12">
            <v>4.6500000000000004</v>
          </cell>
          <cell r="AF12">
            <v>0.85</v>
          </cell>
          <cell r="AG12">
            <v>41.1</v>
          </cell>
          <cell r="AH12">
            <v>35.1</v>
          </cell>
          <cell r="AI12">
            <v>2.1000000000000001E-2</v>
          </cell>
        </row>
        <row r="13">
          <cell r="X13" t="str">
            <v>-75 N/C</v>
          </cell>
          <cell r="Y13">
            <v>1.65</v>
          </cell>
          <cell r="Z13">
            <v>0.18099999999999999</v>
          </cell>
          <cell r="AA13">
            <v>6.38</v>
          </cell>
          <cell r="AB13">
            <v>0.154</v>
          </cell>
          <cell r="AC13">
            <v>8.9999999999999993E-3</v>
          </cell>
          <cell r="AD13">
            <v>1.6E-2</v>
          </cell>
          <cell r="AE13">
            <v>29.2</v>
          </cell>
          <cell r="AF13">
            <v>4.8899999999999997</v>
          </cell>
          <cell r="AG13">
            <v>21</v>
          </cell>
          <cell r="AH13">
            <v>6.91</v>
          </cell>
          <cell r="AI13">
            <v>0.19600000000000001</v>
          </cell>
        </row>
        <row r="14">
          <cell r="X14" t="str">
            <v>-75 N/C N/M</v>
          </cell>
          <cell r="Y14">
            <v>0.13700000000000001</v>
          </cell>
          <cell r="Z14">
            <v>0.72299999999999998</v>
          </cell>
          <cell r="AA14">
            <v>30.53</v>
          </cell>
          <cell r="AB14">
            <v>0.28499999999999998</v>
          </cell>
          <cell r="AC14">
            <v>1.9E-2</v>
          </cell>
          <cell r="AD14">
            <v>1.9E-2</v>
          </cell>
          <cell r="AE14">
            <v>6.98</v>
          </cell>
          <cell r="AF14">
            <v>0.97</v>
          </cell>
          <cell r="AG14">
            <v>20.100000000000001</v>
          </cell>
          <cell r="AH14">
            <v>21</v>
          </cell>
          <cell r="AI14">
            <v>0.80800000000000005</v>
          </cell>
        </row>
        <row r="15">
          <cell r="X15" t="str">
            <v>-75 N/C Mags</v>
          </cell>
          <cell r="Y15">
            <v>0.56699999999999995</v>
          </cell>
          <cell r="Z15">
            <v>5.2999999999999999E-2</v>
          </cell>
          <cell r="AA15">
            <v>0.78</v>
          </cell>
          <cell r="AB15">
            <v>0.121</v>
          </cell>
          <cell r="AC15">
            <v>5.0000000000000001E-3</v>
          </cell>
          <cell r="AD15">
            <v>1.4E-2</v>
          </cell>
          <cell r="AE15">
            <v>34</v>
          </cell>
          <cell r="AF15">
            <v>5.72</v>
          </cell>
          <cell r="AG15">
            <v>21.4</v>
          </cell>
          <cell r="AH15">
            <v>3.59</v>
          </cell>
          <cell r="AI15">
            <v>4.4999999999999998E-2</v>
          </cell>
        </row>
        <row r="17">
          <cell r="X17" t="str">
            <v>-75 Mags 300</v>
          </cell>
          <cell r="Y17">
            <v>0.14699999999999999</v>
          </cell>
          <cell r="Z17">
            <v>2E-3</v>
          </cell>
          <cell r="AA17">
            <v>0.15</v>
          </cell>
          <cell r="AB17">
            <v>4.2999999999999997E-2</v>
          </cell>
          <cell r="AC17">
            <v>1E-3</v>
          </cell>
          <cell r="AD17">
            <v>1.7999999999999999E-2</v>
          </cell>
          <cell r="AE17">
            <v>2.04</v>
          </cell>
          <cell r="AF17">
            <v>0.71</v>
          </cell>
          <cell r="AG17">
            <v>68.7</v>
          </cell>
          <cell r="AH17">
            <v>1.31</v>
          </cell>
          <cell r="AI17">
            <v>5.0000000000000001E-3</v>
          </cell>
        </row>
        <row r="18">
          <cell r="X18" t="str">
            <v>-75 Mags 6000</v>
          </cell>
          <cell r="Y18">
            <v>0.125</v>
          </cell>
          <cell r="Z18">
            <v>6.3E-2</v>
          </cell>
          <cell r="AA18">
            <v>1.1200000000000001</v>
          </cell>
          <cell r="AB18">
            <v>0.218</v>
          </cell>
          <cell r="AC18">
            <v>1.2E-2</v>
          </cell>
          <cell r="AD18">
            <v>1.6E-2</v>
          </cell>
          <cell r="AE18">
            <v>30.2</v>
          </cell>
          <cell r="AF18">
            <v>5.1100000000000003</v>
          </cell>
          <cell r="AG18">
            <v>24.3</v>
          </cell>
          <cell r="AH18">
            <v>8.36</v>
          </cell>
          <cell r="AI18">
            <v>6.5000000000000002E-2</v>
          </cell>
        </row>
        <row r="19">
          <cell r="X19" t="str">
            <v>-75 Mags 11000</v>
          </cell>
          <cell r="Y19">
            <v>6.0999999999999999E-2</v>
          </cell>
          <cell r="Z19">
            <v>0.05</v>
          </cell>
          <cell r="AA19">
            <v>0.44</v>
          </cell>
          <cell r="AB19">
            <v>0.3</v>
          </cell>
          <cell r="AC19">
            <v>1.7000000000000001E-2</v>
          </cell>
          <cell r="AD19">
            <v>1.6E-2</v>
          </cell>
          <cell r="AE19">
            <v>29.5</v>
          </cell>
          <cell r="AF19">
            <v>4.88</v>
          </cell>
          <cell r="AG19">
            <v>24.5</v>
          </cell>
          <cell r="AH19">
            <v>10.9</v>
          </cell>
          <cell r="AI19">
            <v>3.5999999999999997E-2</v>
          </cell>
        </row>
        <row r="20">
          <cell r="X20" t="str">
            <v>-75 Cond</v>
          </cell>
          <cell r="Y20">
            <v>3.5000000000000003E-2</v>
          </cell>
          <cell r="Z20">
            <v>0.18099999999999999</v>
          </cell>
          <cell r="AA20">
            <v>1.3</v>
          </cell>
          <cell r="AB20">
            <v>0.61299999999999999</v>
          </cell>
          <cell r="AC20">
            <v>5.1999999999999998E-2</v>
          </cell>
          <cell r="AD20">
            <v>0.02</v>
          </cell>
          <cell r="AE20">
            <v>2.41</v>
          </cell>
          <cell r="AF20">
            <v>0.41</v>
          </cell>
          <cell r="AG20">
            <v>43</v>
          </cell>
          <cell r="AH20">
            <v>39.4</v>
          </cell>
          <cell r="AI20">
            <v>2.9000000000000001E-2</v>
          </cell>
        </row>
        <row r="21">
          <cell r="X21" t="str">
            <v>-75 N/C</v>
          </cell>
          <cell r="Y21">
            <v>7.0999999999999994E-2</v>
          </cell>
          <cell r="Z21">
            <v>0.77200000000000002</v>
          </cell>
          <cell r="AA21">
            <v>29.6</v>
          </cell>
          <cell r="AB21">
            <v>0.377</v>
          </cell>
          <cell r="AC21">
            <v>3.2000000000000001E-2</v>
          </cell>
          <cell r="AD21">
            <v>1.7000000000000001E-2</v>
          </cell>
          <cell r="AE21">
            <v>6.26</v>
          </cell>
          <cell r="AF21">
            <v>0.95</v>
          </cell>
          <cell r="AG21">
            <v>21.8</v>
          </cell>
          <cell r="AH21">
            <v>23.2</v>
          </cell>
          <cell r="AI21">
            <v>0.69</v>
          </cell>
        </row>
        <row r="24">
          <cell r="X24" t="str">
            <v>Moly Cons</v>
          </cell>
          <cell r="Y24">
            <v>0.107</v>
          </cell>
          <cell r="Z24">
            <v>31</v>
          </cell>
          <cell r="AA24">
            <v>0.59</v>
          </cell>
          <cell r="AB24">
            <v>2.27</v>
          </cell>
          <cell r="AC24">
            <v>9.5000000000000001E-2</v>
          </cell>
          <cell r="AD24">
            <v>0.23</v>
          </cell>
          <cell r="AE24">
            <v>18.3</v>
          </cell>
          <cell r="AF24">
            <v>3.87</v>
          </cell>
          <cell r="AG24">
            <v>11.1</v>
          </cell>
          <cell r="AH24">
            <v>21.2</v>
          </cell>
          <cell r="AI24">
            <v>1E-3</v>
          </cell>
          <cell r="AJ24">
            <v>0.30132017662431287</v>
          </cell>
          <cell r="AK24">
            <v>28.305834773799088</v>
          </cell>
          <cell r="AL24">
            <v>0.15860554084347603</v>
          </cell>
          <cell r="AM24">
            <v>4.3210435497471318</v>
          </cell>
          <cell r="AN24">
            <v>6.0110951407864617</v>
          </cell>
          <cell r="AO24">
            <v>2.9916976283117154</v>
          </cell>
          <cell r="AP24">
            <v>0.14813695534716098</v>
          </cell>
          <cell r="AQ24">
            <v>0.21044458468279997</v>
          </cell>
          <cell r="AR24">
            <v>0.12544602132594421</v>
          </cell>
          <cell r="AS24">
            <v>1.4848823325709883</v>
          </cell>
          <cell r="AT24">
            <v>3.4187667582958E-3</v>
          </cell>
          <cell r="AU24">
            <v>0.80352047099816759</v>
          </cell>
          <cell r="AV24">
            <v>83.387718449677251</v>
          </cell>
          <cell r="AW24">
            <v>0.66982569465370223</v>
          </cell>
        </row>
        <row r="25">
          <cell r="X25" t="str">
            <v>Moly Seconds</v>
          </cell>
          <cell r="Y25">
            <v>0.1484</v>
          </cell>
          <cell r="Z25">
            <v>0.54</v>
          </cell>
          <cell r="AA25">
            <v>0.7</v>
          </cell>
          <cell r="AB25">
            <v>0.54100000000000004</v>
          </cell>
          <cell r="AC25">
            <v>6.0000000000000001E-3</v>
          </cell>
          <cell r="AD25">
            <v>2.5000000000000001E-2</v>
          </cell>
          <cell r="AE25">
            <v>39.799999999999997</v>
          </cell>
          <cell r="AF25">
            <v>7.91</v>
          </cell>
          <cell r="AG25">
            <v>20.100000000000001</v>
          </cell>
          <cell r="AH25">
            <v>3.64</v>
          </cell>
          <cell r="AI25">
            <v>0.112</v>
          </cell>
          <cell r="AJ25">
            <v>0.41790574029016853</v>
          </cell>
          <cell r="AK25">
            <v>0.68384575683845761</v>
          </cell>
          <cell r="AL25">
            <v>0.26098437482686987</v>
          </cell>
          <cell r="AM25">
            <v>1.4282695408016741</v>
          </cell>
          <cell r="AN25">
            <v>0.5265400013139464</v>
          </cell>
          <cell r="AO25">
            <v>0.45100358395109569</v>
          </cell>
          <cell r="AP25">
            <v>0.44683328844596482</v>
          </cell>
          <cell r="AQ25">
            <v>0.5965589921572525</v>
          </cell>
          <cell r="AR25">
            <v>0.31505044224288919</v>
          </cell>
          <cell r="AS25">
            <v>0.35359627882157746</v>
          </cell>
          <cell r="AT25">
            <v>0.53105269660077414</v>
          </cell>
          <cell r="AU25">
            <v>1.1144153074404495</v>
          </cell>
          <cell r="AV25">
            <v>2.0145788983067039</v>
          </cell>
          <cell r="AW25">
            <v>1.1021937772948931</v>
          </cell>
        </row>
        <row r="26">
          <cell r="X26" t="str">
            <v>Tails</v>
          </cell>
          <cell r="Y26">
            <v>8.5980000000000008</v>
          </cell>
          <cell r="Z26">
            <v>3.1E-2</v>
          </cell>
          <cell r="AA26">
            <v>0.17</v>
          </cell>
          <cell r="AB26">
            <v>9.6000000000000002E-2</v>
          </cell>
          <cell r="AC26">
            <v>1E-3</v>
          </cell>
          <cell r="AD26">
            <v>1.7000000000000001E-2</v>
          </cell>
          <cell r="AE26">
            <v>45.6</v>
          </cell>
          <cell r="AF26">
            <v>7.19</v>
          </cell>
          <cell r="AG26">
            <v>18.7</v>
          </cell>
          <cell r="AH26">
            <v>1.83</v>
          </cell>
          <cell r="AI26">
            <v>0.161</v>
          </cell>
          <cell r="AJ26">
            <v>24.212625033792921</v>
          </cell>
          <cell r="AK26">
            <v>2.2745193213563044</v>
          </cell>
          <cell r="AL26">
            <v>3.6722219995133103</v>
          </cell>
          <cell r="AM26">
            <v>14.684111796737952</v>
          </cell>
          <cell r="AN26">
            <v>5.0844462391030012</v>
          </cell>
          <cell r="AO26">
            <v>17.768568693206433</v>
          </cell>
          <cell r="AP26">
            <v>29.661344322871656</v>
          </cell>
          <cell r="AQ26">
            <v>31.417335014486021</v>
          </cell>
          <cell r="AR26">
            <v>16.982013529039961</v>
          </cell>
          <cell r="AS26">
            <v>10.299613595778968</v>
          </cell>
          <cell r="AT26">
            <v>44.229192622805556</v>
          </cell>
          <cell r="AU26">
            <v>64.567000090114448</v>
          </cell>
          <cell r="AV26">
            <v>6.7006318058908887</v>
          </cell>
          <cell r="AW26">
            <v>15.508592188302405</v>
          </cell>
        </row>
        <row r="27">
          <cell r="X27" t="str">
            <v>Magnetite</v>
          </cell>
          <cell r="Y27">
            <v>2.976</v>
          </cell>
          <cell r="Z27">
            <v>5.0000000000000001E-3</v>
          </cell>
          <cell r="AA27">
            <v>0.25</v>
          </cell>
          <cell r="AB27">
            <v>5.0999999999999997E-2</v>
          </cell>
          <cell r="AC27">
            <v>1E-3</v>
          </cell>
          <cell r="AD27">
            <v>1.6E-2</v>
          </cell>
          <cell r="AE27">
            <v>2.67</v>
          </cell>
          <cell r="AF27">
            <v>0.82</v>
          </cell>
          <cell r="AG27">
            <v>67.5</v>
          </cell>
          <cell r="AH27">
            <v>1.62</v>
          </cell>
          <cell r="AI27">
            <v>8.9999999999999993E-3</v>
          </cell>
          <cell r="AJ27">
            <v>8.380643417139769</v>
          </cell>
          <cell r="AK27">
            <v>0.12697944571423891</v>
          </cell>
          <cell r="AL27">
            <v>1.8691988339544781</v>
          </cell>
          <cell r="AM27">
            <v>2.7001140672996859</v>
          </cell>
          <cell r="AN27">
            <v>1.7598641553350234</v>
          </cell>
          <cell r="AO27">
            <v>5.7884061060418794</v>
          </cell>
          <cell r="AP27">
            <v>0.60113599725862477</v>
          </cell>
          <cell r="AQ27">
            <v>1.2401944719581022</v>
          </cell>
          <cell r="AR27">
            <v>21.217139651389811</v>
          </cell>
          <cell r="AS27">
            <v>3.1558789945356396</v>
          </cell>
          <cell r="AT27">
            <v>0.85577802667471692</v>
          </cell>
          <cell r="AU27">
            <v>22.348382445706047</v>
          </cell>
          <cell r="AV27">
            <v>0.37407574631630924</v>
          </cell>
          <cell r="AW27">
            <v>7.8940332143569556</v>
          </cell>
        </row>
        <row r="28">
          <cell r="X28" t="str">
            <v>Pyrite</v>
          </cell>
          <cell r="Y28">
            <v>0.78300000000000003</v>
          </cell>
          <cell r="Z28">
            <v>0.22</v>
          </cell>
          <cell r="AA28">
            <v>3.1</v>
          </cell>
          <cell r="AB28">
            <v>0.79700000000000004</v>
          </cell>
          <cell r="AC28">
            <v>3.3000000000000002E-2</v>
          </cell>
          <cell r="AD28">
            <v>0.02</v>
          </cell>
          <cell r="AE28">
            <v>4.6500000000000004</v>
          </cell>
          <cell r="AF28">
            <v>0.85</v>
          </cell>
          <cell r="AG28">
            <v>41.1</v>
          </cell>
          <cell r="AH28">
            <v>35.1</v>
          </cell>
          <cell r="AI28">
            <v>2.1000000000000001E-2</v>
          </cell>
          <cell r="AJ28">
            <v>2.2049878345498786</v>
          </cell>
          <cell r="AK28">
            <v>1.4699918896999189</v>
          </cell>
          <cell r="AL28">
            <v>6.0982611957764838</v>
          </cell>
          <cell r="AM28">
            <v>11.101945523748395</v>
          </cell>
          <cell r="AN28">
            <v>15.279949566432011</v>
          </cell>
          <cell r="AO28">
            <v>1.9036970686453258</v>
          </cell>
          <cell r="AP28">
            <v>0.2754503077326213</v>
          </cell>
          <cell r="AQ28">
            <v>0.33823901406852985</v>
          </cell>
          <cell r="AR28">
            <v>3.3990199933456338</v>
          </cell>
          <cell r="AS28">
            <v>17.990419066632096</v>
          </cell>
          <cell r="AT28">
            <v>0.5253717925855873</v>
          </cell>
          <cell r="AU28">
            <v>5.8799675587996756</v>
          </cell>
          <cell r="AV28">
            <v>4.3305301115892085</v>
          </cell>
          <cell r="AW28">
            <v>25.754283361839565</v>
          </cell>
        </row>
        <row r="29">
          <cell r="X29" t="str">
            <v>Scheelite Cons</v>
          </cell>
          <cell r="Y29">
            <v>0.13700000000000001</v>
          </cell>
          <cell r="Z29">
            <v>0.72</v>
          </cell>
          <cell r="AA29">
            <v>30.53</v>
          </cell>
          <cell r="AB29">
            <v>0.28499999999999998</v>
          </cell>
          <cell r="AC29">
            <v>1.9E-2</v>
          </cell>
          <cell r="AD29">
            <v>1.9E-2</v>
          </cell>
          <cell r="AE29">
            <v>6.98</v>
          </cell>
          <cell r="AF29">
            <v>0.97</v>
          </cell>
          <cell r="AG29">
            <v>20.100000000000001</v>
          </cell>
          <cell r="AH29">
            <v>21</v>
          </cell>
          <cell r="AI29">
            <v>0.80800000000000005</v>
          </cell>
          <cell r="AJ29">
            <v>0.38580246913580252</v>
          </cell>
          <cell r="AK29">
            <v>0.84175084175084181</v>
          </cell>
          <cell r="AL29">
            <v>10.508238890976262</v>
          </cell>
          <cell r="AM29">
            <v>0.69461544485107152</v>
          </cell>
          <cell r="AN29">
            <v>1.539289783715412</v>
          </cell>
          <cell r="AO29">
            <v>0.31643189461582272</v>
          </cell>
          <cell r="AP29">
            <v>7.2344336305743412E-2</v>
          </cell>
          <cell r="AQ29">
            <v>6.7535996663762213E-2</v>
          </cell>
          <cell r="AR29">
            <v>0.29084845409215521</v>
          </cell>
          <cell r="AS29">
            <v>1.8832685905513731</v>
          </cell>
          <cell r="AT29">
            <v>3.536857991367401</v>
          </cell>
          <cell r="AU29">
            <v>1.0288065843621401</v>
          </cell>
          <cell r="AV29">
            <v>2.4797601892903725</v>
          </cell>
          <cell r="AW29">
            <v>44.378578310082723</v>
          </cell>
        </row>
        <row r="30">
          <cell r="X30" t="str">
            <v>Pyrite Seconds</v>
          </cell>
          <cell r="Y30">
            <v>0.56699999999999995</v>
          </cell>
          <cell r="Z30">
            <v>0.05</v>
          </cell>
          <cell r="AA30">
            <v>0.78</v>
          </cell>
          <cell r="AB30">
            <v>0.121</v>
          </cell>
          <cell r="AC30">
            <v>5.0000000000000001E-3</v>
          </cell>
          <cell r="AD30">
            <v>1.4E-2</v>
          </cell>
          <cell r="AE30">
            <v>34</v>
          </cell>
          <cell r="AF30">
            <v>5.72</v>
          </cell>
          <cell r="AG30">
            <v>21.4</v>
          </cell>
          <cell r="AH30">
            <v>3.59</v>
          </cell>
          <cell r="AI30">
            <v>4.4999999999999998E-2</v>
          </cell>
          <cell r="AJ30">
            <v>1.5967153284671534</v>
          </cell>
          <cell r="AK30">
            <v>0.24192656491926565</v>
          </cell>
          <cell r="AL30">
            <v>1.1111181133127788</v>
          </cell>
          <cell r="AM30">
            <v>1.2205271308720056</v>
          </cell>
          <cell r="AN30">
            <v>1.6764834947495937</v>
          </cell>
          <cell r="AO30">
            <v>0.96497747962366509</v>
          </cell>
          <cell r="AP30">
            <v>1.4584465681949692</v>
          </cell>
          <cell r="AQ30">
            <v>1.648246262471067</v>
          </cell>
          <cell r="AR30">
            <v>1.2815836773299167</v>
          </cell>
          <cell r="AS30">
            <v>1.3324468940302521</v>
          </cell>
          <cell r="AT30">
            <v>0.8152320919431526</v>
          </cell>
          <cell r="AU30">
            <v>4.2579075425790753</v>
          </cell>
          <cell r="AV30">
            <v>0.71270479892925842</v>
          </cell>
          <cell r="AW30">
            <v>4.6924934534697673</v>
          </cell>
        </row>
        <row r="32">
          <cell r="X32" t="str">
            <v>-75 Feed</v>
          </cell>
          <cell r="Y32">
            <v>13.3164</v>
          </cell>
          <cell r="Z32">
            <v>0.2987146676278874</v>
          </cell>
          <cell r="AA32">
            <v>0.70776185755910004</v>
          </cell>
          <cell r="AB32">
            <v>0.15259840497431737</v>
          </cell>
          <cell r="AC32">
            <v>4.0481211138145446E-3</v>
          </cell>
          <cell r="AD32">
            <v>1.8646405935538134E-2</v>
          </cell>
          <cell r="AE32">
            <v>32.422753146496056</v>
          </cell>
          <cell r="AF32">
            <v>5.24838199513382</v>
          </cell>
          <cell r="AG32">
            <v>31.007024421014687</v>
          </cell>
          <cell r="AH32">
            <v>4.1873078309453016</v>
          </cell>
          <cell r="AI32">
            <v>0.11868401369739569</v>
          </cell>
          <cell r="AJ32">
            <v>37.5</v>
          </cell>
          <cell r="AK32">
            <v>31.7</v>
          </cell>
          <cell r="AL32">
            <v>34.799999999999997</v>
          </cell>
        </row>
        <row r="34">
          <cell r="X34" t="str">
            <v>Feed</v>
          </cell>
          <cell r="Y34">
            <v>35.510399999999997</v>
          </cell>
          <cell r="Z34">
            <v>0.33</v>
          </cell>
          <cell r="AA34">
            <v>1.1208870967741933</v>
          </cell>
          <cell r="AB34">
            <v>0.15829435483870971</v>
          </cell>
          <cell r="AC34">
            <v>4.7620967741935482E-3</v>
          </cell>
          <cell r="AD34">
            <v>2.3165322580645163E-2</v>
          </cell>
          <cell r="AE34">
            <v>37.223387096774189</v>
          </cell>
          <cell r="AF34">
            <v>5.5411693548387095</v>
          </cell>
          <cell r="AG34">
            <v>26.66209677419355</v>
          </cell>
          <cell r="AH34">
            <v>4.3020161290322578</v>
          </cell>
          <cell r="AI34">
            <v>8.8137096774193555E-2</v>
          </cell>
          <cell r="AJ34">
            <v>100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Z1" t="str">
            <v>LOOKUP&gt;&gt;&gt;&gt;&gt;</v>
          </cell>
          <cell r="AB1" t="str">
            <v>MO1</v>
          </cell>
          <cell r="AC1" t="str">
            <v>W1</v>
          </cell>
          <cell r="AL1" t="str">
            <v>WT1</v>
          </cell>
          <cell r="AM1" t="str">
            <v>MO2</v>
          </cell>
          <cell r="AN1" t="str">
            <v>W2</v>
          </cell>
          <cell r="AW1" t="str">
            <v>WT2</v>
          </cell>
          <cell r="AX1" t="str">
            <v>MO3</v>
          </cell>
          <cell r="AY1" t="str">
            <v>W3</v>
          </cell>
        </row>
        <row r="2">
          <cell r="AB2" t="str">
            <v>ASSAYS</v>
          </cell>
          <cell r="AM2" t="str">
            <v>% of FEED</v>
          </cell>
          <cell r="AW2" t="str">
            <v>% of +125µ</v>
          </cell>
        </row>
        <row r="3">
          <cell r="Z3" t="str">
            <v>Sample</v>
          </cell>
          <cell r="AA3" t="str">
            <v>Weight</v>
          </cell>
          <cell r="AB3" t="str">
            <v>MoS2</v>
          </cell>
          <cell r="AC3" t="str">
            <v>WO3</v>
          </cell>
          <cell r="AD3" t="str">
            <v>Cu</v>
          </cell>
          <cell r="AE3" t="str">
            <v>Pb</v>
          </cell>
          <cell r="AF3" t="str">
            <v>Zn</v>
          </cell>
          <cell r="AG3" t="str">
            <v>SiO2</v>
          </cell>
          <cell r="AH3" t="str">
            <v>Al2O3</v>
          </cell>
          <cell r="AI3" t="str">
            <v>Fe</v>
          </cell>
          <cell r="AJ3" t="str">
            <v>S*</v>
          </cell>
          <cell r="AK3" t="str">
            <v>P</v>
          </cell>
          <cell r="AL3" t="str">
            <v>Weight</v>
          </cell>
          <cell r="AM3" t="str">
            <v>Mo</v>
          </cell>
          <cell r="AN3" t="str">
            <v>WO3</v>
          </cell>
          <cell r="AO3" t="str">
            <v>Cu</v>
          </cell>
          <cell r="AP3" t="str">
            <v>Pb</v>
          </cell>
          <cell r="AQ3" t="str">
            <v>Zn</v>
          </cell>
          <cell r="AR3" t="str">
            <v>SiO2</v>
          </cell>
          <cell r="AS3" t="str">
            <v>Al2O3</v>
          </cell>
          <cell r="AT3" t="str">
            <v>Fe</v>
          </cell>
          <cell r="AU3" t="str">
            <v>S</v>
          </cell>
          <cell r="AV3" t="str">
            <v>P</v>
          </cell>
          <cell r="AW3" t="str">
            <v>Weight</v>
          </cell>
          <cell r="AX3" t="str">
            <v>Mo</v>
          </cell>
          <cell r="AY3" t="str">
            <v>WO3</v>
          </cell>
        </row>
        <row r="4">
          <cell r="Z4" t="str">
            <v>feed</v>
          </cell>
          <cell r="AA4">
            <v>25.542000000000002</v>
          </cell>
          <cell r="AB4">
            <v>0.54166666666666674</v>
          </cell>
          <cell r="AC4">
            <v>1.92</v>
          </cell>
          <cell r="AD4">
            <v>0.14399999999999999</v>
          </cell>
          <cell r="AE4">
            <v>4.0000000000000001E-3</v>
          </cell>
          <cell r="AF4">
            <v>1.7000000000000001E-2</v>
          </cell>
          <cell r="AG4">
            <v>31.3</v>
          </cell>
          <cell r="AH4">
            <v>4.67</v>
          </cell>
          <cell r="AI4">
            <v>31.8</v>
          </cell>
          <cell r="AJ4">
            <v>3.4933333333333332</v>
          </cell>
          <cell r="AK4">
            <v>0.12</v>
          </cell>
        </row>
        <row r="5">
          <cell r="Z5" t="str">
            <v>+125 Mags</v>
          </cell>
          <cell r="AA5">
            <v>8.5419999999999998</v>
          </cell>
          <cell r="AB5">
            <v>6.8333333333333343E-2</v>
          </cell>
          <cell r="AC5">
            <v>7.0000000000000007E-2</v>
          </cell>
          <cell r="AD5">
            <v>8.5000000000000006E-2</v>
          </cell>
          <cell r="AE5">
            <v>1E-3</v>
          </cell>
          <cell r="AF5">
            <v>1.9E-2</v>
          </cell>
          <cell r="AG5">
            <v>10.9</v>
          </cell>
          <cell r="AH5">
            <v>2.0699999999999998</v>
          </cell>
          <cell r="AI5">
            <v>58.2</v>
          </cell>
          <cell r="AJ5">
            <v>2.2526666666666664</v>
          </cell>
          <cell r="AK5">
            <v>1.7000000000000001E-2</v>
          </cell>
        </row>
        <row r="6">
          <cell r="Z6" t="str">
            <v>+125 N/M</v>
          </cell>
          <cell r="AA6">
            <v>17</v>
          </cell>
          <cell r="AB6">
            <v>0.70333333333333337</v>
          </cell>
          <cell r="AC6">
            <v>1.89</v>
          </cell>
          <cell r="AD6">
            <v>0.17199999999999999</v>
          </cell>
          <cell r="AE6">
            <v>1.0999999999999999E-2</v>
          </cell>
          <cell r="AF6">
            <v>1.9E-2</v>
          </cell>
          <cell r="AG6">
            <v>46.4</v>
          </cell>
          <cell r="AH6">
            <v>6.32</v>
          </cell>
          <cell r="AI6">
            <v>15.7</v>
          </cell>
          <cell r="AJ6">
            <v>4.9986666666666668</v>
          </cell>
          <cell r="AK6">
            <v>0.127</v>
          </cell>
        </row>
        <row r="7">
          <cell r="Z7" t="str">
            <v>+125 Float</v>
          </cell>
          <cell r="AA7">
            <v>0.11</v>
          </cell>
          <cell r="AB7">
            <v>79</v>
          </cell>
          <cell r="AC7">
            <v>0.14000000000000001</v>
          </cell>
          <cell r="AD7">
            <v>3.69</v>
          </cell>
          <cell r="AE7">
            <v>9.1999999999999998E-2</v>
          </cell>
          <cell r="AF7">
            <v>0.16500000000000001</v>
          </cell>
          <cell r="AG7">
            <v>3.62</v>
          </cell>
          <cell r="AH7">
            <v>0.65</v>
          </cell>
          <cell r="AI7">
            <v>7.73</v>
          </cell>
          <cell r="AJ7">
            <v>3</v>
          </cell>
          <cell r="AK7">
            <v>1E-3</v>
          </cell>
        </row>
        <row r="8">
          <cell r="Z8" t="str">
            <v xml:space="preserve">+125 Float Remnant </v>
          </cell>
          <cell r="AA8">
            <v>3.1E-2</v>
          </cell>
          <cell r="AB8">
            <v>9.4</v>
          </cell>
          <cell r="AC8">
            <v>3.88</v>
          </cell>
          <cell r="AD8">
            <v>1.97</v>
          </cell>
          <cell r="AE8">
            <v>3.5999999999999997E-2</v>
          </cell>
          <cell r="AF8">
            <v>8.5000000000000006E-2</v>
          </cell>
          <cell r="AG8">
            <v>35.700000000000003</v>
          </cell>
          <cell r="AH8">
            <v>4.6399999999999997</v>
          </cell>
          <cell r="AI8">
            <v>17.7</v>
          </cell>
          <cell r="AJ8">
            <v>7.94</v>
          </cell>
          <cell r="AK8">
            <v>9.6000000000000002E-2</v>
          </cell>
        </row>
        <row r="9">
          <cell r="Z9" t="str">
            <v>+125 WTC</v>
          </cell>
          <cell r="AA9">
            <v>3.5180000000000002</v>
          </cell>
          <cell r="AB9">
            <v>0.47333333333333333</v>
          </cell>
          <cell r="AC9">
            <v>7.03</v>
          </cell>
          <cell r="AD9">
            <v>0.27700000000000002</v>
          </cell>
          <cell r="AE9">
            <v>1.9E-2</v>
          </cell>
          <cell r="AF9">
            <v>1.9E-2</v>
          </cell>
          <cell r="AG9">
            <v>22.5</v>
          </cell>
          <cell r="AH9">
            <v>3.57</v>
          </cell>
          <cell r="AI9">
            <v>25.5</v>
          </cell>
          <cell r="AJ9">
            <v>15.310666666666666</v>
          </cell>
          <cell r="AK9">
            <v>0.16800000000000001</v>
          </cell>
        </row>
        <row r="10">
          <cell r="Z10" t="str">
            <v>+125 WTM</v>
          </cell>
          <cell r="AA10">
            <v>1.9390000000000001</v>
          </cell>
          <cell r="AB10">
            <v>0.08</v>
          </cell>
          <cell r="AC10">
            <v>0.08</v>
          </cell>
          <cell r="AD10">
            <v>0.156</v>
          </cell>
          <cell r="AE10">
            <v>8.0000000000000002E-3</v>
          </cell>
          <cell r="AF10">
            <v>2.1999999999999999E-2</v>
          </cell>
          <cell r="AG10">
            <v>42.6</v>
          </cell>
          <cell r="AH10">
            <v>6.22</v>
          </cell>
          <cell r="AI10">
            <v>18</v>
          </cell>
          <cell r="AJ10">
            <v>3.7080000000000002</v>
          </cell>
          <cell r="AK10">
            <v>0.23100000000000001</v>
          </cell>
        </row>
        <row r="11">
          <cell r="Z11" t="str">
            <v>+125 WTT</v>
          </cell>
          <cell r="AA11">
            <v>10.218999999999999</v>
          </cell>
          <cell r="AB11">
            <v>5.6666666666666671E-2</v>
          </cell>
          <cell r="AC11">
            <v>0.04</v>
          </cell>
          <cell r="AD11">
            <v>9.8000000000000004E-2</v>
          </cell>
          <cell r="AE11">
            <v>5.0000000000000001E-3</v>
          </cell>
          <cell r="AF11">
            <v>0.02</v>
          </cell>
          <cell r="AG11">
            <v>54.8</v>
          </cell>
          <cell r="AH11">
            <v>7.02</v>
          </cell>
          <cell r="AI11">
            <v>12.9</v>
          </cell>
          <cell r="AJ11">
            <v>27.477333333333334</v>
          </cell>
          <cell r="AK11">
            <v>0.11899999999999999</v>
          </cell>
        </row>
        <row r="12">
          <cell r="Z12" t="str">
            <v>+125 Cond</v>
          </cell>
          <cell r="AA12">
            <v>1.7470000000000001</v>
          </cell>
          <cell r="AB12">
            <v>0.51500000000000001</v>
          </cell>
          <cell r="AC12">
            <v>5.0199999999999996</v>
          </cell>
          <cell r="AD12">
            <v>0.51700000000000002</v>
          </cell>
          <cell r="AE12">
            <v>3.1E-2</v>
          </cell>
          <cell r="AF12">
            <v>2.5999999999999999E-2</v>
          </cell>
          <cell r="AG12">
            <v>8.5</v>
          </cell>
          <cell r="AH12">
            <v>1.42</v>
          </cell>
          <cell r="AI12">
            <v>37.9</v>
          </cell>
          <cell r="AJ12">
            <v>27.294</v>
          </cell>
          <cell r="AK12">
            <v>2.3E-2</v>
          </cell>
        </row>
        <row r="13">
          <cell r="Z13" t="str">
            <v>+125 N/C</v>
          </cell>
          <cell r="AA13">
            <v>2.129</v>
          </cell>
          <cell r="AB13">
            <v>0.54833333333333334</v>
          </cell>
          <cell r="AC13">
            <v>11</v>
          </cell>
          <cell r="AD13">
            <v>5.8999999999999997E-2</v>
          </cell>
          <cell r="AE13">
            <v>7.0000000000000001E-3</v>
          </cell>
          <cell r="AF13">
            <v>1.4999999999999999E-2</v>
          </cell>
          <cell r="AG13">
            <v>31.7</v>
          </cell>
          <cell r="AH13">
            <v>5.01</v>
          </cell>
          <cell r="AI13">
            <v>16</v>
          </cell>
          <cell r="AJ13">
            <v>1.3106666666666666</v>
          </cell>
          <cell r="AK13">
            <v>0.248</v>
          </cell>
        </row>
        <row r="14">
          <cell r="Z14" t="str">
            <v>+125 N/C N/M</v>
          </cell>
          <cell r="AA14">
            <v>0.39700000000000002</v>
          </cell>
          <cell r="AB14">
            <v>2.4166666666666665</v>
          </cell>
          <cell r="AC14">
            <v>57.8</v>
          </cell>
          <cell r="AD14">
            <v>7.1999999999999995E-2</v>
          </cell>
          <cell r="AE14">
            <v>1E-3</v>
          </cell>
          <cell r="AF14">
            <v>0.01</v>
          </cell>
          <cell r="AG14">
            <v>6.6</v>
          </cell>
          <cell r="AH14">
            <v>0.67</v>
          </cell>
          <cell r="AI14">
            <v>2.85</v>
          </cell>
          <cell r="AJ14">
            <v>1.9733333333333334</v>
          </cell>
          <cell r="AK14">
            <v>1.1399999999999999</v>
          </cell>
        </row>
        <row r="15">
          <cell r="Z15" t="str">
            <v>+125 N/C 6000G</v>
          </cell>
          <cell r="AA15">
            <v>1.2190000000000001</v>
          </cell>
          <cell r="AB15">
            <v>3.6666666666666667E-2</v>
          </cell>
          <cell r="AC15">
            <v>0.12</v>
          </cell>
          <cell r="AD15">
            <v>3.3000000000000002E-2</v>
          </cell>
          <cell r="AE15">
            <v>1E-3</v>
          </cell>
          <cell r="AF15">
            <v>1.0999999999999999E-2</v>
          </cell>
          <cell r="AG15">
            <v>36.9</v>
          </cell>
          <cell r="AH15">
            <v>6.18</v>
          </cell>
          <cell r="AI15">
            <v>19.399999999999999</v>
          </cell>
          <cell r="AJ15">
            <v>0.63533333333333331</v>
          </cell>
          <cell r="AK15">
            <v>1.0999999999999999E-2</v>
          </cell>
        </row>
        <row r="16">
          <cell r="Z16" t="str">
            <v>+125 N/C 11000G</v>
          </cell>
          <cell r="AA16">
            <v>0.42200000000000004</v>
          </cell>
          <cell r="AB16">
            <v>4.8333333333333339E-2</v>
          </cell>
          <cell r="AC16">
            <v>0.36</v>
          </cell>
          <cell r="AD16">
            <v>8.3000000000000004E-2</v>
          </cell>
          <cell r="AE16">
            <v>4.0000000000000001E-3</v>
          </cell>
          <cell r="AF16">
            <v>1.9E-2</v>
          </cell>
          <cell r="AG16">
            <v>39.299999999999997</v>
          </cell>
          <cell r="AH16">
            <v>5.5</v>
          </cell>
          <cell r="AI16">
            <v>17.399999999999999</v>
          </cell>
          <cell r="AJ16">
            <v>2.0406666666666666</v>
          </cell>
          <cell r="AK16">
            <v>1.7000000000000001E-2</v>
          </cell>
        </row>
        <row r="17">
          <cell r="Z17" t="str">
            <v>+125 Cond N/M</v>
          </cell>
          <cell r="AA17">
            <v>0.84</v>
          </cell>
          <cell r="AB17">
            <v>0.79333333333333333</v>
          </cell>
          <cell r="AC17">
            <v>9.9600000000000009</v>
          </cell>
          <cell r="AD17">
            <v>0.48399999999999999</v>
          </cell>
          <cell r="AE17">
            <v>2.9000000000000001E-2</v>
          </cell>
          <cell r="AF17">
            <v>1.7999999999999999E-2</v>
          </cell>
          <cell r="AG17">
            <v>3.01</v>
          </cell>
          <cell r="AH17">
            <v>0.47</v>
          </cell>
          <cell r="AI17">
            <v>37.4</v>
          </cell>
          <cell r="AJ17">
            <v>26.782666666666668</v>
          </cell>
          <cell r="AK17">
            <v>2.7E-2</v>
          </cell>
        </row>
        <row r="18">
          <cell r="Z18" t="str">
            <v>+125 Cond Mags</v>
          </cell>
          <cell r="AA18">
            <v>0.73799999999999999</v>
          </cell>
          <cell r="AB18">
            <v>0.20166666666666666</v>
          </cell>
          <cell r="AC18">
            <v>0.25</v>
          </cell>
          <cell r="AD18">
            <v>0.55000000000000004</v>
          </cell>
          <cell r="AE18">
            <v>0.03</v>
          </cell>
          <cell r="AF18">
            <v>0.03</v>
          </cell>
          <cell r="AG18">
            <v>13.2</v>
          </cell>
          <cell r="AH18">
            <v>2.31</v>
          </cell>
          <cell r="AI18">
            <v>39.4</v>
          </cell>
          <cell r="AJ18">
            <v>25.519333333333336</v>
          </cell>
          <cell r="AK18">
            <v>1.7000000000000001E-2</v>
          </cell>
        </row>
        <row r="19">
          <cell r="AB19">
            <v>0</v>
          </cell>
          <cell r="AJ19">
            <v>0</v>
          </cell>
        </row>
        <row r="20">
          <cell r="Z20" t="str">
            <v>circuit</v>
          </cell>
          <cell r="AA20">
            <v>24.457000000000001</v>
          </cell>
          <cell r="AB20">
            <v>6.8333333333333343E-2</v>
          </cell>
          <cell r="AC20">
            <v>7.0000000000000007E-2</v>
          </cell>
          <cell r="AD20">
            <v>8.5000000000000006E-2</v>
          </cell>
          <cell r="AE20">
            <v>1E-3</v>
          </cell>
          <cell r="AF20">
            <v>1.9E-2</v>
          </cell>
          <cell r="AG20">
            <v>10.9</v>
          </cell>
          <cell r="AH20">
            <v>2.0699999999999998</v>
          </cell>
          <cell r="AI20">
            <v>58.2</v>
          </cell>
          <cell r="AJ20">
            <v>2.2526666666666664</v>
          </cell>
          <cell r="AK20">
            <v>1.7000000000000001E-2</v>
          </cell>
        </row>
        <row r="21">
          <cell r="AA21">
            <v>0.46899999999999997</v>
          </cell>
          <cell r="AB21">
            <v>79</v>
          </cell>
          <cell r="AC21">
            <v>0.14000000000000001</v>
          </cell>
          <cell r="AD21">
            <v>3.69</v>
          </cell>
          <cell r="AE21">
            <v>9.1999999999999998E-2</v>
          </cell>
          <cell r="AF21">
            <v>0.16500000000000001</v>
          </cell>
          <cell r="AG21">
            <v>3.62</v>
          </cell>
          <cell r="AH21">
            <v>0.65</v>
          </cell>
          <cell r="AI21">
            <v>7.73</v>
          </cell>
          <cell r="AJ21">
            <v>3</v>
          </cell>
          <cell r="AK21">
            <v>1E-3</v>
          </cell>
        </row>
        <row r="22">
          <cell r="AB22" t="str">
            <v>MoS2</v>
          </cell>
          <cell r="AC22" t="str">
            <v>WO3</v>
          </cell>
          <cell r="AD22" t="str">
            <v>Cu</v>
          </cell>
          <cell r="AE22" t="str">
            <v>Pb</v>
          </cell>
          <cell r="AF22" t="str">
            <v>Zn</v>
          </cell>
          <cell r="AG22" t="str">
            <v>SiO2</v>
          </cell>
          <cell r="AH22" t="str">
            <v>Al2O3</v>
          </cell>
          <cell r="AI22" t="str">
            <v>Fe</v>
          </cell>
          <cell r="AJ22" t="str">
            <v>S*</v>
          </cell>
          <cell r="AK22" t="str">
            <v>P</v>
          </cell>
        </row>
        <row r="23">
          <cell r="Z23" t="str">
            <v>Magnetite</v>
          </cell>
          <cell r="AA23">
            <v>8.5419999999999998</v>
          </cell>
          <cell r="AB23">
            <v>6.8333333333333343E-2</v>
          </cell>
          <cell r="AC23">
            <v>7.0000000000000007E-2</v>
          </cell>
          <cell r="AD23">
            <v>8.5000000000000006E-2</v>
          </cell>
          <cell r="AE23">
            <v>1E-3</v>
          </cell>
          <cell r="AF23">
            <v>1.9E-2</v>
          </cell>
          <cell r="AG23">
            <v>10.9</v>
          </cell>
          <cell r="AH23">
            <v>2.0699999999999998</v>
          </cell>
          <cell r="AI23">
            <v>58.2</v>
          </cell>
          <cell r="AJ23">
            <v>2.2526666666666664</v>
          </cell>
          <cell r="AK23">
            <v>1.7000000000000001E-2</v>
          </cell>
          <cell r="AL23">
            <v>13.988373045115859</v>
          </cell>
          <cell r="AM23">
            <v>1.7666959016998729</v>
          </cell>
          <cell r="AN23">
            <v>0.89140042439562361</v>
          </cell>
          <cell r="AO23">
            <v>7.7309038048553642</v>
          </cell>
          <cell r="AP23">
            <v>2.5778638434811274</v>
          </cell>
          <cell r="AQ23">
            <v>13.754739097576833</v>
          </cell>
          <cell r="AR23">
            <v>4.5036369540470202</v>
          </cell>
          <cell r="AS23">
            <v>5.393920599745857</v>
          </cell>
          <cell r="AT23">
            <v>27.18573851290672</v>
          </cell>
          <cell r="AU23">
            <v>4.1029415816467534</v>
          </cell>
          <cell r="AV23">
            <v>2.2056773897943782</v>
          </cell>
          <cell r="AW23">
            <v>34.970932612789653</v>
          </cell>
          <cell r="AX23">
            <v>4.9267477179702741</v>
          </cell>
          <cell r="AY23">
            <v>1.813427503539268</v>
          </cell>
        </row>
        <row r="24">
          <cell r="Z24" t="str">
            <v>Moly Cons</v>
          </cell>
          <cell r="AA24">
            <v>0.11</v>
          </cell>
          <cell r="AB24">
            <v>79</v>
          </cell>
          <cell r="AC24">
            <v>0.14000000000000001</v>
          </cell>
          <cell r="AD24">
            <v>3.69</v>
          </cell>
          <cell r="AE24">
            <v>9.1999999999999998E-2</v>
          </cell>
          <cell r="AF24">
            <v>0.16500000000000001</v>
          </cell>
          <cell r="AG24">
            <v>3.62</v>
          </cell>
          <cell r="AH24">
            <v>0.65</v>
          </cell>
          <cell r="AI24">
            <v>7.73</v>
          </cell>
          <cell r="AJ24">
            <v>3</v>
          </cell>
          <cell r="AK24">
            <v>1E-3</v>
          </cell>
          <cell r="AL24">
            <v>0.18013592074019488</v>
          </cell>
          <cell r="AM24">
            <v>26.302038225648694</v>
          </cell>
          <cell r="AN24">
            <v>2.2958100370760619E-2</v>
          </cell>
          <cell r="AO24">
            <v>4.3218613279584499</v>
          </cell>
          <cell r="AP24">
            <v>3.0540835982239534</v>
          </cell>
          <cell r="AQ24">
            <v>1.5382106656953234</v>
          </cell>
          <cell r="AR24">
            <v>1.9260988178235589E-2</v>
          </cell>
          <cell r="AS24">
            <v>2.18112561676959E-2</v>
          </cell>
          <cell r="AT24">
            <v>4.6497624146072218E-2</v>
          </cell>
          <cell r="AU24">
            <v>7.0364365125264908E-2</v>
          </cell>
          <cell r="AV24">
            <v>1.6708066224839313E-3</v>
          </cell>
          <cell r="AW24">
            <v>0.45033980185048722</v>
          </cell>
          <cell r="AX24">
            <v>73.347941024541598</v>
          </cell>
          <cell r="AY24">
            <v>4.6704993067038042E-2</v>
          </cell>
        </row>
        <row r="25">
          <cell r="Z25" t="str">
            <v>Tails</v>
          </cell>
          <cell r="AA25">
            <v>12.157999999999999</v>
          </cell>
          <cell r="AB25">
            <v>6.0387947579097448E-2</v>
          </cell>
          <cell r="AC25">
            <v>4.6379338707024188E-2</v>
          </cell>
          <cell r="AD25">
            <v>0.10725004112518507</v>
          </cell>
          <cell r="AE25">
            <v>5.4784504030268135E-3</v>
          </cell>
          <cell r="AF25">
            <v>2.031896693535121E-2</v>
          </cell>
          <cell r="AG25">
            <v>52.854301694357623</v>
          </cell>
          <cell r="AH25">
            <v>6.8924132258595154</v>
          </cell>
          <cell r="AI25">
            <v>13.713365685145584</v>
          </cell>
          <cell r="AJ25">
            <v>23.686517628996</v>
          </cell>
          <cell r="AK25">
            <v>0.1368621483796677</v>
          </cell>
          <cell r="AL25">
            <v>19.909932039629904</v>
          </cell>
          <cell r="AM25">
            <v>2.222194337377505</v>
          </cell>
          <cell r="AN25">
            <v>0.84062426214704533</v>
          </cell>
          <cell r="AO25">
            <v>13.883896997157207</v>
          </cell>
          <cell r="AP25">
            <v>20.101121168666289</v>
          </cell>
          <cell r="AQ25">
            <v>20.936445533445799</v>
          </cell>
          <cell r="AR25">
            <v>31.082775193127706</v>
          </cell>
          <cell r="AS25">
            <v>25.562780026438237</v>
          </cell>
          <cell r="AT25">
            <v>9.1172692352870719</v>
          </cell>
          <cell r="AU25">
            <v>61.404781243518876</v>
          </cell>
          <cell r="AV25">
            <v>25.274291778314428</v>
          </cell>
          <cell r="AW25">
            <v>49.774830099074755</v>
          </cell>
          <cell r="AX25">
            <v>6.1969866291233249</v>
          </cell>
          <cell r="AY25">
            <v>1.7101306162754164</v>
          </cell>
        </row>
        <row r="26">
          <cell r="Z26" t="str">
            <v>Pyrite</v>
          </cell>
          <cell r="AA26">
            <v>0.73799999999999999</v>
          </cell>
          <cell r="AB26">
            <v>0.20166666666666666</v>
          </cell>
          <cell r="AC26">
            <v>0.25</v>
          </cell>
          <cell r="AD26">
            <v>0.55000000000000004</v>
          </cell>
          <cell r="AE26">
            <v>0.03</v>
          </cell>
          <cell r="AF26">
            <v>0.03</v>
          </cell>
          <cell r="AG26">
            <v>13.2</v>
          </cell>
          <cell r="AH26">
            <v>2.31</v>
          </cell>
          <cell r="AI26">
            <v>39.4</v>
          </cell>
          <cell r="AJ26">
            <v>25.519333333333336</v>
          </cell>
          <cell r="AK26">
            <v>1.7000000000000001E-2</v>
          </cell>
          <cell r="AL26">
            <v>1.208548268238762</v>
          </cell>
          <cell r="AM26">
            <v>0.45046402176332506</v>
          </cell>
          <cell r="AN26">
            <v>0.27504996872761905</v>
          </cell>
          <cell r="AO26">
            <v>4.3218613279584508</v>
          </cell>
          <cell r="AP26">
            <v>6.6815623384069491</v>
          </cell>
          <cell r="AQ26">
            <v>1.8763627624514851</v>
          </cell>
          <cell r="AR26">
            <v>0.47120251742114466</v>
          </cell>
          <cell r="AS26">
            <v>0.52004745859530932</v>
          </cell>
          <cell r="AT26">
            <v>1.5900514134072339</v>
          </cell>
          <cell r="AU26">
            <v>4.0157301395574772</v>
          </cell>
          <cell r="AV26">
            <v>0.1905630898698491</v>
          </cell>
          <cell r="AW26">
            <v>3.0213706705969052</v>
          </cell>
          <cell r="AX26">
            <v>1.2561995469139844</v>
          </cell>
          <cell r="AY26">
            <v>0.55955007927717648</v>
          </cell>
        </row>
        <row r="27">
          <cell r="Z27" t="str">
            <v>Pyrite Seconds</v>
          </cell>
          <cell r="AA27">
            <v>1.2190000000000001</v>
          </cell>
          <cell r="AB27">
            <v>3.6666666666666667E-2</v>
          </cell>
          <cell r="AC27">
            <v>0.12</v>
          </cell>
          <cell r="AD27">
            <v>3.3000000000000002E-2</v>
          </cell>
          <cell r="AE27">
            <v>1E-3</v>
          </cell>
          <cell r="AF27">
            <v>1.0999999999999999E-2</v>
          </cell>
          <cell r="AG27">
            <v>36.9</v>
          </cell>
          <cell r="AH27">
            <v>6.18</v>
          </cell>
          <cell r="AI27">
            <v>19.399999999999999</v>
          </cell>
          <cell r="AJ27">
            <v>0.63533333333333331</v>
          </cell>
          <cell r="AK27">
            <v>1.0999999999999999E-2</v>
          </cell>
          <cell r="AL27">
            <v>1.9962335216572507</v>
          </cell>
          <cell r="AM27">
            <v>0.13528347931251375</v>
          </cell>
          <cell r="AN27">
            <v>0.21807213780745865</v>
          </cell>
          <cell r="AO27">
            <v>0.42832105355945949</v>
          </cell>
          <cell r="AP27">
            <v>0.36787825160424897</v>
          </cell>
          <cell r="AQ27">
            <v>1.1364113948379386</v>
          </cell>
          <cell r="AR27">
            <v>2.1757419270317246</v>
          </cell>
          <cell r="AS27">
            <v>2.2980888592845266</v>
          </cell>
          <cell r="AT27">
            <v>1.2931950069161515</v>
          </cell>
          <cell r="AU27">
            <v>0.16513692023550733</v>
          </cell>
          <cell r="AV27">
            <v>0.20367132728079124</v>
          </cell>
          <cell r="AW27">
            <v>4.9905838041431263</v>
          </cell>
          <cell r="AX27">
            <v>0.37726219455238907</v>
          </cell>
          <cell r="AY27">
            <v>0.44363677830170939</v>
          </cell>
        </row>
        <row r="28">
          <cell r="Z28" t="str">
            <v>Pyrite tertiary</v>
          </cell>
          <cell r="AA28">
            <v>0.42200000000000004</v>
          </cell>
          <cell r="AB28">
            <v>4.8333333333333339E-2</v>
          </cell>
          <cell r="AC28">
            <v>0.36</v>
          </cell>
          <cell r="AD28">
            <v>8.3000000000000004E-2</v>
          </cell>
          <cell r="AE28">
            <v>4.0000000000000001E-3</v>
          </cell>
          <cell r="AF28">
            <v>1.9E-2</v>
          </cell>
          <cell r="AG28">
            <v>39.299999999999997</v>
          </cell>
          <cell r="AH28">
            <v>5.5</v>
          </cell>
          <cell r="AI28">
            <v>17.399999999999999</v>
          </cell>
          <cell r="AJ28">
            <v>2.0406666666666666</v>
          </cell>
          <cell r="AK28">
            <v>1.7000000000000001E-2</v>
          </cell>
          <cell r="AL28">
            <v>0.69106689593056592</v>
          </cell>
          <cell r="AM28">
            <v>6.1734626736764248E-2</v>
          </cell>
          <cell r="AN28">
            <v>0.22648016937181514</v>
          </cell>
          <cell r="AO28">
            <v>0.37294287970700352</v>
          </cell>
          <cell r="AP28">
            <v>0.50941631559308631</v>
          </cell>
          <cell r="AQ28">
            <v>0.67952468967190649</v>
          </cell>
          <cell r="AR28">
            <v>0.80219935846500745</v>
          </cell>
          <cell r="AS28">
            <v>0.70802693098212843</v>
          </cell>
          <cell r="AT28">
            <v>0.4015321117014925</v>
          </cell>
          <cell r="AU28">
            <v>0.18362142572856555</v>
          </cell>
          <cell r="AV28">
            <v>0.10896697008817934</v>
          </cell>
          <cell r="AW28">
            <v>1.7276672398264148</v>
          </cell>
          <cell r="AX28">
            <v>0.17215805566903342</v>
          </cell>
          <cell r="AY28">
            <v>0.46074172381457268</v>
          </cell>
        </row>
        <row r="29">
          <cell r="Z29" t="str">
            <v>Scheelite Cons</v>
          </cell>
          <cell r="AA29">
            <v>0.39700000000000002</v>
          </cell>
          <cell r="AB29">
            <v>2.4166666666666665</v>
          </cell>
          <cell r="AC29">
            <v>57.8</v>
          </cell>
          <cell r="AD29">
            <v>7.1999999999999995E-2</v>
          </cell>
          <cell r="AE29">
            <v>1E-3</v>
          </cell>
          <cell r="AF29">
            <v>0.01</v>
          </cell>
          <cell r="AG29">
            <v>6.6</v>
          </cell>
          <cell r="AH29">
            <v>0.67</v>
          </cell>
          <cell r="AI29">
            <v>2.85</v>
          </cell>
          <cell r="AJ29">
            <v>1.9733333333333334</v>
          </cell>
          <cell r="AK29">
            <v>1.1399999999999999</v>
          </cell>
          <cell r="AL29">
            <v>0.65012691394415789</v>
          </cell>
          <cell r="AM29">
            <v>2.903868105982867</v>
          </cell>
          <cell r="AN29">
            <v>34.208464023876331</v>
          </cell>
          <cell r="AO29">
            <v>0.30435103276266162</v>
          </cell>
          <cell r="AP29">
            <v>0.11980940597775787</v>
          </cell>
          <cell r="AQ29">
            <v>0.33645709877743435</v>
          </cell>
          <cell r="AR29">
            <v>0.12673943049877673</v>
          </cell>
          <cell r="AS29">
            <v>8.114092346916689E-2</v>
          </cell>
          <cell r="AT29">
            <v>6.1871970880951921E-2</v>
          </cell>
          <cell r="AU29">
            <v>0.16704358130505315</v>
          </cell>
          <cell r="AV29">
            <v>6.8743060109434335</v>
          </cell>
          <cell r="AW29">
            <v>1.625317284860395</v>
          </cell>
          <cell r="AX29">
            <v>8.0979559360907878</v>
          </cell>
          <cell r="AY29">
            <v>69.59225934494124</v>
          </cell>
        </row>
        <row r="30">
          <cell r="Z30" t="str">
            <v>Scheelite Sec</v>
          </cell>
          <cell r="AA30">
            <v>0.84</v>
          </cell>
          <cell r="AB30">
            <v>0.79333333333333333</v>
          </cell>
          <cell r="AC30">
            <v>9.9600000000000009</v>
          </cell>
          <cell r="AD30">
            <v>0.48399999999999999</v>
          </cell>
          <cell r="AE30">
            <v>2.9000000000000001E-2</v>
          </cell>
          <cell r="AF30">
            <v>1.7999999999999999E-2</v>
          </cell>
          <cell r="AG30">
            <v>3.01</v>
          </cell>
          <cell r="AH30">
            <v>0.47</v>
          </cell>
          <cell r="AI30">
            <v>37.4</v>
          </cell>
          <cell r="AJ30">
            <v>26.782666666666668</v>
          </cell>
          <cell r="AK30">
            <v>2.7E-2</v>
          </cell>
          <cell r="AL30">
            <v>1.3755833947433063</v>
          </cell>
          <cell r="AM30">
            <v>2.0169940475917478</v>
          </cell>
          <cell r="AN30">
            <v>12.472509801424133</v>
          </cell>
          <cell r="AO30">
            <v>4.3288887447518789</v>
          </cell>
          <cell r="AP30">
            <v>7.351529293748567</v>
          </cell>
          <cell r="AQ30">
            <v>1.2814184719180872</v>
          </cell>
          <cell r="AR30">
            <v>0.12229905200866614</v>
          </cell>
          <cell r="AS30">
            <v>0.12043474034973903</v>
          </cell>
          <cell r="AT30">
            <v>1.7179458546077913</v>
          </cell>
          <cell r="AU30">
            <v>4.7970244925567869</v>
          </cell>
          <cell r="AV30">
            <v>0.34448994725395965</v>
          </cell>
          <cell r="AW30">
            <v>3.4389584868582661</v>
          </cell>
          <cell r="AX30">
            <v>5.6247488951386098</v>
          </cell>
          <cell r="AY30">
            <v>25.373548960783577</v>
          </cell>
        </row>
        <row r="32">
          <cell r="Z32" t="str">
            <v>+125 Feed</v>
          </cell>
          <cell r="AA32">
            <v>24.425999999999998</v>
          </cell>
          <cell r="AB32">
            <v>0.48504216818144602</v>
          </cell>
          <cell r="AC32">
            <v>1.3499107508392698</v>
          </cell>
          <cell r="AD32">
            <v>0.13723953983460246</v>
          </cell>
          <cell r="AE32">
            <v>5.5298861868500783E-3</v>
          </cell>
          <cell r="AF32">
            <v>2.0066445590763943E-2</v>
          </cell>
          <cell r="AG32">
            <v>33.266375992794558</v>
          </cell>
          <cell r="AH32">
            <v>4.6577986571685912</v>
          </cell>
          <cell r="AI32">
            <v>31.005397936624906</v>
          </cell>
          <cell r="AJ32">
            <v>14.382326782936213</v>
          </cell>
          <cell r="AK32">
            <v>9.4885900270203882E-2</v>
          </cell>
          <cell r="AL32">
            <v>40</v>
          </cell>
          <cell r="AM32">
            <v>36</v>
          </cell>
          <cell r="AN32">
            <v>49</v>
          </cell>
        </row>
        <row r="34">
          <cell r="Z34" t="str">
            <v>Feed</v>
          </cell>
          <cell r="AA34">
            <v>61.064999999999998</v>
          </cell>
          <cell r="AB34">
            <v>0.54105075874302966</v>
          </cell>
          <cell r="AC34">
            <v>1.0984806450165268</v>
          </cell>
          <cell r="AD34">
            <v>0.15379983231560765</v>
          </cell>
          <cell r="AE34">
            <v>5.4263428537893879E-3</v>
          </cell>
          <cell r="AF34">
            <v>1.9322728404497582E-2</v>
          </cell>
          <cell r="AG34">
            <v>33.855585551750266</v>
          </cell>
          <cell r="AH34">
            <v>5.3682533266719075</v>
          </cell>
          <cell r="AI34">
            <v>29.946705727314683</v>
          </cell>
          <cell r="AJ34">
            <v>7.6801341312258469</v>
          </cell>
          <cell r="AK34">
            <v>0.1078137459572628</v>
          </cell>
          <cell r="AL34">
            <v>100</v>
          </cell>
        </row>
      </sheetData>
      <sheetData sheetId="22">
        <row r="1">
          <cell r="Z1" t="str">
            <v>LOOKUP&gt;&gt;&gt;&gt;&gt;</v>
          </cell>
          <cell r="AB1" t="str">
            <v>MO1</v>
          </cell>
          <cell r="AC1" t="str">
            <v>W1</v>
          </cell>
          <cell r="AL1" t="str">
            <v>WT1</v>
          </cell>
          <cell r="AM1" t="str">
            <v>MO2</v>
          </cell>
          <cell r="AN1" t="str">
            <v>W2</v>
          </cell>
          <cell r="AW1" t="str">
            <v>WT2</v>
          </cell>
          <cell r="AX1" t="str">
            <v>MO3</v>
          </cell>
          <cell r="AY1" t="str">
            <v>W3</v>
          </cell>
        </row>
        <row r="2">
          <cell r="AB2" t="str">
            <v>ASSAYS</v>
          </cell>
          <cell r="AM2" t="str">
            <v>% of FEED</v>
          </cell>
          <cell r="AW2" t="str">
            <v>% of +75µ</v>
          </cell>
        </row>
        <row r="3">
          <cell r="Z3" t="str">
            <v>Sample</v>
          </cell>
          <cell r="AA3" t="str">
            <v>Weight</v>
          </cell>
          <cell r="AB3" t="str">
            <v>MoS2</v>
          </cell>
          <cell r="AC3" t="str">
            <v>WO3</v>
          </cell>
          <cell r="AD3" t="str">
            <v>Cu</v>
          </cell>
          <cell r="AE3" t="str">
            <v>Pb</v>
          </cell>
          <cell r="AF3" t="str">
            <v>Zn</v>
          </cell>
          <cell r="AG3" t="str">
            <v>SiO2</v>
          </cell>
          <cell r="AH3" t="str">
            <v>Al2O3</v>
          </cell>
          <cell r="AI3" t="str">
            <v>Fe</v>
          </cell>
          <cell r="AJ3" t="str">
            <v>S*</v>
          </cell>
          <cell r="AK3" t="str">
            <v>P</v>
          </cell>
          <cell r="AL3" t="str">
            <v>Weight</v>
          </cell>
          <cell r="AM3" t="str">
            <v>Mo</v>
          </cell>
          <cell r="AN3" t="str">
            <v>WO3</v>
          </cell>
          <cell r="AO3" t="str">
            <v>Cu</v>
          </cell>
          <cell r="AP3" t="str">
            <v>Pb</v>
          </cell>
          <cell r="AQ3" t="str">
            <v>Zn</v>
          </cell>
          <cell r="AR3" t="str">
            <v>SiO2</v>
          </cell>
          <cell r="AS3" t="str">
            <v>Al2O3</v>
          </cell>
          <cell r="AT3" t="str">
            <v>Fe</v>
          </cell>
          <cell r="AU3" t="str">
            <v>S</v>
          </cell>
          <cell r="AV3" t="str">
            <v>P</v>
          </cell>
          <cell r="AW3" t="str">
            <v>Weight</v>
          </cell>
          <cell r="AX3" t="str">
            <v>Mo</v>
          </cell>
          <cell r="AY3" t="str">
            <v>WO3</v>
          </cell>
        </row>
        <row r="4">
          <cell r="Z4" t="str">
            <v>feed</v>
          </cell>
          <cell r="AA4">
            <v>85</v>
          </cell>
          <cell r="AB4">
            <v>0.47</v>
          </cell>
          <cell r="AC4">
            <v>1.1299999999999999</v>
          </cell>
          <cell r="AD4">
            <v>0.14399999999999999</v>
          </cell>
          <cell r="AE4">
            <v>5.0000000000000001E-3</v>
          </cell>
          <cell r="AF4">
            <v>1.7000000000000001E-2</v>
          </cell>
          <cell r="AG4">
            <v>33.200000000000003</v>
          </cell>
          <cell r="AH4">
            <v>5.05</v>
          </cell>
          <cell r="AI4">
            <v>30.9</v>
          </cell>
          <cell r="AJ4">
            <v>3.512</v>
          </cell>
          <cell r="AK4">
            <v>0.121</v>
          </cell>
        </row>
        <row r="5">
          <cell r="Z5" t="str">
            <v>+75 Float</v>
          </cell>
          <cell r="AA5">
            <v>0.112</v>
          </cell>
          <cell r="AB5">
            <v>84.666666666666671</v>
          </cell>
          <cell r="AC5">
            <v>0.82</v>
          </cell>
          <cell r="AD5">
            <v>3.78</v>
          </cell>
          <cell r="AE5">
            <v>0.114</v>
          </cell>
          <cell r="AF5">
            <v>0.11600000000000001</v>
          </cell>
          <cell r="AG5">
            <v>4.97</v>
          </cell>
          <cell r="AH5">
            <v>0.8</v>
          </cell>
          <cell r="AI5">
            <v>8.99</v>
          </cell>
          <cell r="AJ5">
            <v>0.01</v>
          </cell>
          <cell r="AK5">
            <v>1E-3</v>
          </cell>
        </row>
        <row r="6">
          <cell r="Z6" t="str">
            <v>+75 WTT</v>
          </cell>
          <cell r="AA6">
            <v>8.4990000000000006</v>
          </cell>
          <cell r="AB6">
            <v>7.3333333333333334E-2</v>
          </cell>
          <cell r="AC6">
            <v>0.08</v>
          </cell>
          <cell r="AD6">
            <v>9.9000000000000005E-2</v>
          </cell>
          <cell r="AE6">
            <v>4.0000000000000001E-3</v>
          </cell>
          <cell r="AF6">
            <v>1.7000000000000001E-2</v>
          </cell>
          <cell r="AG6">
            <v>53.4</v>
          </cell>
          <cell r="AH6">
            <v>7.47</v>
          </cell>
          <cell r="AI6">
            <v>13.1</v>
          </cell>
          <cell r="AJ6">
            <v>1.5206666666666666</v>
          </cell>
          <cell r="AK6">
            <v>0.16400000000000001</v>
          </cell>
        </row>
        <row r="7">
          <cell r="Z7" t="str">
            <v>+75 WTC</v>
          </cell>
          <cell r="AA7">
            <v>4.2590000000000003</v>
          </cell>
          <cell r="AB7">
            <v>0.23833333333333331</v>
          </cell>
          <cell r="AC7">
            <v>4.6900000000000004</v>
          </cell>
          <cell r="AD7">
            <v>0.27</v>
          </cell>
          <cell r="AE7">
            <v>1.4999999999999999E-2</v>
          </cell>
          <cell r="AF7">
            <v>1.7000000000000001E-2</v>
          </cell>
          <cell r="AG7">
            <v>29.4</v>
          </cell>
          <cell r="AH7">
            <v>4.62</v>
          </cell>
          <cell r="AI7">
            <v>22.9</v>
          </cell>
          <cell r="AJ7">
            <v>10.604666666666667</v>
          </cell>
          <cell r="AK7">
            <v>0.24199999999999999</v>
          </cell>
        </row>
        <row r="8">
          <cell r="Z8" t="str">
            <v>+75 Mags</v>
          </cell>
          <cell r="AA8">
            <v>26.774000000000001</v>
          </cell>
          <cell r="AB8">
            <v>6.1666666666666668E-2</v>
          </cell>
          <cell r="AC8">
            <v>7.0000000000000007E-2</v>
          </cell>
          <cell r="AD8">
            <v>6.5000000000000002E-2</v>
          </cell>
          <cell r="AE8">
            <v>1E-3</v>
          </cell>
          <cell r="AF8">
            <v>1.7000000000000001E-2</v>
          </cell>
          <cell r="AG8">
            <v>7.31</v>
          </cell>
          <cell r="AH8">
            <v>1.64</v>
          </cell>
          <cell r="AI8">
            <v>63.5</v>
          </cell>
          <cell r="AJ8">
            <v>1.4453333333333334</v>
          </cell>
          <cell r="AK8">
            <v>1.2E-2</v>
          </cell>
        </row>
        <row r="9">
          <cell r="Z9" t="str">
            <v>+75 N/M</v>
          </cell>
          <cell r="AA9">
            <v>58.2</v>
          </cell>
          <cell r="AB9">
            <v>0.64833333333333343</v>
          </cell>
          <cell r="AC9">
            <v>1.7</v>
          </cell>
          <cell r="AD9">
            <v>0.184</v>
          </cell>
          <cell r="AE9">
            <v>8.9999999999999993E-3</v>
          </cell>
          <cell r="AF9">
            <v>1.7000000000000001E-2</v>
          </cell>
          <cell r="AG9">
            <v>45.1</v>
          </cell>
          <cell r="AH9">
            <v>6.62</v>
          </cell>
          <cell r="AI9">
            <v>16.100000000000001</v>
          </cell>
          <cell r="AJ9">
            <v>4.4706666666666672</v>
          </cell>
          <cell r="AK9">
            <v>0.17499999999999999</v>
          </cell>
        </row>
        <row r="10">
          <cell r="Z10" t="str">
            <v>+75 Mag 6000</v>
          </cell>
          <cell r="AA10">
            <v>0.99199999999999999</v>
          </cell>
          <cell r="AB10">
            <v>0.04</v>
          </cell>
          <cell r="AC10">
            <v>0.06</v>
          </cell>
          <cell r="AD10">
            <v>0.06</v>
          </cell>
          <cell r="AE10">
            <v>1E-3</v>
          </cell>
          <cell r="AF10">
            <v>1.6E-2</v>
          </cell>
          <cell r="AG10">
            <v>37.1</v>
          </cell>
          <cell r="AH10">
            <v>6.73</v>
          </cell>
          <cell r="AI10">
            <v>21</v>
          </cell>
          <cell r="AJ10">
            <v>0.97399999999999998</v>
          </cell>
          <cell r="AK10">
            <v>1.2E-2</v>
          </cell>
        </row>
        <row r="11">
          <cell r="Z11" t="str">
            <v>+75 N/M 6000</v>
          </cell>
          <cell r="AA11">
            <v>2.145</v>
          </cell>
          <cell r="AB11">
            <v>0.40833333333333333</v>
          </cell>
          <cell r="AC11">
            <v>7.86</v>
          </cell>
          <cell r="AD11">
            <v>9.9000000000000005E-2</v>
          </cell>
          <cell r="AE11">
            <v>8.0000000000000002E-3</v>
          </cell>
          <cell r="AF11">
            <v>1.4999999999999999E-2</v>
          </cell>
          <cell r="AG11">
            <v>35.4</v>
          </cell>
          <cell r="AH11">
            <v>5.08</v>
          </cell>
          <cell r="AI11">
            <v>15.8</v>
          </cell>
          <cell r="AJ11">
            <v>2.4066666666666663</v>
          </cell>
          <cell r="AK11">
            <v>0.42399999999999999</v>
          </cell>
        </row>
        <row r="12">
          <cell r="Z12" t="str">
            <v>+75 Mag 11000</v>
          </cell>
          <cell r="AA12">
            <v>1.5189999999999999</v>
          </cell>
          <cell r="AB12">
            <v>4.1666666666666671E-2</v>
          </cell>
          <cell r="AC12">
            <v>0.05</v>
          </cell>
          <cell r="AD12">
            <v>4.9000000000000002E-2</v>
          </cell>
          <cell r="AE12">
            <v>4.0000000000000001E-3</v>
          </cell>
          <cell r="AF12">
            <v>1.2E-2</v>
          </cell>
          <cell r="AG12">
            <v>39.299999999999997</v>
          </cell>
          <cell r="AH12">
            <v>5.94</v>
          </cell>
          <cell r="AI12">
            <v>18.399999999999999</v>
          </cell>
          <cell r="AJ12">
            <v>0.84333333333333327</v>
          </cell>
          <cell r="AK12">
            <v>7.0000000000000001E-3</v>
          </cell>
        </row>
        <row r="13">
          <cell r="Z13" t="str">
            <v>+75 N/M 11000</v>
          </cell>
          <cell r="AA13">
            <v>0.55000000000000004</v>
          </cell>
          <cell r="AB13">
            <v>1.2233333333333334</v>
          </cell>
          <cell r="AC13">
            <v>29.61</v>
          </cell>
          <cell r="AD13">
            <v>0.255</v>
          </cell>
          <cell r="AE13">
            <v>1.9E-2</v>
          </cell>
          <cell r="AF13">
            <v>2.1999999999999999E-2</v>
          </cell>
          <cell r="AG13">
            <v>26</v>
          </cell>
          <cell r="AH13">
            <v>2.72</v>
          </cell>
          <cell r="AI13">
            <v>7.7</v>
          </cell>
          <cell r="AJ13">
            <v>6.7406666666666668</v>
          </cell>
          <cell r="AK13">
            <v>1.67</v>
          </cell>
        </row>
        <row r="14">
          <cell r="Z14" t="str">
            <v>+75 Cond</v>
          </cell>
          <cell r="AA14">
            <v>0.91600000000000004</v>
          </cell>
          <cell r="AB14">
            <v>0.17333333333333334</v>
          </cell>
          <cell r="AC14">
            <v>2.31</v>
          </cell>
          <cell r="AD14">
            <v>0.90200000000000002</v>
          </cell>
          <cell r="AE14">
            <v>4.1000000000000002E-2</v>
          </cell>
          <cell r="AF14">
            <v>2.1000000000000001E-2</v>
          </cell>
          <cell r="AG14">
            <v>6.08</v>
          </cell>
          <cell r="AH14">
            <v>1.05</v>
          </cell>
          <cell r="AI14">
            <v>41.6</v>
          </cell>
          <cell r="AJ14">
            <v>38.530666666666669</v>
          </cell>
          <cell r="AK14">
            <v>2.5000000000000001E-2</v>
          </cell>
        </row>
        <row r="15">
          <cell r="Z15" t="str">
            <v>+75 N/C</v>
          </cell>
          <cell r="AA15">
            <v>3.246</v>
          </cell>
          <cell r="AB15">
            <v>0.25166666666666665</v>
          </cell>
          <cell r="AC15">
            <v>5.45</v>
          </cell>
          <cell r="AD15">
            <v>9.4E-2</v>
          </cell>
          <cell r="AE15">
            <v>8.0000000000000002E-3</v>
          </cell>
          <cell r="AF15">
            <v>1.4999999999999999E-2</v>
          </cell>
          <cell r="AG15">
            <v>35.9</v>
          </cell>
          <cell r="AH15">
            <v>5.58</v>
          </cell>
          <cell r="AI15">
            <v>17.3</v>
          </cell>
          <cell r="AJ15">
            <v>1.9593333333333334</v>
          </cell>
          <cell r="AK15">
            <v>0.30599999999999999</v>
          </cell>
        </row>
        <row r="16">
          <cell r="Z16" t="str">
            <v>Slime</v>
          </cell>
          <cell r="AA16">
            <v>0.11799999999999999</v>
          </cell>
          <cell r="AB16">
            <v>0.33</v>
          </cell>
          <cell r="AC16">
            <v>0.5</v>
          </cell>
          <cell r="AD16">
            <v>0.151</v>
          </cell>
          <cell r="AE16">
            <v>8.0000000000000002E-3</v>
          </cell>
          <cell r="AF16">
            <v>3.2000000000000001E-2</v>
          </cell>
          <cell r="AG16">
            <v>45.8</v>
          </cell>
          <cell r="AH16">
            <v>9.94</v>
          </cell>
          <cell r="AI16">
            <v>16.100000000000001</v>
          </cell>
          <cell r="AJ16">
            <v>1.5680000000000001</v>
          </cell>
          <cell r="AK16">
            <v>6.9000000000000006E-2</v>
          </cell>
        </row>
        <row r="17">
          <cell r="Z17" t="str">
            <v>Reserve +75 N/M</v>
          </cell>
          <cell r="AA17">
            <v>44.507000000000005</v>
          </cell>
          <cell r="AB17">
            <v>0</v>
          </cell>
          <cell r="AJ17">
            <v>0</v>
          </cell>
        </row>
        <row r="18">
          <cell r="Z18" t="str">
            <v>circuit</v>
          </cell>
          <cell r="AA18">
            <v>83.986999999999995</v>
          </cell>
          <cell r="AB18">
            <v>0</v>
          </cell>
          <cell r="AJ18">
            <v>0</v>
          </cell>
        </row>
        <row r="19">
          <cell r="Z19" t="str">
            <v>wtc</v>
          </cell>
          <cell r="AA19">
            <v>3.9769999999999994</v>
          </cell>
          <cell r="AB19">
            <v>0</v>
          </cell>
          <cell r="AJ19">
            <v>0</v>
          </cell>
        </row>
        <row r="20">
          <cell r="AB20">
            <v>0</v>
          </cell>
          <cell r="AJ20">
            <v>0</v>
          </cell>
        </row>
        <row r="21">
          <cell r="AB21">
            <v>0</v>
          </cell>
          <cell r="AJ21">
            <v>0</v>
          </cell>
        </row>
        <row r="22">
          <cell r="AB22" t="str">
            <v>MoS2</v>
          </cell>
          <cell r="AC22" t="str">
            <v>WO3</v>
          </cell>
          <cell r="AD22" t="str">
            <v>Cu</v>
          </cell>
          <cell r="AE22" t="str">
            <v>Pb</v>
          </cell>
          <cell r="AF22" t="str">
            <v>Zn</v>
          </cell>
          <cell r="AG22" t="str">
            <v>SiO2</v>
          </cell>
          <cell r="AH22" t="str">
            <v>Al2O3</v>
          </cell>
          <cell r="AI22" t="str">
            <v>Fe</v>
          </cell>
          <cell r="AJ22" t="str">
            <v>S*</v>
          </cell>
          <cell r="AK22" t="str">
            <v>P</v>
          </cell>
        </row>
        <row r="23">
          <cell r="Z23" t="str">
            <v>Magnetite</v>
          </cell>
          <cell r="AA23">
            <v>6.2992505498281783</v>
          </cell>
          <cell r="AB23">
            <v>6.1666666666666668E-2</v>
          </cell>
          <cell r="AC23">
            <v>7.0000000000000007E-2</v>
          </cell>
          <cell r="AD23">
            <v>6.5000000000000002E-2</v>
          </cell>
          <cell r="AE23">
            <v>1E-3</v>
          </cell>
          <cell r="AF23">
            <v>1.7000000000000001E-2</v>
          </cell>
          <cell r="AG23">
            <v>7.31</v>
          </cell>
          <cell r="AH23">
            <v>1.64</v>
          </cell>
          <cell r="AI23">
            <v>63.5</v>
          </cell>
          <cell r="AJ23">
            <v>1.4453333333333334</v>
          </cell>
          <cell r="AK23">
            <v>1.2E-2</v>
          </cell>
          <cell r="AL23">
            <v>3.977374904884984</v>
          </cell>
          <cell r="AM23">
            <v>0.45332429260005574</v>
          </cell>
          <cell r="AN23">
            <v>0.25345575691755601</v>
          </cell>
          <cell r="AO23">
            <v>1.6809470135637352</v>
          </cell>
          <cell r="AP23">
            <v>0.73297523065787429</v>
          </cell>
          <cell r="AQ23">
            <v>3.499266354502323</v>
          </cell>
          <cell r="AR23">
            <v>0.85878327256419673</v>
          </cell>
          <cell r="AS23">
            <v>1.2150870026201419</v>
          </cell>
          <cell r="AT23">
            <v>8.4337592508491195</v>
          </cell>
          <cell r="AU23">
            <v>0.74850678789853486</v>
          </cell>
          <cell r="AV23">
            <v>0.44269400376404056</v>
          </cell>
          <cell r="AW23">
            <v>33.144790874041533</v>
          </cell>
          <cell r="AX23">
            <v>3.3873143740265914</v>
          </cell>
          <cell r="AY23">
            <v>2.2260366854167333</v>
          </cell>
        </row>
        <row r="24">
          <cell r="Z24" t="str">
            <v>Moly Cons</v>
          </cell>
          <cell r="AA24">
            <v>0.112</v>
          </cell>
          <cell r="AB24">
            <v>84.666666666666671</v>
          </cell>
          <cell r="AC24">
            <v>0.82</v>
          </cell>
          <cell r="AD24">
            <v>3.78</v>
          </cell>
          <cell r="AE24">
            <v>0.114</v>
          </cell>
          <cell r="AF24">
            <v>0.11600000000000001</v>
          </cell>
          <cell r="AG24">
            <v>4.97</v>
          </cell>
          <cell r="AH24">
            <v>0.8</v>
          </cell>
          <cell r="AI24">
            <v>8.99</v>
          </cell>
          <cell r="AJ24">
            <v>0.01</v>
          </cell>
          <cell r="AK24">
            <v>1E-3</v>
          </cell>
          <cell r="AL24">
            <v>7.0717299752312446E-2</v>
          </cell>
          <cell r="AM24">
            <v>11.066240919069632</v>
          </cell>
          <cell r="AN24">
            <v>5.2789447005708291E-2</v>
          </cell>
          <cell r="AO24">
            <v>1.7380473635055722</v>
          </cell>
          <cell r="AP24">
            <v>1.4856732036630944</v>
          </cell>
          <cell r="AQ24">
            <v>0.42453666995385886</v>
          </cell>
          <cell r="AR24">
            <v>1.0381299689286359E-2</v>
          </cell>
          <cell r="AS24">
            <v>1.0538593534840384E-2</v>
          </cell>
          <cell r="AT24">
            <v>2.1229330884078395E-2</v>
          </cell>
          <cell r="AU24">
            <v>9.2078209239589232E-5</v>
          </cell>
          <cell r="AV24">
            <v>6.559209971272557E-4</v>
          </cell>
          <cell r="AW24">
            <v>0.58931083126927031</v>
          </cell>
          <cell r="AX24">
            <v>82.688789335798319</v>
          </cell>
          <cell r="AY24">
            <v>0.46363612753050709</v>
          </cell>
        </row>
        <row r="25">
          <cell r="Z25" t="str">
            <v>Tails</v>
          </cell>
          <cell r="AA25">
            <v>8.6170000000000009</v>
          </cell>
          <cell r="AB25">
            <v>7.6848090982940695E-2</v>
          </cell>
          <cell r="AC25">
            <v>8.5751421608448411E-2</v>
          </cell>
          <cell r="AD25">
            <v>9.9712080770569797E-2</v>
          </cell>
          <cell r="AE25">
            <v>4.0547754438899856E-3</v>
          </cell>
          <cell r="AF25">
            <v>1.7205407914587446E-2</v>
          </cell>
          <cell r="AG25">
            <v>53.295926656609026</v>
          </cell>
          <cell r="AH25">
            <v>7.5038238366020646</v>
          </cell>
          <cell r="AI25">
            <v>13.141081582917487</v>
          </cell>
          <cell r="AJ25">
            <v>1.5213148427526981</v>
          </cell>
          <cell r="AK25">
            <v>0.16269908320761287</v>
          </cell>
          <cell r="AL25">
            <v>5.440812249693538</v>
          </cell>
          <cell r="AM25">
            <v>0.7727852295354235</v>
          </cell>
          <cell r="AN25">
            <v>0.42472972758556149</v>
          </cell>
          <cell r="AO25">
            <v>3.5274076852416245</v>
          </cell>
          <cell r="AP25">
            <v>4.0655875419790508</v>
          </cell>
          <cell r="AQ25">
            <v>4.8446260891848185</v>
          </cell>
          <cell r="AR25">
            <v>8.5650011921609117</v>
          </cell>
          <cell r="AS25">
            <v>7.6052477715387248</v>
          </cell>
          <cell r="AT25">
            <v>2.3875132811468291</v>
          </cell>
          <cell r="AU25">
            <v>1.0777400876940588</v>
          </cell>
          <cell r="AV25">
            <v>8.2105964974149597</v>
          </cell>
          <cell r="AW25">
            <v>45.340102080779481</v>
          </cell>
          <cell r="AX25">
            <v>5.7743795308807968</v>
          </cell>
          <cell r="AY25">
            <v>3.7302918919299026</v>
          </cell>
        </row>
        <row r="26">
          <cell r="Z26" t="str">
            <v>Pyrite</v>
          </cell>
          <cell r="AA26">
            <v>0.91600000000000004</v>
          </cell>
          <cell r="AB26">
            <v>0.17333333333333334</v>
          </cell>
          <cell r="AC26">
            <v>2.31</v>
          </cell>
          <cell r="AD26">
            <v>0.90200000000000002</v>
          </cell>
          <cell r="AE26">
            <v>4.1000000000000002E-2</v>
          </cell>
          <cell r="AF26">
            <v>2.1000000000000001E-2</v>
          </cell>
          <cell r="AG26">
            <v>6.08</v>
          </cell>
          <cell r="AH26">
            <v>1.05</v>
          </cell>
          <cell r="AI26">
            <v>41.6</v>
          </cell>
          <cell r="AJ26">
            <v>38.530666666666669</v>
          </cell>
          <cell r="AK26">
            <v>2.5000000000000001E-2</v>
          </cell>
          <cell r="AL26">
            <v>0.57836648725998385</v>
          </cell>
          <cell r="AM26">
            <v>0.185287959595446</v>
          </cell>
          <cell r="AN26">
            <v>1.2162495457992</v>
          </cell>
          <cell r="AO26">
            <v>3.3919840070954654</v>
          </cell>
          <cell r="AP26">
            <v>4.369982991601753</v>
          </cell>
          <cell r="AQ26">
            <v>0.62857045745323492</v>
          </cell>
          <cell r="AR26">
            <v>0.10386670870499559</v>
          </cell>
          <cell r="AS26">
            <v>0.11312521497555224</v>
          </cell>
          <cell r="AT26">
            <v>0.80342880078692358</v>
          </cell>
          <cell r="AU26">
            <v>2.9016220226128273</v>
          </cell>
          <cell r="AV26">
            <v>0.1341124181626264</v>
          </cell>
          <cell r="AW26">
            <v>4.8197207271665325</v>
          </cell>
          <cell r="AX26">
            <v>1.3845023951218876</v>
          </cell>
          <cell r="AY26">
            <v>10.682006755329397</v>
          </cell>
        </row>
        <row r="27">
          <cell r="Z27" t="str">
            <v>Pyrite Seconds</v>
          </cell>
          <cell r="AA27">
            <v>0.99199999999999999</v>
          </cell>
          <cell r="AB27">
            <v>0.04</v>
          </cell>
          <cell r="AC27">
            <v>0.06</v>
          </cell>
          <cell r="AD27">
            <v>0.06</v>
          </cell>
          <cell r="AE27">
            <v>1E-3</v>
          </cell>
          <cell r="AF27">
            <v>1.6E-2</v>
          </cell>
          <cell r="AG27">
            <v>37.1</v>
          </cell>
          <cell r="AH27">
            <v>6.73</v>
          </cell>
          <cell r="AI27">
            <v>21</v>
          </cell>
          <cell r="AJ27">
            <v>0.97399999999999998</v>
          </cell>
          <cell r="AK27">
            <v>1.2E-2</v>
          </cell>
          <cell r="AL27">
            <v>0.62635322637762447</v>
          </cell>
          <cell r="AM27">
            <v>4.6306429942563586E-2</v>
          </cell>
          <cell r="AN27">
            <v>3.4211976108229063E-2</v>
          </cell>
          <cell r="AO27">
            <v>0.2443513300166564</v>
          </cell>
          <cell r="AP27">
            <v>0.11542824389362388</v>
          </cell>
          <cell r="AQ27">
            <v>0.5186457839830394</v>
          </cell>
          <cell r="AR27">
            <v>0.68637727925543213</v>
          </cell>
          <cell r="AS27">
            <v>0.7852381318477677</v>
          </cell>
          <cell r="AT27">
            <v>0.43922753553265642</v>
          </cell>
          <cell r="AU27">
            <v>7.9434555708004478E-2</v>
          </cell>
          <cell r="AV27">
            <v>6.971503169466832E-2</v>
          </cell>
          <cell r="AW27">
            <v>5.2196102198135366</v>
          </cell>
          <cell r="AX27">
            <v>0.34600933220379049</v>
          </cell>
          <cell r="AY27">
            <v>0.30047498160513697</v>
          </cell>
        </row>
        <row r="28">
          <cell r="Z28" t="str">
            <v>Pyrite tertiary</v>
          </cell>
          <cell r="AA28">
            <v>1.5189999999999999</v>
          </cell>
          <cell r="AB28">
            <v>4.1666666666666671E-2</v>
          </cell>
          <cell r="AC28">
            <v>0.05</v>
          </cell>
          <cell r="AD28">
            <v>4.9000000000000002E-2</v>
          </cell>
          <cell r="AE28">
            <v>4.0000000000000001E-3</v>
          </cell>
          <cell r="AF28">
            <v>1.2E-2</v>
          </cell>
          <cell r="AG28">
            <v>39.299999999999997</v>
          </cell>
          <cell r="AH28">
            <v>5.94</v>
          </cell>
          <cell r="AI28">
            <v>18.399999999999999</v>
          </cell>
          <cell r="AJ28">
            <v>0.84333333333333327</v>
          </cell>
          <cell r="AK28">
            <v>7.0000000000000001E-3</v>
          </cell>
          <cell r="AL28">
            <v>0.95910337789073719</v>
          </cell>
          <cell r="AM28">
            <v>7.3861167551615092E-2</v>
          </cell>
          <cell r="AN28">
            <v>4.3655907013104789E-2</v>
          </cell>
          <cell r="AO28">
            <v>0.30556642883853752</v>
          </cell>
          <cell r="AP28">
            <v>0.70699799384844608</v>
          </cell>
          <cell r="AQ28">
            <v>0.59563226754302168</v>
          </cell>
          <cell r="AR28">
            <v>1.1133395608677437</v>
          </cell>
          <cell r="AS28">
            <v>1.0612528355108246</v>
          </cell>
          <cell r="AT28">
            <v>0.5892969435063139</v>
          </cell>
          <cell r="AU28">
            <v>0.10531637011380596</v>
          </cell>
          <cell r="AV28">
            <v>6.2271499664768824E-2</v>
          </cell>
          <cell r="AW28">
            <v>7.9925281490894768</v>
          </cell>
          <cell r="AX28">
            <v>0.55190290618443139</v>
          </cell>
          <cell r="AY28">
            <v>0.38341859631905495</v>
          </cell>
        </row>
        <row r="29">
          <cell r="Z29" t="str">
            <v>Scheelite Cons</v>
          </cell>
          <cell r="AA29">
            <v>0.55000000000000004</v>
          </cell>
          <cell r="AB29">
            <v>1.2233333333333334</v>
          </cell>
          <cell r="AC29">
            <v>29.61</v>
          </cell>
          <cell r="AD29">
            <v>0.255</v>
          </cell>
          <cell r="AE29">
            <v>1.9E-2</v>
          </cell>
          <cell r="AF29">
            <v>2.1999999999999999E-2</v>
          </cell>
          <cell r="AG29">
            <v>26</v>
          </cell>
          <cell r="AH29">
            <v>2.72</v>
          </cell>
          <cell r="AI29">
            <v>7.7</v>
          </cell>
          <cell r="AJ29">
            <v>6.7406666666666668</v>
          </cell>
          <cell r="AK29">
            <v>1.67</v>
          </cell>
          <cell r="AL29">
            <v>0.34727245414082003</v>
          </cell>
          <cell r="AM29">
            <v>0.7851942946830025</v>
          </cell>
          <cell r="AN29">
            <v>9.3608725959436239</v>
          </cell>
          <cell r="AO29">
            <v>0.57577745354227261</v>
          </cell>
          <cell r="AP29">
            <v>1.2159527708552114</v>
          </cell>
          <cell r="AQ29">
            <v>0.39538898602537653</v>
          </cell>
          <cell r="AR29">
            <v>0.26669406718308952</v>
          </cell>
          <cell r="AS29">
            <v>0.17595687419778142</v>
          </cell>
          <cell r="AT29">
            <v>8.9291888103917041E-2</v>
          </cell>
          <cell r="AU29">
            <v>0.30479257469751053</v>
          </cell>
          <cell r="AV29">
            <v>5.3791378201909312</v>
          </cell>
          <cell r="AW29">
            <v>2.8939371178401667</v>
          </cell>
          <cell r="AX29">
            <v>5.8671021257842</v>
          </cell>
          <cell r="AY29">
            <v>82.214134961869263</v>
          </cell>
        </row>
        <row r="30"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</row>
        <row r="32">
          <cell r="Z32" t="str">
            <v>+75 Feed</v>
          </cell>
          <cell r="AA32">
            <v>19.00525054982818</v>
          </cell>
          <cell r="AB32">
            <v>0.60340687189781606</v>
          </cell>
          <cell r="AC32">
            <v>1.0422718441176804</v>
          </cell>
          <cell r="AD32">
            <v>0.14693114823282757</v>
          </cell>
          <cell r="AE32">
            <v>5.7395323604831072E-3</v>
          </cell>
          <cell r="AF32">
            <v>1.7562213056438587E-2</v>
          </cell>
          <cell r="AG32">
            <v>32.739602137203569</v>
          </cell>
          <cell r="AH32">
            <v>4.9058885415515414</v>
          </cell>
          <cell r="AI32">
            <v>31.852681359129061</v>
          </cell>
          <cell r="AJ32">
            <v>3.3392611844270275</v>
          </cell>
          <cell r="AK32">
            <v>0.12847070867055799</v>
          </cell>
          <cell r="AL32">
            <v>12</v>
          </cell>
          <cell r="AM32">
            <v>13</v>
          </cell>
          <cell r="AN32">
            <v>11</v>
          </cell>
        </row>
        <row r="34">
          <cell r="Z34" t="str">
            <v>Feed</v>
          </cell>
          <cell r="AA34">
            <v>158.37708791523482</v>
          </cell>
          <cell r="AB34">
            <v>0.54105075874302966</v>
          </cell>
          <cell r="AC34">
            <v>1.0984806450165268</v>
          </cell>
          <cell r="AD34">
            <v>0.15379983231560765</v>
          </cell>
          <cell r="AE34">
            <v>5.4263428537893879E-3</v>
          </cell>
          <cell r="AF34">
            <v>1.9322728404497582E-2</v>
          </cell>
          <cell r="AG34">
            <v>33.855585551750266</v>
          </cell>
          <cell r="AH34">
            <v>5.3682533266719075</v>
          </cell>
          <cell r="AI34">
            <v>29.946705727314683</v>
          </cell>
          <cell r="AJ34">
            <v>7.6801341312258469</v>
          </cell>
          <cell r="AK34">
            <v>0.1078137459572628</v>
          </cell>
          <cell r="AL34">
            <v>100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wsheet Setup"/>
      <sheetName val="Atomic weights"/>
      <sheetName val="Flubor Solution Preparation"/>
      <sheetName val="NH4Ac Digest A"/>
      <sheetName val="NH4Ac Digest B"/>
      <sheetName val="NH4Ac Digest C"/>
      <sheetName val="SOW#4 FE(BF4)2 Prep"/>
      <sheetName val="Sheet1"/>
      <sheetName val="NH4Ac Digest"/>
    </sheetNames>
    <sheetDataSet>
      <sheetData sheetId="0"/>
      <sheetData sheetId="1">
        <row r="12">
          <cell r="C12">
            <v>10.81</v>
          </cell>
        </row>
        <row r="29">
          <cell r="F29">
            <v>15.999000000000001</v>
          </cell>
        </row>
        <row r="33">
          <cell r="F33">
            <v>207.2</v>
          </cell>
        </row>
        <row r="34">
          <cell r="C34">
            <v>55.847000000000001</v>
          </cell>
        </row>
        <row r="40">
          <cell r="C40">
            <v>1.0079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source Targets"/>
      <sheetName val="IMA Targets"/>
      <sheetName val="Individual Strands Comps"/>
      <sheetName val="Stge 3 Comp Instructs Met Eval"/>
      <sheetName val="Stage 3 Final HG &amp; LG Comps"/>
      <sheetName val="Stage 1 comps - List"/>
      <sheetName val="S10_Reg"/>
      <sheetName val="B1_Regs"/>
      <sheetName val="S17_Reg"/>
      <sheetName val="Prelim Stage 3 Comps"/>
      <sheetName val="Regressions"/>
      <sheetName val="HYD_Reg"/>
      <sheetName val="Mixed"/>
      <sheetName val="B1_Ratio"/>
      <sheetName val="S10_Ratio"/>
      <sheetName val="S17_Ratio"/>
      <sheetName val="Pared_RC_Grades"/>
      <sheetName val="Stage4_Check"/>
      <sheetName val="Masses Check (St3)"/>
      <sheetName val="Masses Check (St4)"/>
      <sheetName val="Selected Composites"/>
      <sheetName val="Tests &amp; Masses"/>
      <sheetName val="Compare Comps - Stage4"/>
      <sheetName val="Compare Comps - Stage3"/>
      <sheetName val="Calculated Backup Ma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7">
          <cell r="A197">
            <v>16784</v>
          </cell>
          <cell r="AN197">
            <v>79.5</v>
          </cell>
        </row>
        <row r="198">
          <cell r="A198">
            <v>16786</v>
          </cell>
          <cell r="AN198">
            <v>12.5</v>
          </cell>
        </row>
        <row r="199">
          <cell r="A199">
            <v>18196</v>
          </cell>
          <cell r="AN199">
            <v>0</v>
          </cell>
        </row>
        <row r="200">
          <cell r="A200">
            <v>18197</v>
          </cell>
          <cell r="AN200">
            <v>22.5</v>
          </cell>
        </row>
        <row r="201">
          <cell r="A201">
            <v>18207</v>
          </cell>
          <cell r="AN201">
            <v>50.5</v>
          </cell>
        </row>
        <row r="202">
          <cell r="A202">
            <v>18208</v>
          </cell>
          <cell r="AN202">
            <v>66</v>
          </cell>
        </row>
        <row r="203">
          <cell r="A203">
            <v>18210</v>
          </cell>
          <cell r="AN203">
            <v>0</v>
          </cell>
        </row>
        <row r="204">
          <cell r="A204">
            <v>18211</v>
          </cell>
          <cell r="AN204">
            <v>0</v>
          </cell>
        </row>
        <row r="205">
          <cell r="A205">
            <v>16788</v>
          </cell>
          <cell r="AN205">
            <v>48</v>
          </cell>
        </row>
        <row r="206">
          <cell r="A206">
            <v>16789</v>
          </cell>
          <cell r="AN206">
            <v>13</v>
          </cell>
        </row>
        <row r="207">
          <cell r="A207">
            <v>16791</v>
          </cell>
          <cell r="AN207">
            <v>39</v>
          </cell>
        </row>
        <row r="208">
          <cell r="A208">
            <v>16792</v>
          </cell>
          <cell r="AN208">
            <v>0</v>
          </cell>
        </row>
        <row r="209">
          <cell r="A209">
            <v>18193</v>
          </cell>
          <cell r="AN209">
            <v>0</v>
          </cell>
        </row>
        <row r="210">
          <cell r="A210">
            <v>18194</v>
          </cell>
          <cell r="AN210">
            <v>25.200000000000003</v>
          </cell>
        </row>
        <row r="211">
          <cell r="A211">
            <v>18203</v>
          </cell>
          <cell r="AN211">
            <v>0</v>
          </cell>
        </row>
        <row r="212">
          <cell r="A212">
            <v>18204</v>
          </cell>
          <cell r="AN212">
            <v>116</v>
          </cell>
        </row>
        <row r="213">
          <cell r="A213">
            <v>18205</v>
          </cell>
          <cell r="AN213">
            <v>0</v>
          </cell>
        </row>
        <row r="222">
          <cell r="BC222">
            <v>109.5</v>
          </cell>
        </row>
        <row r="223">
          <cell r="BC223">
            <v>56.400000000000006</v>
          </cell>
        </row>
        <row r="224">
          <cell r="BC224">
            <v>50</v>
          </cell>
        </row>
        <row r="225">
          <cell r="BC225">
            <v>38</v>
          </cell>
        </row>
        <row r="226">
          <cell r="BC226">
            <v>58.5</v>
          </cell>
        </row>
        <row r="227">
          <cell r="BC227">
            <v>126</v>
          </cell>
        </row>
        <row r="228">
          <cell r="BC228">
            <v>0</v>
          </cell>
        </row>
        <row r="229">
          <cell r="BC229">
            <v>157</v>
          </cell>
        </row>
        <row r="230">
          <cell r="BC230">
            <v>60.800000000000004</v>
          </cell>
        </row>
        <row r="231">
          <cell r="BC231">
            <v>33.6</v>
          </cell>
        </row>
        <row r="232">
          <cell r="BC232">
            <v>71</v>
          </cell>
        </row>
        <row r="233">
          <cell r="BC233">
            <v>31.375</v>
          </cell>
        </row>
        <row r="234">
          <cell r="BC234">
            <v>118.4</v>
          </cell>
        </row>
        <row r="235">
          <cell r="BC235">
            <v>64</v>
          </cell>
        </row>
        <row r="236">
          <cell r="BC236">
            <v>0</v>
          </cell>
        </row>
        <row r="237">
          <cell r="BC237">
            <v>0</v>
          </cell>
        </row>
        <row r="238">
          <cell r="BC238">
            <v>0</v>
          </cell>
        </row>
      </sheetData>
      <sheetData sheetId="8">
        <row r="50">
          <cell r="A50">
            <v>16796</v>
          </cell>
          <cell r="AN50">
            <v>135</v>
          </cell>
        </row>
        <row r="51">
          <cell r="A51">
            <v>16797</v>
          </cell>
          <cell r="AN51">
            <v>85</v>
          </cell>
        </row>
        <row r="52">
          <cell r="A52">
            <v>16798</v>
          </cell>
          <cell r="AN52">
            <v>0</v>
          </cell>
        </row>
        <row r="53">
          <cell r="A53">
            <v>16795</v>
          </cell>
          <cell r="AN53">
            <v>35.699999999999996</v>
          </cell>
        </row>
        <row r="63">
          <cell r="BC63">
            <v>133</v>
          </cell>
        </row>
        <row r="64">
          <cell r="BC64">
            <v>120.80000000000001</v>
          </cell>
        </row>
        <row r="65">
          <cell r="BC65">
            <v>100.1</v>
          </cell>
        </row>
        <row r="66">
          <cell r="BC66">
            <v>43.2</v>
          </cell>
        </row>
        <row r="230">
          <cell r="A230">
            <v>18178</v>
          </cell>
          <cell r="AN230">
            <v>104</v>
          </cell>
        </row>
        <row r="231">
          <cell r="A231">
            <v>18179</v>
          </cell>
          <cell r="AN231">
            <v>94.5</v>
          </cell>
        </row>
        <row r="232">
          <cell r="A232">
            <v>18180</v>
          </cell>
          <cell r="AN232">
            <v>94.5</v>
          </cell>
        </row>
        <row r="233">
          <cell r="A233">
            <v>18200</v>
          </cell>
          <cell r="AN233">
            <v>1.9000000000000001</v>
          </cell>
        </row>
        <row r="234">
          <cell r="A234">
            <v>18201</v>
          </cell>
          <cell r="AN234">
            <v>9.6</v>
          </cell>
        </row>
        <row r="244">
          <cell r="BC244">
            <v>0</v>
          </cell>
        </row>
        <row r="245">
          <cell r="BC245">
            <v>63.499349999999993</v>
          </cell>
        </row>
        <row r="246">
          <cell r="BC246">
            <v>142</v>
          </cell>
        </row>
        <row r="247">
          <cell r="BC247">
            <v>25.200000000000003</v>
          </cell>
        </row>
        <row r="248">
          <cell r="BC248">
            <v>0</v>
          </cell>
        </row>
      </sheetData>
      <sheetData sheetId="9">
        <row r="124">
          <cell r="A124">
            <v>16768</v>
          </cell>
          <cell r="AN124">
            <v>49</v>
          </cell>
        </row>
        <row r="125">
          <cell r="A125">
            <v>16769</v>
          </cell>
          <cell r="AN125">
            <v>52</v>
          </cell>
        </row>
        <row r="126">
          <cell r="A126">
            <v>16772</v>
          </cell>
          <cell r="AN126">
            <v>12</v>
          </cell>
        </row>
        <row r="127">
          <cell r="A127">
            <v>16773</v>
          </cell>
          <cell r="AN127">
            <v>30</v>
          </cell>
        </row>
        <row r="128">
          <cell r="A128">
            <v>16776</v>
          </cell>
          <cell r="AN128">
            <v>112.5</v>
          </cell>
        </row>
        <row r="129">
          <cell r="A129">
            <v>16777</v>
          </cell>
          <cell r="AN129">
            <v>12.6</v>
          </cell>
        </row>
        <row r="130">
          <cell r="A130">
            <v>18214</v>
          </cell>
          <cell r="AN130">
            <v>132</v>
          </cell>
        </row>
        <row r="131">
          <cell r="A131">
            <v>18216</v>
          </cell>
          <cell r="AN131">
            <v>25.5</v>
          </cell>
        </row>
        <row r="132">
          <cell r="A132">
            <v>18219</v>
          </cell>
          <cell r="AN132">
            <v>12.200000000000001</v>
          </cell>
        </row>
        <row r="139">
          <cell r="BC139">
            <v>151.5</v>
          </cell>
        </row>
        <row r="140">
          <cell r="BC140">
            <v>90</v>
          </cell>
        </row>
        <row r="141">
          <cell r="BC141">
            <v>67</v>
          </cell>
        </row>
        <row r="142">
          <cell r="BC142">
            <v>87.5</v>
          </cell>
        </row>
        <row r="143">
          <cell r="BC143">
            <v>11.5</v>
          </cell>
        </row>
        <row r="144">
          <cell r="BC144">
            <v>38</v>
          </cell>
        </row>
        <row r="145">
          <cell r="BC145">
            <v>135</v>
          </cell>
        </row>
        <row r="146">
          <cell r="BC146">
            <v>96.5</v>
          </cell>
        </row>
        <row r="147">
          <cell r="BC147">
            <v>145</v>
          </cell>
        </row>
      </sheetData>
      <sheetData sheetId="10"/>
      <sheetData sheetId="11"/>
      <sheetData sheetId="12"/>
      <sheetData sheetId="13">
        <row r="10">
          <cell r="A10">
            <v>16771</v>
          </cell>
          <cell r="BR10">
            <v>88.5</v>
          </cell>
          <cell r="BS10">
            <v>83.922413793103431</v>
          </cell>
        </row>
        <row r="11">
          <cell r="A11">
            <v>16782</v>
          </cell>
          <cell r="BR11">
            <v>174</v>
          </cell>
          <cell r="BS11">
            <v>78.341232227488149</v>
          </cell>
        </row>
        <row r="12">
          <cell r="A12">
            <v>16787</v>
          </cell>
          <cell r="BR12">
            <v>80.5</v>
          </cell>
          <cell r="BS12">
            <v>58.878099173553728</v>
          </cell>
        </row>
        <row r="13">
          <cell r="A13">
            <v>16790</v>
          </cell>
          <cell r="BR13">
            <v>106.5</v>
          </cell>
          <cell r="BS13">
            <v>87.106481481481495</v>
          </cell>
        </row>
        <row r="14">
          <cell r="A14">
            <v>18213</v>
          </cell>
          <cell r="BR14">
            <v>81</v>
          </cell>
          <cell r="BS14">
            <v>72.542918714120873</v>
          </cell>
        </row>
        <row r="15">
          <cell r="A15">
            <v>18217</v>
          </cell>
          <cell r="BR15">
            <v>127.28926568521887</v>
          </cell>
          <cell r="BS15">
            <v>80</v>
          </cell>
        </row>
        <row r="16">
          <cell r="A16">
            <v>18192</v>
          </cell>
          <cell r="BR16">
            <v>33.800000000000004</v>
          </cell>
          <cell r="BS16">
            <v>29.380722325005088</v>
          </cell>
        </row>
        <row r="38">
          <cell r="A38">
            <v>18198</v>
          </cell>
          <cell r="BR38">
            <v>65</v>
          </cell>
          <cell r="BS38">
            <v>83.511879775142631</v>
          </cell>
        </row>
        <row r="39">
          <cell r="A39">
            <v>18212</v>
          </cell>
          <cell r="BR39">
            <v>64</v>
          </cell>
          <cell r="BS39">
            <v>66.502810713443623</v>
          </cell>
        </row>
        <row r="40">
          <cell r="A40">
            <v>16778</v>
          </cell>
          <cell r="BR40">
            <v>0</v>
          </cell>
          <cell r="BS40">
            <v>0</v>
          </cell>
        </row>
        <row r="63">
          <cell r="A63">
            <v>16783</v>
          </cell>
          <cell r="AN63">
            <v>117</v>
          </cell>
        </row>
        <row r="64">
          <cell r="A64">
            <v>16793</v>
          </cell>
          <cell r="AN64">
            <v>87</v>
          </cell>
        </row>
        <row r="65">
          <cell r="A65">
            <v>16794</v>
          </cell>
          <cell r="AN65">
            <v>84</v>
          </cell>
        </row>
        <row r="66">
          <cell r="A66">
            <v>18195</v>
          </cell>
          <cell r="AN66">
            <v>14.600000000000001</v>
          </cell>
        </row>
        <row r="67">
          <cell r="A67">
            <v>18206</v>
          </cell>
          <cell r="AN67">
            <v>17.400000000000002</v>
          </cell>
        </row>
        <row r="68">
          <cell r="A68">
            <v>18209</v>
          </cell>
          <cell r="AN68">
            <v>90</v>
          </cell>
        </row>
        <row r="69">
          <cell r="A69">
            <v>16780</v>
          </cell>
          <cell r="AN69">
            <v>139.5</v>
          </cell>
        </row>
        <row r="70">
          <cell r="A70">
            <v>18215</v>
          </cell>
          <cell r="AN70">
            <v>9.3000000000000007</v>
          </cell>
        </row>
        <row r="71">
          <cell r="A71">
            <v>18218</v>
          </cell>
          <cell r="AN71">
            <v>124</v>
          </cell>
        </row>
        <row r="72">
          <cell r="A72">
            <v>18221</v>
          </cell>
          <cell r="AN72">
            <v>14.3</v>
          </cell>
        </row>
        <row r="73">
          <cell r="A73">
            <v>16856</v>
          </cell>
          <cell r="AN73">
            <v>14</v>
          </cell>
        </row>
        <row r="74">
          <cell r="A74">
            <v>16857</v>
          </cell>
          <cell r="AN74">
            <v>32</v>
          </cell>
        </row>
        <row r="75">
          <cell r="A75">
            <v>18188</v>
          </cell>
          <cell r="AN75">
            <v>61</v>
          </cell>
        </row>
        <row r="76">
          <cell r="A76">
            <v>18189</v>
          </cell>
          <cell r="AN76">
            <v>8.9</v>
          </cell>
        </row>
        <row r="85">
          <cell r="BC85">
            <v>100</v>
          </cell>
        </row>
        <row r="86">
          <cell r="BC86">
            <v>11.100000000000001</v>
          </cell>
        </row>
        <row r="87">
          <cell r="BC87">
            <v>102</v>
          </cell>
        </row>
        <row r="88">
          <cell r="BC88">
            <v>15.4</v>
          </cell>
        </row>
        <row r="89">
          <cell r="BC89">
            <v>16.2</v>
          </cell>
        </row>
        <row r="90">
          <cell r="BC90">
            <v>113</v>
          </cell>
        </row>
        <row r="91">
          <cell r="BC91">
            <v>14.15</v>
          </cell>
        </row>
        <row r="92">
          <cell r="BC92">
            <v>39</v>
          </cell>
        </row>
        <row r="93">
          <cell r="BC93">
            <v>156</v>
          </cell>
        </row>
        <row r="94">
          <cell r="BC94">
            <v>105</v>
          </cell>
        </row>
        <row r="95">
          <cell r="BC95">
            <v>74</v>
          </cell>
        </row>
        <row r="96">
          <cell r="BC96">
            <v>7</v>
          </cell>
        </row>
        <row r="97">
          <cell r="BC97">
            <v>79.5</v>
          </cell>
        </row>
        <row r="98">
          <cell r="BC98">
            <v>10.3</v>
          </cell>
        </row>
        <row r="149">
          <cell r="A149">
            <v>16775</v>
          </cell>
          <cell r="BR149">
            <v>13</v>
          </cell>
          <cell r="BS149">
            <v>9.268518518518519</v>
          </cell>
        </row>
        <row r="150">
          <cell r="A150">
            <v>16779</v>
          </cell>
          <cell r="BR150">
            <v>122</v>
          </cell>
          <cell r="BS150">
            <v>103.14545454545453</v>
          </cell>
        </row>
        <row r="151">
          <cell r="A151">
            <v>16799</v>
          </cell>
          <cell r="BR151">
            <v>44</v>
          </cell>
          <cell r="BS151">
            <v>34.167597765363134</v>
          </cell>
        </row>
        <row r="152">
          <cell r="A152">
            <v>16804</v>
          </cell>
          <cell r="BR152">
            <v>5.8000000000000007</v>
          </cell>
          <cell r="BS152">
            <v>4.0277777777777786</v>
          </cell>
        </row>
        <row r="153">
          <cell r="A153">
            <v>18178</v>
          </cell>
          <cell r="BR153">
            <v>65</v>
          </cell>
          <cell r="BS153">
            <v>49.603663091499534</v>
          </cell>
        </row>
        <row r="154">
          <cell r="A154">
            <v>18185</v>
          </cell>
          <cell r="BR154">
            <v>51</v>
          </cell>
          <cell r="BS154">
            <v>48.347582199963909</v>
          </cell>
        </row>
        <row r="155">
          <cell r="A155">
            <v>18192</v>
          </cell>
          <cell r="BR155">
            <v>84.5</v>
          </cell>
          <cell r="BS155">
            <v>73.451805812512717</v>
          </cell>
        </row>
        <row r="156">
          <cell r="A156">
            <v>18199</v>
          </cell>
          <cell r="BR156">
            <v>123.71125541321247</v>
          </cell>
          <cell r="BS156">
            <v>70</v>
          </cell>
        </row>
        <row r="157">
          <cell r="A157">
            <v>18220</v>
          </cell>
          <cell r="BR157">
            <v>115</v>
          </cell>
          <cell r="BS157">
            <v>83.472444055303754</v>
          </cell>
        </row>
      </sheetData>
      <sheetData sheetId="14">
        <row r="183">
          <cell r="A183">
            <v>16854</v>
          </cell>
          <cell r="BR183">
            <v>90</v>
          </cell>
          <cell r="BS183">
            <v>77.23636363636362</v>
          </cell>
        </row>
        <row r="184">
          <cell r="A184">
            <v>18182</v>
          </cell>
          <cell r="BR184">
            <v>21.070972898527163</v>
          </cell>
          <cell r="BS184">
            <v>60</v>
          </cell>
        </row>
        <row r="185">
          <cell r="A185">
            <v>18183</v>
          </cell>
          <cell r="BR185">
            <v>53.553425932118373</v>
          </cell>
          <cell r="BS185">
            <v>157</v>
          </cell>
        </row>
        <row r="186">
          <cell r="A186">
            <v>18187</v>
          </cell>
          <cell r="BR186">
            <v>47.831093741342286</v>
          </cell>
          <cell r="BS186">
            <v>116</v>
          </cell>
        </row>
        <row r="187">
          <cell r="A187">
            <v>18190</v>
          </cell>
          <cell r="BR187">
            <v>29.617772684030349</v>
          </cell>
          <cell r="BS187">
            <v>95.5</v>
          </cell>
        </row>
        <row r="188">
          <cell r="A188">
            <v>18191</v>
          </cell>
          <cell r="BR188">
            <v>17.32584153626075</v>
          </cell>
          <cell r="BS188">
            <v>43.5</v>
          </cell>
        </row>
        <row r="218">
          <cell r="A218">
            <v>16805</v>
          </cell>
          <cell r="BR218">
            <v>97</v>
          </cell>
          <cell r="BS218">
            <v>78.591240875912419</v>
          </cell>
        </row>
        <row r="219">
          <cell r="A219">
            <v>16806</v>
          </cell>
          <cell r="BR219">
            <v>99</v>
          </cell>
          <cell r="BS219">
            <v>72.726923076923072</v>
          </cell>
        </row>
        <row r="220">
          <cell r="A220">
            <v>16807</v>
          </cell>
          <cell r="BR220">
            <v>41</v>
          </cell>
          <cell r="BS220">
            <v>57.351190476190467</v>
          </cell>
        </row>
        <row r="221">
          <cell r="A221">
            <v>16808</v>
          </cell>
          <cell r="BR221">
            <v>30</v>
          </cell>
          <cell r="BS221">
            <v>64.191176470588232</v>
          </cell>
        </row>
        <row r="222">
          <cell r="A222">
            <v>16809</v>
          </cell>
          <cell r="BR222">
            <v>43</v>
          </cell>
          <cell r="BS222">
            <v>133.21568627450978</v>
          </cell>
        </row>
        <row r="223">
          <cell r="A223">
            <v>16800</v>
          </cell>
          <cell r="BR223">
            <v>45.5</v>
          </cell>
          <cell r="BS223">
            <v>58.428961748633881</v>
          </cell>
        </row>
        <row r="224">
          <cell r="A224">
            <v>16801</v>
          </cell>
          <cell r="BR224">
            <v>58</v>
          </cell>
          <cell r="BS224">
            <v>92.44670050761421</v>
          </cell>
        </row>
        <row r="225">
          <cell r="A225">
            <v>16802</v>
          </cell>
          <cell r="BR225">
            <v>22</v>
          </cell>
          <cell r="BS225">
            <v>40.015748031496067</v>
          </cell>
        </row>
        <row r="226">
          <cell r="A226">
            <v>16803</v>
          </cell>
          <cell r="BR226">
            <v>33</v>
          </cell>
          <cell r="BS226">
            <v>89.165562913907294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ulk Density"/>
      <sheetName val="Moisture"/>
      <sheetName val="Tumbles"/>
      <sheetName val="RDI (Pre Drop)"/>
      <sheetName val="RDI (Post Drop)"/>
      <sheetName val="RI (Pre Drop)"/>
      <sheetName val="RI (Post Drop)"/>
      <sheetName val="Decreps (Pre Deg)"/>
      <sheetName val="Decreps (Post Deg)"/>
      <sheetName val="Decreps Shipping"/>
      <sheetName val="Drop Tower"/>
      <sheetName val="Deg (Post) Sizing"/>
      <sheetName val="Heavy Media"/>
      <sheetName val="Size by Assay"/>
      <sheetName val="Bulk Density Report"/>
      <sheetName val="Moisture Report"/>
      <sheetName val="Tumbles Report"/>
      <sheetName val="RDI"/>
      <sheetName val="RI"/>
      <sheetName val="DI (Pre Deg)"/>
      <sheetName val="DI (Post Deg)"/>
      <sheetName val="DI Shipping"/>
      <sheetName val="Drop Tower Report"/>
      <sheetName val="Head Assays"/>
      <sheetName val="Sizing (Post Deg)"/>
      <sheetName val="Heavy Media Report"/>
      <sheetName val="Size by Assay Report"/>
      <sheetName val="Post Deg Chems"/>
      <sheetName val="Raw Chems"/>
      <sheetName val="Head chems"/>
      <sheetName val="Other chems"/>
      <sheetName val="Control Page"/>
      <sheetName val="Density Historical"/>
      <sheetName val="Tumble Strength Historical"/>
      <sheetName val="Degradation Historical"/>
      <sheetName val="DI &amp; RDI Historical"/>
      <sheetName val="Sample Moisture Historical"/>
      <sheetName val="RI Historical"/>
      <sheetName val="BKM-L Historical"/>
      <sheetName val="MDO-L Historical"/>
      <sheetName val="NML-L Historical"/>
      <sheetName val="PBO-L Historical"/>
      <sheetName val="TP 11M-L Historical"/>
      <sheetName val="TP 81C-L Historical"/>
      <sheetName val="WA-L Historical"/>
      <sheetName val="PB-L Historical"/>
      <sheetName val="DSO&gt;HIP-L Historical"/>
      <sheetName val="PB50-L Historical"/>
      <sheetName val="MM BWT-L Pilot Plant"/>
      <sheetName val="Grade by Size Template"/>
    </sheetNames>
    <sheetDataSet>
      <sheetData sheetId="0">
        <row r="2">
          <cell r="B2" t="str">
            <v>Multibatch Minesite Composites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3">
          <cell r="G3">
            <v>39083</v>
          </cell>
          <cell r="H3">
            <v>39172</v>
          </cell>
          <cell r="J3" t="str">
            <v>1Q/2007</v>
          </cell>
        </row>
      </sheetData>
      <sheetData sheetId="33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4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5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6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7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8">
        <row r="5">
          <cell r="C5" t="str">
            <v>To</v>
          </cell>
        </row>
        <row r="7">
          <cell r="C7">
            <v>36270</v>
          </cell>
        </row>
        <row r="8">
          <cell r="C8">
            <v>36353</v>
          </cell>
        </row>
        <row r="9">
          <cell r="C9">
            <v>36437</v>
          </cell>
        </row>
        <row r="10">
          <cell r="C10">
            <v>36525</v>
          </cell>
        </row>
        <row r="11">
          <cell r="C11">
            <v>36616</v>
          </cell>
        </row>
        <row r="12">
          <cell r="C12">
            <v>36707</v>
          </cell>
        </row>
        <row r="13">
          <cell r="C13">
            <v>36799</v>
          </cell>
        </row>
        <row r="14">
          <cell r="C14">
            <v>36891</v>
          </cell>
        </row>
        <row r="15">
          <cell r="C15">
            <v>36981</v>
          </cell>
        </row>
        <row r="16">
          <cell r="C16">
            <v>37072</v>
          </cell>
        </row>
        <row r="17">
          <cell r="C17">
            <v>37164</v>
          </cell>
        </row>
        <row r="18">
          <cell r="C18">
            <v>37256</v>
          </cell>
        </row>
        <row r="19">
          <cell r="C19">
            <v>37346</v>
          </cell>
        </row>
        <row r="20">
          <cell r="C20">
            <v>37437</v>
          </cell>
        </row>
        <row r="21">
          <cell r="C21">
            <v>37529</v>
          </cell>
        </row>
        <row r="22">
          <cell r="C22">
            <v>37621</v>
          </cell>
        </row>
        <row r="23">
          <cell r="C23">
            <v>37711</v>
          </cell>
        </row>
        <row r="24">
          <cell r="C24">
            <v>37802</v>
          </cell>
        </row>
        <row r="25">
          <cell r="C25">
            <v>37894</v>
          </cell>
        </row>
        <row r="26">
          <cell r="C26">
            <v>37986</v>
          </cell>
        </row>
        <row r="27">
          <cell r="C27">
            <v>38077</v>
          </cell>
        </row>
        <row r="28">
          <cell r="C28">
            <v>38168</v>
          </cell>
        </row>
        <row r="29">
          <cell r="C29">
            <v>38260</v>
          </cell>
        </row>
        <row r="30">
          <cell r="C30">
            <v>38352</v>
          </cell>
        </row>
        <row r="31">
          <cell r="C31">
            <v>38442</v>
          </cell>
        </row>
        <row r="32">
          <cell r="C32">
            <v>38533</v>
          </cell>
        </row>
        <row r="33">
          <cell r="C33">
            <v>38625</v>
          </cell>
        </row>
        <row r="34">
          <cell r="C34">
            <v>38717</v>
          </cell>
        </row>
        <row r="35">
          <cell r="C35">
            <v>38807</v>
          </cell>
        </row>
        <row r="36">
          <cell r="C36">
            <v>38898</v>
          </cell>
        </row>
        <row r="37">
          <cell r="C37">
            <v>38990</v>
          </cell>
        </row>
        <row r="38">
          <cell r="C38">
            <v>39082</v>
          </cell>
        </row>
        <row r="39">
          <cell r="C39">
            <v>39172</v>
          </cell>
        </row>
        <row r="40">
          <cell r="C40">
            <v>39263</v>
          </cell>
        </row>
        <row r="41">
          <cell r="C41">
            <v>39355</v>
          </cell>
        </row>
        <row r="42">
          <cell r="C42">
            <v>39447</v>
          </cell>
        </row>
        <row r="43">
          <cell r="C43">
            <v>39538</v>
          </cell>
        </row>
        <row r="44">
          <cell r="C44">
            <v>39629</v>
          </cell>
        </row>
        <row r="45">
          <cell r="C45">
            <v>39721</v>
          </cell>
        </row>
        <row r="46">
          <cell r="C46">
            <v>39813</v>
          </cell>
        </row>
        <row r="47">
          <cell r="C47">
            <v>39903</v>
          </cell>
        </row>
        <row r="48">
          <cell r="C48">
            <v>39994</v>
          </cell>
        </row>
        <row r="49">
          <cell r="C49">
            <v>40086</v>
          </cell>
        </row>
        <row r="50">
          <cell r="C50">
            <v>40178</v>
          </cell>
        </row>
        <row r="51">
          <cell r="C51">
            <v>40268</v>
          </cell>
        </row>
        <row r="52">
          <cell r="C52">
            <v>40359</v>
          </cell>
        </row>
        <row r="53">
          <cell r="C53">
            <v>40451</v>
          </cell>
        </row>
        <row r="54">
          <cell r="C54">
            <v>40543</v>
          </cell>
        </row>
        <row r="55">
          <cell r="C55">
            <v>40633</v>
          </cell>
        </row>
        <row r="56">
          <cell r="C56">
            <v>40724</v>
          </cell>
        </row>
        <row r="57">
          <cell r="C57">
            <v>40816</v>
          </cell>
        </row>
        <row r="58">
          <cell r="C58">
            <v>40908</v>
          </cell>
        </row>
        <row r="59">
          <cell r="C59">
            <v>40998</v>
          </cell>
        </row>
        <row r="60">
          <cell r="C60">
            <v>41089</v>
          </cell>
        </row>
        <row r="61">
          <cell r="C61">
            <v>41181</v>
          </cell>
        </row>
        <row r="62">
          <cell r="C62">
            <v>41273</v>
          </cell>
        </row>
      </sheetData>
      <sheetData sheetId="39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(Brockman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36522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P6">
            <v>37622</v>
          </cell>
          <cell r="Q6">
            <v>37712</v>
          </cell>
          <cell r="R6">
            <v>37803</v>
          </cell>
          <cell r="S6">
            <v>37895</v>
          </cell>
          <cell r="T6">
            <v>37987</v>
          </cell>
          <cell r="U6">
            <v>38078</v>
          </cell>
          <cell r="V6">
            <v>38169</v>
          </cell>
          <cell r="W6">
            <v>38261</v>
          </cell>
          <cell r="X6">
            <v>38353</v>
          </cell>
          <cell r="Y6">
            <v>38443</v>
          </cell>
          <cell r="Z6">
            <v>38534</v>
          </cell>
          <cell r="AA6">
            <v>38626</v>
          </cell>
          <cell r="AB6">
            <v>38718</v>
          </cell>
          <cell r="AC6">
            <v>38808</v>
          </cell>
          <cell r="AD6">
            <v>38899</v>
          </cell>
          <cell r="AE6">
            <v>38991</v>
          </cell>
          <cell r="AF6">
            <v>39083</v>
          </cell>
          <cell r="AG6">
            <v>39173</v>
          </cell>
          <cell r="AH6">
            <v>39264</v>
          </cell>
          <cell r="AI6">
            <v>39356</v>
          </cell>
          <cell r="AJ6">
            <v>39448</v>
          </cell>
          <cell r="AK6">
            <v>39539</v>
          </cell>
          <cell r="AL6">
            <v>39630</v>
          </cell>
          <cell r="AM6">
            <v>39722</v>
          </cell>
          <cell r="AN6">
            <v>39814</v>
          </cell>
          <cell r="AO6">
            <v>39904</v>
          </cell>
          <cell r="AP6">
            <v>39995</v>
          </cell>
          <cell r="AQ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Brockman Lump</v>
          </cell>
          <cell r="EM6" t="str">
            <v>RM</v>
          </cell>
          <cell r="EN6">
            <v>19058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(Brockman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6">
          <cell r="B166" t="str">
            <v>Actual Results</v>
          </cell>
        </row>
        <row r="167">
          <cell r="B167" t="str">
            <v>Size Fraction</v>
          </cell>
        </row>
        <row r="168">
          <cell r="B168" t="str">
            <v>+6.3mm</v>
          </cell>
        </row>
        <row r="169">
          <cell r="B169" t="str">
            <v>-6.3mm</v>
          </cell>
        </row>
        <row r="170">
          <cell r="B170" t="str">
            <v>Feed</v>
          </cell>
        </row>
        <row r="173">
          <cell r="B173" t="str">
            <v>1Q/2005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+40</v>
          </cell>
        </row>
        <row r="177">
          <cell r="B177" t="str">
            <v>-40 +35</v>
          </cell>
        </row>
        <row r="178">
          <cell r="B178" t="str">
            <v>-35 +31.5</v>
          </cell>
        </row>
        <row r="179">
          <cell r="B179" t="str">
            <v>-31.5 +25</v>
          </cell>
        </row>
        <row r="180">
          <cell r="B180" t="str">
            <v>-25 +20</v>
          </cell>
        </row>
        <row r="181">
          <cell r="B181" t="str">
            <v>-20 +15</v>
          </cell>
        </row>
        <row r="182">
          <cell r="B182" t="str">
            <v>-15 +12.5</v>
          </cell>
        </row>
        <row r="183">
          <cell r="B183" t="str">
            <v>-12.5 +10</v>
          </cell>
        </row>
        <row r="184">
          <cell r="B184" t="str">
            <v>-10 +8</v>
          </cell>
        </row>
        <row r="185">
          <cell r="B185" t="str">
            <v>-8 +6.3</v>
          </cell>
        </row>
        <row r="186">
          <cell r="B186" t="str">
            <v>-6.3 +4</v>
          </cell>
        </row>
        <row r="187">
          <cell r="B187" t="str">
            <v>-4 +2</v>
          </cell>
        </row>
        <row r="188">
          <cell r="B188" t="str">
            <v>-2 +1</v>
          </cell>
        </row>
        <row r="189">
          <cell r="B189" t="str">
            <v>-1</v>
          </cell>
        </row>
        <row r="190">
          <cell r="B190" t="str">
            <v>Calc Head</v>
          </cell>
        </row>
        <row r="191">
          <cell r="B191" t="str">
            <v>Actual Head</v>
          </cell>
        </row>
        <row r="194">
          <cell r="B194" t="str">
            <v>Actual Results</v>
          </cell>
        </row>
        <row r="195">
          <cell r="B195" t="str">
            <v>Size Fraction</v>
          </cell>
        </row>
        <row r="196">
          <cell r="B196" t="str">
            <v>+6.3mm</v>
          </cell>
        </row>
        <row r="197">
          <cell r="B197" t="str">
            <v>-6.3mm</v>
          </cell>
        </row>
        <row r="198">
          <cell r="B198" t="str">
            <v>Feed</v>
          </cell>
        </row>
        <row r="200">
          <cell r="B200" t="str">
            <v>2Q/2005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+40</v>
          </cell>
        </row>
        <row r="204">
          <cell r="B204" t="str">
            <v>-40 +35</v>
          </cell>
        </row>
        <row r="205">
          <cell r="B205" t="str">
            <v>-35 +31.5</v>
          </cell>
        </row>
        <row r="206">
          <cell r="B206" t="str">
            <v>-31.5 +25</v>
          </cell>
        </row>
        <row r="207">
          <cell r="B207" t="str">
            <v>-25 +20</v>
          </cell>
        </row>
        <row r="208">
          <cell r="B208" t="str">
            <v>-20 +15</v>
          </cell>
        </row>
        <row r="209">
          <cell r="B209" t="str">
            <v>-15 +12.5</v>
          </cell>
        </row>
        <row r="210">
          <cell r="B210" t="str">
            <v>-12.5 +10</v>
          </cell>
        </row>
        <row r="211">
          <cell r="B211" t="str">
            <v>-10 +8</v>
          </cell>
        </row>
        <row r="212">
          <cell r="B212" t="str">
            <v>-8 +6.3</v>
          </cell>
        </row>
        <row r="213">
          <cell r="B213" t="str">
            <v>-6.3 +4</v>
          </cell>
        </row>
        <row r="214">
          <cell r="B214" t="str">
            <v>-4 +2</v>
          </cell>
        </row>
        <row r="215">
          <cell r="B215" t="str">
            <v>-2 +1</v>
          </cell>
        </row>
        <row r="216">
          <cell r="B216" t="str">
            <v>-1</v>
          </cell>
        </row>
        <row r="217">
          <cell r="B217" t="str">
            <v>Calc Head</v>
          </cell>
        </row>
        <row r="218">
          <cell r="B218" t="str">
            <v>Actual Head</v>
          </cell>
        </row>
        <row r="221">
          <cell r="B221" t="str">
            <v>Actual Results</v>
          </cell>
        </row>
        <row r="222">
          <cell r="B222" t="str">
            <v>Size Fraction</v>
          </cell>
        </row>
        <row r="223">
          <cell r="B223" t="str">
            <v>+6.3mm</v>
          </cell>
        </row>
        <row r="224">
          <cell r="B224" t="str">
            <v>-6.3mm</v>
          </cell>
        </row>
        <row r="225">
          <cell r="B225" t="str">
            <v>Feed</v>
          </cell>
        </row>
        <row r="227">
          <cell r="B227" t="str">
            <v>3Q/2005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+40</v>
          </cell>
        </row>
        <row r="231">
          <cell r="B231" t="str">
            <v>-40 +35</v>
          </cell>
        </row>
        <row r="232">
          <cell r="B232" t="str">
            <v>-35 +31.5</v>
          </cell>
        </row>
        <row r="233">
          <cell r="B233" t="str">
            <v>-31.5 +25</v>
          </cell>
        </row>
        <row r="234">
          <cell r="B234" t="str">
            <v>-25 +20</v>
          </cell>
        </row>
        <row r="235">
          <cell r="B235" t="str">
            <v>-20 +15</v>
          </cell>
        </row>
        <row r="236">
          <cell r="B236" t="str">
            <v>-15 +12.5</v>
          </cell>
        </row>
        <row r="237">
          <cell r="B237" t="str">
            <v>-12.5 +10</v>
          </cell>
        </row>
        <row r="238">
          <cell r="B238" t="str">
            <v>-10 +8</v>
          </cell>
        </row>
        <row r="239">
          <cell r="B239" t="str">
            <v>-8 +6.3</v>
          </cell>
        </row>
        <row r="240">
          <cell r="B240" t="str">
            <v>-6.3 +4</v>
          </cell>
        </row>
        <row r="241">
          <cell r="B241" t="str">
            <v>-4 +2</v>
          </cell>
        </row>
        <row r="242">
          <cell r="B242" t="str">
            <v>-2 +1</v>
          </cell>
        </row>
        <row r="243">
          <cell r="B243" t="str">
            <v>-1</v>
          </cell>
        </row>
        <row r="244">
          <cell r="B244" t="str">
            <v>Calc Head</v>
          </cell>
        </row>
        <row r="245">
          <cell r="B245" t="str">
            <v>Actual Head</v>
          </cell>
        </row>
        <row r="248">
          <cell r="B248" t="str">
            <v>Actual Results</v>
          </cell>
        </row>
        <row r="249">
          <cell r="B249" t="str">
            <v>Size Fraction</v>
          </cell>
        </row>
        <row r="250">
          <cell r="B250" t="str">
            <v>+6.3mm</v>
          </cell>
        </row>
        <row r="251">
          <cell r="B251" t="str">
            <v>-6.3mm</v>
          </cell>
        </row>
        <row r="252">
          <cell r="B252" t="str">
            <v>Feed</v>
          </cell>
        </row>
        <row r="254">
          <cell r="B254" t="str">
            <v>4Q/2005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+40</v>
          </cell>
        </row>
        <row r="258">
          <cell r="B258" t="str">
            <v>-40 +35</v>
          </cell>
        </row>
        <row r="259">
          <cell r="B259" t="str">
            <v>-35 +31.5</v>
          </cell>
        </row>
        <row r="260">
          <cell r="B260" t="str">
            <v>-31.5 +25</v>
          </cell>
        </row>
        <row r="261">
          <cell r="B261" t="str">
            <v>-25 +20</v>
          </cell>
        </row>
        <row r="262">
          <cell r="B262" t="str">
            <v>-20 +15</v>
          </cell>
        </row>
        <row r="263">
          <cell r="B263" t="str">
            <v>-15 +12.5</v>
          </cell>
        </row>
        <row r="264">
          <cell r="B264" t="str">
            <v>-12.5 +10</v>
          </cell>
        </row>
        <row r="265">
          <cell r="B265" t="str">
            <v>-10 +8</v>
          </cell>
        </row>
        <row r="266">
          <cell r="B266" t="str">
            <v>-8 +6.3</v>
          </cell>
        </row>
        <row r="267">
          <cell r="B267" t="str">
            <v>-6.3 +4</v>
          </cell>
        </row>
        <row r="268">
          <cell r="B268" t="str">
            <v>-4 +2</v>
          </cell>
        </row>
        <row r="269">
          <cell r="B269" t="str">
            <v>-2 +1</v>
          </cell>
        </row>
        <row r="270">
          <cell r="B270" t="str">
            <v>-1</v>
          </cell>
        </row>
        <row r="271">
          <cell r="B271" t="str">
            <v>Calc Head</v>
          </cell>
        </row>
        <row r="272">
          <cell r="B272" t="str">
            <v>Actual Head</v>
          </cell>
        </row>
        <row r="275">
          <cell r="B275" t="str">
            <v>Actual Results</v>
          </cell>
        </row>
        <row r="276">
          <cell r="B276" t="str">
            <v>Size Fraction</v>
          </cell>
        </row>
        <row r="277">
          <cell r="B277" t="str">
            <v>+6.3mm</v>
          </cell>
        </row>
        <row r="278">
          <cell r="B278" t="str">
            <v>-6.3mm</v>
          </cell>
        </row>
        <row r="279">
          <cell r="B279" t="str">
            <v>Feed</v>
          </cell>
        </row>
        <row r="282">
          <cell r="B282" t="str">
            <v>1Q/2006</v>
          </cell>
        </row>
        <row r="283">
          <cell r="B283" t="str">
            <v>Actual Results</v>
          </cell>
        </row>
        <row r="284">
          <cell r="B284" t="str">
            <v>Size Fraction</v>
          </cell>
        </row>
        <row r="285">
          <cell r="B285" t="str">
            <v>+40</v>
          </cell>
        </row>
        <row r="286">
          <cell r="B286" t="str">
            <v>-40 +35</v>
          </cell>
        </row>
        <row r="287">
          <cell r="B287" t="str">
            <v>-35 +31.5</v>
          </cell>
        </row>
        <row r="288">
          <cell r="B288" t="str">
            <v>-31.5 +25</v>
          </cell>
        </row>
        <row r="289">
          <cell r="B289" t="str">
            <v>-25 +20</v>
          </cell>
        </row>
        <row r="290">
          <cell r="B290" t="str">
            <v>-20 +15</v>
          </cell>
        </row>
        <row r="291">
          <cell r="B291" t="str">
            <v>-15 +12.5</v>
          </cell>
        </row>
        <row r="292">
          <cell r="B292" t="str">
            <v>-12.5 +10</v>
          </cell>
        </row>
        <row r="293">
          <cell r="B293" t="str">
            <v>-10 +8</v>
          </cell>
        </row>
        <row r="294">
          <cell r="B294" t="str">
            <v>-8 +6.3</v>
          </cell>
        </row>
        <row r="295">
          <cell r="B295" t="str">
            <v>-6.3 +4</v>
          </cell>
        </row>
        <row r="296">
          <cell r="B296" t="str">
            <v>-4 +2</v>
          </cell>
        </row>
        <row r="297">
          <cell r="B297" t="str">
            <v>-2 +1</v>
          </cell>
        </row>
        <row r="298">
          <cell r="B298" t="str">
            <v>-1</v>
          </cell>
        </row>
        <row r="299">
          <cell r="B299" t="str">
            <v>Calc Head</v>
          </cell>
        </row>
        <row r="300">
          <cell r="B300" t="str">
            <v>Actual Head</v>
          </cell>
        </row>
        <row r="303">
          <cell r="B303" t="str">
            <v>Actual Results</v>
          </cell>
        </row>
        <row r="304">
          <cell r="B304" t="str">
            <v>Size Fraction</v>
          </cell>
        </row>
        <row r="305">
          <cell r="B305" t="str">
            <v>+6.3mm</v>
          </cell>
        </row>
        <row r="306">
          <cell r="B306" t="str">
            <v>-6.3mm</v>
          </cell>
        </row>
        <row r="307">
          <cell r="B307" t="str">
            <v>Feed</v>
          </cell>
        </row>
        <row r="309">
          <cell r="B309" t="str">
            <v>2Q/2006</v>
          </cell>
        </row>
        <row r="310">
          <cell r="B310" t="str">
            <v>Actual Results</v>
          </cell>
        </row>
        <row r="311">
          <cell r="B311" t="str">
            <v>Size Fraction</v>
          </cell>
        </row>
        <row r="312">
          <cell r="B312" t="str">
            <v>+40</v>
          </cell>
        </row>
        <row r="313">
          <cell r="B313" t="str">
            <v>-40 +35</v>
          </cell>
        </row>
        <row r="314">
          <cell r="B314" t="str">
            <v>-35 +31.5</v>
          </cell>
        </row>
        <row r="315">
          <cell r="B315" t="str">
            <v>-31.5 +25</v>
          </cell>
        </row>
        <row r="316">
          <cell r="B316" t="str">
            <v>-25 +20</v>
          </cell>
        </row>
        <row r="317">
          <cell r="B317" t="str">
            <v>-20 +15</v>
          </cell>
        </row>
        <row r="318">
          <cell r="B318" t="str">
            <v>-15 +12.5</v>
          </cell>
        </row>
        <row r="319">
          <cell r="B319" t="str">
            <v>-12.5 +10</v>
          </cell>
        </row>
        <row r="320">
          <cell r="B320" t="str">
            <v>-10 +8</v>
          </cell>
        </row>
        <row r="321">
          <cell r="B321" t="str">
            <v>-8 +6.3</v>
          </cell>
        </row>
        <row r="322">
          <cell r="B322" t="str">
            <v>-6.3 +4</v>
          </cell>
        </row>
        <row r="323">
          <cell r="B323" t="str">
            <v>-4 +2</v>
          </cell>
        </row>
        <row r="324">
          <cell r="B324" t="str">
            <v>-2 +1</v>
          </cell>
        </row>
        <row r="325">
          <cell r="B325" t="str">
            <v>-1</v>
          </cell>
        </row>
        <row r="326">
          <cell r="B326" t="str">
            <v>Calc Head</v>
          </cell>
        </row>
        <row r="327">
          <cell r="B327" t="str">
            <v>Actual Head</v>
          </cell>
        </row>
        <row r="330">
          <cell r="B330" t="str">
            <v>Actual Results</v>
          </cell>
        </row>
        <row r="331">
          <cell r="B331" t="str">
            <v>Size Fraction</v>
          </cell>
        </row>
        <row r="332">
          <cell r="B332" t="str">
            <v>+6.3mm</v>
          </cell>
        </row>
        <row r="333">
          <cell r="B333" t="str">
            <v>-6.3mm</v>
          </cell>
        </row>
        <row r="334">
          <cell r="B334" t="str">
            <v>Feed</v>
          </cell>
        </row>
        <row r="336">
          <cell r="B336" t="str">
            <v>3Q/2006</v>
          </cell>
        </row>
        <row r="337">
          <cell r="B337" t="str">
            <v>Actual Results</v>
          </cell>
        </row>
        <row r="338">
          <cell r="B338" t="str">
            <v>Size Fraction</v>
          </cell>
        </row>
        <row r="339">
          <cell r="B339" t="str">
            <v>+40</v>
          </cell>
        </row>
        <row r="340">
          <cell r="B340" t="str">
            <v>-40 +35</v>
          </cell>
        </row>
        <row r="341">
          <cell r="B341" t="str">
            <v>-35 +31.5</v>
          </cell>
        </row>
        <row r="342">
          <cell r="B342" t="str">
            <v>-31.5 +25</v>
          </cell>
        </row>
        <row r="343">
          <cell r="B343" t="str">
            <v>-25 +20</v>
          </cell>
        </row>
        <row r="344">
          <cell r="B344" t="str">
            <v>-20 +15</v>
          </cell>
        </row>
        <row r="345">
          <cell r="B345" t="str">
            <v>-15 +12.5</v>
          </cell>
        </row>
        <row r="346">
          <cell r="B346" t="str">
            <v>-12.5 +10</v>
          </cell>
        </row>
        <row r="347">
          <cell r="B347" t="str">
            <v>-10 +8</v>
          </cell>
        </row>
        <row r="348">
          <cell r="B348" t="str">
            <v>-8 +6.3</v>
          </cell>
        </row>
        <row r="349">
          <cell r="B349" t="str">
            <v>-6.3 +4</v>
          </cell>
        </row>
        <row r="350">
          <cell r="B350" t="str">
            <v>-4 +2</v>
          </cell>
        </row>
        <row r="351">
          <cell r="B351" t="str">
            <v>-2 +1</v>
          </cell>
        </row>
        <row r="352">
          <cell r="B352" t="str">
            <v>-1</v>
          </cell>
        </row>
        <row r="353">
          <cell r="B353" t="str">
            <v>Calc Head</v>
          </cell>
        </row>
        <row r="354">
          <cell r="B354" t="str">
            <v>Actual Head</v>
          </cell>
        </row>
        <row r="357">
          <cell r="B357" t="str">
            <v>Actual Results</v>
          </cell>
        </row>
        <row r="358">
          <cell r="B358" t="str">
            <v>Size Fraction</v>
          </cell>
        </row>
        <row r="359">
          <cell r="B359" t="str">
            <v>+6.3mm</v>
          </cell>
        </row>
        <row r="360">
          <cell r="B360" t="str">
            <v>-6.3mm</v>
          </cell>
        </row>
        <row r="361">
          <cell r="B361" t="str">
            <v>Feed</v>
          </cell>
        </row>
        <row r="363">
          <cell r="B363" t="str">
            <v>4Q/2006</v>
          </cell>
        </row>
        <row r="364">
          <cell r="B364" t="str">
            <v>Actual Results</v>
          </cell>
        </row>
        <row r="365">
          <cell r="B365" t="str">
            <v>Size Fraction</v>
          </cell>
        </row>
        <row r="366">
          <cell r="B366" t="str">
            <v>+40</v>
          </cell>
        </row>
        <row r="367">
          <cell r="B367" t="str">
            <v>-40 +35</v>
          </cell>
        </row>
        <row r="368">
          <cell r="B368" t="str">
            <v>-35 +31.5</v>
          </cell>
        </row>
        <row r="369">
          <cell r="B369" t="str">
            <v>-31.5 +25</v>
          </cell>
        </row>
        <row r="370">
          <cell r="B370" t="str">
            <v>-25 +20</v>
          </cell>
        </row>
        <row r="371">
          <cell r="B371" t="str">
            <v>-20 +15</v>
          </cell>
        </row>
        <row r="372">
          <cell r="B372" t="str">
            <v>-15 +12.5</v>
          </cell>
        </row>
        <row r="373">
          <cell r="B373" t="str">
            <v>-12.5 +10</v>
          </cell>
        </row>
        <row r="374">
          <cell r="B374" t="str">
            <v>-10 +8</v>
          </cell>
        </row>
        <row r="375">
          <cell r="B375" t="str">
            <v>-8 +6.3</v>
          </cell>
        </row>
        <row r="376">
          <cell r="B376" t="str">
            <v>-6.3 +4</v>
          </cell>
        </row>
        <row r="377">
          <cell r="B377" t="str">
            <v>-4 +2</v>
          </cell>
        </row>
        <row r="378">
          <cell r="B378" t="str">
            <v>-2 +1</v>
          </cell>
        </row>
        <row r="379">
          <cell r="B379" t="str">
            <v>-1</v>
          </cell>
        </row>
        <row r="380">
          <cell r="B380" t="str">
            <v>Calc Head</v>
          </cell>
        </row>
        <row r="381">
          <cell r="B381" t="str">
            <v>Actual Head</v>
          </cell>
        </row>
        <row r="384">
          <cell r="B384" t="str">
            <v>Actual Results</v>
          </cell>
        </row>
        <row r="385">
          <cell r="B385" t="str">
            <v>Size Fraction</v>
          </cell>
        </row>
        <row r="386">
          <cell r="B386" t="str">
            <v>+6.3mm</v>
          </cell>
        </row>
        <row r="387">
          <cell r="B387" t="str">
            <v>-6.3mm</v>
          </cell>
        </row>
        <row r="388">
          <cell r="B388" t="str">
            <v>Feed</v>
          </cell>
        </row>
        <row r="390">
          <cell r="B390" t="str">
            <v>1Q/2007</v>
          </cell>
        </row>
        <row r="391">
          <cell r="B391" t="str">
            <v>Actual Results</v>
          </cell>
        </row>
        <row r="392">
          <cell r="B392" t="str">
            <v>Size Fraction</v>
          </cell>
        </row>
        <row r="393">
          <cell r="B393" t="str">
            <v>+40</v>
          </cell>
        </row>
        <row r="394">
          <cell r="B394" t="str">
            <v>-40 +35</v>
          </cell>
        </row>
        <row r="395">
          <cell r="B395" t="str">
            <v>-35 +31.5</v>
          </cell>
        </row>
        <row r="396">
          <cell r="B396" t="str">
            <v>-31.5 +25</v>
          </cell>
        </row>
        <row r="397">
          <cell r="B397" t="str">
            <v>-25 +20</v>
          </cell>
        </row>
        <row r="398">
          <cell r="B398" t="str">
            <v>-20 +15</v>
          </cell>
        </row>
        <row r="399">
          <cell r="B399" t="str">
            <v>-15 +12.5</v>
          </cell>
        </row>
        <row r="400">
          <cell r="B400" t="str">
            <v>-12.5 +10</v>
          </cell>
        </row>
        <row r="401">
          <cell r="B401" t="str">
            <v>-10 +8</v>
          </cell>
        </row>
        <row r="402">
          <cell r="B402" t="str">
            <v>-8 +6.3</v>
          </cell>
        </row>
        <row r="403">
          <cell r="B403" t="str">
            <v>-6.3 +4</v>
          </cell>
        </row>
        <row r="404">
          <cell r="B404" t="str">
            <v>-4 +2</v>
          </cell>
        </row>
        <row r="405">
          <cell r="B405" t="str">
            <v>-2 +1</v>
          </cell>
        </row>
        <row r="406">
          <cell r="B406" t="str">
            <v>-1</v>
          </cell>
        </row>
        <row r="407">
          <cell r="B407" t="str">
            <v>Calc Head</v>
          </cell>
        </row>
        <row r="408">
          <cell r="B408" t="str">
            <v>Actual Head</v>
          </cell>
        </row>
        <row r="411">
          <cell r="B411" t="str">
            <v>Actual Results</v>
          </cell>
        </row>
        <row r="412">
          <cell r="B412" t="str">
            <v>Size Fraction</v>
          </cell>
        </row>
        <row r="413">
          <cell r="B413" t="str">
            <v>+6.3mm</v>
          </cell>
        </row>
        <row r="414">
          <cell r="B414" t="str">
            <v>-6.3mm</v>
          </cell>
        </row>
        <row r="415">
          <cell r="B415" t="str">
            <v>Feed</v>
          </cell>
        </row>
        <row r="417">
          <cell r="B417" t="str">
            <v>2Q/2007</v>
          </cell>
        </row>
        <row r="418">
          <cell r="B418" t="str">
            <v>Actual Results</v>
          </cell>
        </row>
        <row r="419">
          <cell r="B419" t="str">
            <v>Size Fraction</v>
          </cell>
        </row>
        <row r="420">
          <cell r="B420" t="str">
            <v>+40</v>
          </cell>
        </row>
        <row r="421">
          <cell r="B421" t="str">
            <v>-40 +35</v>
          </cell>
        </row>
        <row r="422">
          <cell r="B422" t="str">
            <v>-35 +31.5</v>
          </cell>
        </row>
        <row r="423">
          <cell r="B423" t="str">
            <v>-31.5 +25</v>
          </cell>
        </row>
        <row r="424">
          <cell r="B424" t="str">
            <v>-25 +20</v>
          </cell>
        </row>
        <row r="425">
          <cell r="B425" t="str">
            <v>-20 +15</v>
          </cell>
        </row>
        <row r="426">
          <cell r="B426" t="str">
            <v>-15 +12.5</v>
          </cell>
        </row>
        <row r="427">
          <cell r="B427" t="str">
            <v>-12.5 +10</v>
          </cell>
        </row>
        <row r="428">
          <cell r="B428" t="str">
            <v>-10 +8</v>
          </cell>
        </row>
        <row r="429">
          <cell r="B429" t="str">
            <v>-8 +6.3</v>
          </cell>
        </row>
        <row r="430">
          <cell r="B430" t="str">
            <v>-6.3 +4</v>
          </cell>
        </row>
        <row r="431">
          <cell r="B431" t="str">
            <v>-4 +2</v>
          </cell>
        </row>
        <row r="432">
          <cell r="B432" t="str">
            <v>-2 +1</v>
          </cell>
        </row>
        <row r="433">
          <cell r="B433" t="str">
            <v>-1</v>
          </cell>
        </row>
        <row r="434">
          <cell r="B434" t="str">
            <v>Calc Head</v>
          </cell>
        </row>
        <row r="435">
          <cell r="B435" t="str">
            <v>Actual Head</v>
          </cell>
        </row>
        <row r="438">
          <cell r="B438" t="str">
            <v>Actual Results</v>
          </cell>
        </row>
        <row r="439">
          <cell r="B439" t="str">
            <v>Size Fraction</v>
          </cell>
        </row>
        <row r="440">
          <cell r="B440" t="str">
            <v>+6.3mm</v>
          </cell>
        </row>
        <row r="441">
          <cell r="B441" t="str">
            <v>-6.3mm</v>
          </cell>
        </row>
        <row r="442">
          <cell r="B442" t="str">
            <v>Feed</v>
          </cell>
        </row>
        <row r="444">
          <cell r="B444" t="str">
            <v>3Q/2007</v>
          </cell>
        </row>
        <row r="445">
          <cell r="B445" t="str">
            <v>Actual Results</v>
          </cell>
        </row>
        <row r="446">
          <cell r="B446" t="str">
            <v>Size Fraction</v>
          </cell>
        </row>
        <row r="447">
          <cell r="B447" t="str">
            <v>+40</v>
          </cell>
        </row>
        <row r="448">
          <cell r="B448" t="str">
            <v>-40 +35</v>
          </cell>
        </row>
        <row r="449">
          <cell r="B449" t="str">
            <v>-35 +31.5</v>
          </cell>
        </row>
        <row r="450">
          <cell r="B450" t="str">
            <v>-31.5 +25</v>
          </cell>
        </row>
        <row r="451">
          <cell r="B451" t="str">
            <v>-25 +20</v>
          </cell>
        </row>
        <row r="452">
          <cell r="B452" t="str">
            <v>-20 +15</v>
          </cell>
        </row>
        <row r="453">
          <cell r="B453" t="str">
            <v>-15 +12.5</v>
          </cell>
        </row>
        <row r="454">
          <cell r="B454" t="str">
            <v>-12.5 +10</v>
          </cell>
        </row>
        <row r="455">
          <cell r="B455" t="str">
            <v>-10 +8</v>
          </cell>
        </row>
        <row r="456">
          <cell r="B456" t="str">
            <v>-8 +6.3</v>
          </cell>
        </row>
        <row r="457">
          <cell r="B457" t="str">
            <v>-6.3 +4</v>
          </cell>
        </row>
        <row r="458">
          <cell r="B458" t="str">
            <v>-4 +2</v>
          </cell>
        </row>
        <row r="459">
          <cell r="B459" t="str">
            <v>-2 +1</v>
          </cell>
        </row>
        <row r="460">
          <cell r="B460" t="str">
            <v>-1</v>
          </cell>
        </row>
        <row r="461">
          <cell r="B461" t="str">
            <v>Calc Head</v>
          </cell>
        </row>
        <row r="462">
          <cell r="B462" t="str">
            <v>Actual Head</v>
          </cell>
        </row>
        <row r="465">
          <cell r="B465" t="str">
            <v>Actual Results</v>
          </cell>
        </row>
        <row r="466">
          <cell r="B466" t="str">
            <v>Size Fraction</v>
          </cell>
        </row>
        <row r="467">
          <cell r="B467" t="str">
            <v>+6.3mm</v>
          </cell>
        </row>
        <row r="468">
          <cell r="B468" t="str">
            <v>-6.3mm</v>
          </cell>
        </row>
        <row r="469">
          <cell r="B469" t="str">
            <v>Feed</v>
          </cell>
        </row>
        <row r="471">
          <cell r="B471" t="str">
            <v>4Q/2007</v>
          </cell>
        </row>
        <row r="472">
          <cell r="B472" t="str">
            <v>Actual Results</v>
          </cell>
        </row>
        <row r="473">
          <cell r="B473" t="str">
            <v>Size Fraction</v>
          </cell>
        </row>
        <row r="474">
          <cell r="B474" t="str">
            <v>+40</v>
          </cell>
        </row>
        <row r="475">
          <cell r="B475" t="str">
            <v>-40 +35</v>
          </cell>
        </row>
        <row r="476">
          <cell r="B476" t="str">
            <v>-35 +31.5</v>
          </cell>
        </row>
        <row r="477">
          <cell r="B477" t="str">
            <v>-31.5 +25</v>
          </cell>
        </row>
        <row r="478">
          <cell r="B478" t="str">
            <v>-25 +20</v>
          </cell>
        </row>
        <row r="479">
          <cell r="B479" t="str">
            <v>-20 +15</v>
          </cell>
        </row>
        <row r="480">
          <cell r="B480" t="str">
            <v>-15 +12.5</v>
          </cell>
        </row>
        <row r="481">
          <cell r="B481" t="str">
            <v>-12.5 +10</v>
          </cell>
        </row>
        <row r="482">
          <cell r="B482" t="str">
            <v>-10 +8</v>
          </cell>
        </row>
        <row r="483">
          <cell r="B483" t="str">
            <v>-8 +6.3</v>
          </cell>
        </row>
        <row r="484">
          <cell r="B484" t="str">
            <v>-6.3 +4</v>
          </cell>
        </row>
        <row r="485">
          <cell r="B485" t="str">
            <v>-4 +2</v>
          </cell>
        </row>
        <row r="486">
          <cell r="B486" t="str">
            <v>-2 +1</v>
          </cell>
        </row>
        <row r="487">
          <cell r="B487" t="str">
            <v>-1</v>
          </cell>
        </row>
        <row r="488">
          <cell r="B488" t="str">
            <v>Calc Head</v>
          </cell>
        </row>
        <row r="489">
          <cell r="B489" t="str">
            <v>Actual Head</v>
          </cell>
        </row>
        <row r="492">
          <cell r="B492" t="str">
            <v>Actual Results</v>
          </cell>
        </row>
        <row r="493">
          <cell r="B493" t="str">
            <v>Size Fraction</v>
          </cell>
        </row>
        <row r="494">
          <cell r="B494" t="str">
            <v>+6.3mm</v>
          </cell>
        </row>
        <row r="495">
          <cell r="B495" t="str">
            <v>-6.3mm</v>
          </cell>
        </row>
        <row r="496">
          <cell r="B496" t="str">
            <v>Feed</v>
          </cell>
        </row>
      </sheetData>
      <sheetData sheetId="40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(Marandoo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37336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Marandoo Lump</v>
          </cell>
          <cell r="EM6" t="str">
            <v>RM</v>
          </cell>
          <cell r="EN6">
            <v>19059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(Marandoo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7">
          <cell r="B97" t="str">
            <v>3Q/2004</v>
          </cell>
        </row>
        <row r="103">
          <cell r="B103" t="str">
            <v>4Q/2004</v>
          </cell>
        </row>
        <row r="104">
          <cell r="B104" t="str">
            <v>Actual Results</v>
          </cell>
        </row>
        <row r="105">
          <cell r="B105" t="str">
            <v>Size Fraction</v>
          </cell>
        </row>
        <row r="106">
          <cell r="B106" t="str">
            <v>+40</v>
          </cell>
        </row>
        <row r="107">
          <cell r="B107" t="str">
            <v>-40 +35</v>
          </cell>
        </row>
        <row r="108">
          <cell r="B108" t="str">
            <v>-35 +31.5</v>
          </cell>
        </row>
        <row r="109">
          <cell r="B109" t="str">
            <v>-31.5 +25</v>
          </cell>
        </row>
        <row r="110">
          <cell r="B110" t="str">
            <v>-25 +20</v>
          </cell>
        </row>
        <row r="111">
          <cell r="B111" t="str">
            <v>-20 +15</v>
          </cell>
        </row>
        <row r="112">
          <cell r="B112" t="str">
            <v>-15 +12.5</v>
          </cell>
        </row>
        <row r="113">
          <cell r="B113" t="str">
            <v>-12.5 +10</v>
          </cell>
        </row>
        <row r="114">
          <cell r="B114" t="str">
            <v>-10 +8</v>
          </cell>
        </row>
        <row r="115">
          <cell r="B115" t="str">
            <v>-8 +6.3</v>
          </cell>
        </row>
        <row r="116">
          <cell r="B116" t="str">
            <v>-6.3 +4</v>
          </cell>
        </row>
        <row r="117">
          <cell r="B117" t="str">
            <v>-4 +2</v>
          </cell>
        </row>
        <row r="118">
          <cell r="B118" t="str">
            <v>-2 +1</v>
          </cell>
        </row>
        <row r="119">
          <cell r="B119" t="str">
            <v>-1</v>
          </cell>
        </row>
        <row r="120">
          <cell r="B120" t="str">
            <v>Calc Head</v>
          </cell>
        </row>
        <row r="121">
          <cell r="B121" t="str">
            <v>Actual Head</v>
          </cell>
        </row>
        <row r="124">
          <cell r="B124" t="str">
            <v>Actual Results</v>
          </cell>
        </row>
        <row r="125">
          <cell r="B125" t="str">
            <v>Size Fraction</v>
          </cell>
        </row>
        <row r="126">
          <cell r="B126" t="str">
            <v>+6.3mm</v>
          </cell>
        </row>
        <row r="127">
          <cell r="B127" t="str">
            <v>-6.3mm</v>
          </cell>
        </row>
        <row r="128">
          <cell r="B128" t="str">
            <v>Feed</v>
          </cell>
        </row>
        <row r="131">
          <cell r="B131" t="str">
            <v>1Q/2005</v>
          </cell>
        </row>
        <row r="132">
          <cell r="B132" t="str">
            <v>Actual Results</v>
          </cell>
        </row>
        <row r="133">
          <cell r="B133" t="str">
            <v>Size Fraction</v>
          </cell>
        </row>
        <row r="134">
          <cell r="B134" t="str">
            <v>+40</v>
          </cell>
        </row>
        <row r="135">
          <cell r="B135" t="str">
            <v>-40 +35</v>
          </cell>
        </row>
        <row r="136">
          <cell r="B136" t="str">
            <v>-35 +31.5</v>
          </cell>
        </row>
        <row r="137">
          <cell r="B137" t="str">
            <v>-31.5 +25</v>
          </cell>
        </row>
        <row r="138">
          <cell r="B138" t="str">
            <v>-25 +20</v>
          </cell>
        </row>
        <row r="139">
          <cell r="B139" t="str">
            <v>-20 +15</v>
          </cell>
        </row>
        <row r="140">
          <cell r="B140" t="str">
            <v>-15 +12.5</v>
          </cell>
        </row>
        <row r="141">
          <cell r="B141" t="str">
            <v>-12.5 +10</v>
          </cell>
        </row>
        <row r="142">
          <cell r="B142" t="str">
            <v>-10 +8</v>
          </cell>
        </row>
        <row r="143">
          <cell r="B143" t="str">
            <v>-8 +6.3</v>
          </cell>
        </row>
        <row r="144">
          <cell r="B144" t="str">
            <v>-6.3 +4</v>
          </cell>
        </row>
        <row r="145">
          <cell r="B145" t="str">
            <v>-4 +2</v>
          </cell>
        </row>
        <row r="146">
          <cell r="B146" t="str">
            <v>-2 +1</v>
          </cell>
        </row>
        <row r="147">
          <cell r="B147" t="str">
            <v>-1</v>
          </cell>
        </row>
        <row r="148">
          <cell r="B148" t="str">
            <v>Calc Head</v>
          </cell>
        </row>
        <row r="149">
          <cell r="B149" t="str">
            <v>Actual Head</v>
          </cell>
        </row>
        <row r="152">
          <cell r="B152" t="str">
            <v>Actual Results</v>
          </cell>
        </row>
        <row r="153">
          <cell r="B153" t="str">
            <v>Size Fraction</v>
          </cell>
        </row>
        <row r="154">
          <cell r="B154" t="str">
            <v>+6.3mm</v>
          </cell>
        </row>
        <row r="155">
          <cell r="B155" t="str">
            <v>-6.3mm</v>
          </cell>
        </row>
        <row r="156">
          <cell r="B156" t="str">
            <v>Feed</v>
          </cell>
        </row>
        <row r="158">
          <cell r="B158" t="str">
            <v>2Q/2005</v>
          </cell>
        </row>
        <row r="159">
          <cell r="B159" t="str">
            <v>Actual Results</v>
          </cell>
        </row>
        <row r="160">
          <cell r="B160" t="str">
            <v>Size Fraction</v>
          </cell>
        </row>
        <row r="161">
          <cell r="B161" t="str">
            <v>+40</v>
          </cell>
        </row>
        <row r="162">
          <cell r="B162" t="str">
            <v>-40 +35</v>
          </cell>
        </row>
        <row r="163">
          <cell r="B163" t="str">
            <v>-35 +31.5</v>
          </cell>
        </row>
        <row r="164">
          <cell r="B164" t="str">
            <v>-31.5 +25</v>
          </cell>
        </row>
        <row r="165">
          <cell r="B165" t="str">
            <v>-25 +20</v>
          </cell>
        </row>
        <row r="166">
          <cell r="B166" t="str">
            <v>-20 +15</v>
          </cell>
        </row>
        <row r="167">
          <cell r="B167" t="str">
            <v>-15 +12.5</v>
          </cell>
        </row>
        <row r="168">
          <cell r="B168" t="str">
            <v>-12.5 +10</v>
          </cell>
        </row>
        <row r="169">
          <cell r="B169" t="str">
            <v>-10 +8</v>
          </cell>
        </row>
        <row r="170">
          <cell r="B170" t="str">
            <v>-8 +6.3</v>
          </cell>
        </row>
        <row r="171">
          <cell r="B171" t="str">
            <v>-6.3 +4</v>
          </cell>
        </row>
        <row r="172">
          <cell r="B172" t="str">
            <v>-4 +2</v>
          </cell>
        </row>
        <row r="173">
          <cell r="B173" t="str">
            <v>-2 +1</v>
          </cell>
        </row>
        <row r="174">
          <cell r="B174" t="str">
            <v>-1</v>
          </cell>
        </row>
        <row r="175">
          <cell r="B175" t="str">
            <v>Calc Head</v>
          </cell>
        </row>
        <row r="176">
          <cell r="B176" t="str">
            <v>Actual Head</v>
          </cell>
        </row>
        <row r="179">
          <cell r="B179" t="str">
            <v>Actual Results</v>
          </cell>
        </row>
        <row r="180">
          <cell r="B180" t="str">
            <v>Size Fraction</v>
          </cell>
        </row>
        <row r="181">
          <cell r="B181" t="str">
            <v>+6.3mm</v>
          </cell>
        </row>
        <row r="182">
          <cell r="B182" t="str">
            <v>-6.3mm</v>
          </cell>
        </row>
        <row r="183">
          <cell r="B183" t="str">
            <v>Feed</v>
          </cell>
        </row>
        <row r="185">
          <cell r="B185" t="str">
            <v>3Q/2005</v>
          </cell>
        </row>
        <row r="186">
          <cell r="B186" t="str">
            <v>Actual Results</v>
          </cell>
        </row>
        <row r="187">
          <cell r="B187" t="str">
            <v>Size Fraction</v>
          </cell>
        </row>
        <row r="188">
          <cell r="B188" t="str">
            <v>+40</v>
          </cell>
        </row>
        <row r="189">
          <cell r="B189" t="str">
            <v>-40 +35</v>
          </cell>
        </row>
        <row r="190">
          <cell r="B190" t="str">
            <v>-35 +31.5</v>
          </cell>
        </row>
        <row r="191">
          <cell r="B191" t="str">
            <v>-31.5 +25</v>
          </cell>
        </row>
        <row r="192">
          <cell r="B192" t="str">
            <v>-25 +20</v>
          </cell>
        </row>
        <row r="193">
          <cell r="B193" t="str">
            <v>-20 +15</v>
          </cell>
        </row>
        <row r="194">
          <cell r="B194" t="str">
            <v>-15 +12.5</v>
          </cell>
        </row>
        <row r="195">
          <cell r="B195" t="str">
            <v>-12.5 +10</v>
          </cell>
        </row>
        <row r="196">
          <cell r="B196" t="str">
            <v>-10 +8</v>
          </cell>
        </row>
        <row r="197">
          <cell r="B197" t="str">
            <v>-8 +6.3</v>
          </cell>
        </row>
        <row r="198">
          <cell r="B198" t="str">
            <v>-6.3 +4</v>
          </cell>
        </row>
        <row r="199">
          <cell r="B199" t="str">
            <v>-4 +2</v>
          </cell>
        </row>
        <row r="200">
          <cell r="B200" t="str">
            <v>-2 +1</v>
          </cell>
        </row>
        <row r="201">
          <cell r="B201" t="str">
            <v>-1</v>
          </cell>
        </row>
        <row r="202">
          <cell r="B202" t="str">
            <v>Calc Head</v>
          </cell>
        </row>
        <row r="203">
          <cell r="B203" t="str">
            <v>Actual Head</v>
          </cell>
        </row>
        <row r="206">
          <cell r="B206" t="str">
            <v>Actual Results</v>
          </cell>
        </row>
        <row r="207">
          <cell r="B207" t="str">
            <v>Size Fraction</v>
          </cell>
        </row>
        <row r="208">
          <cell r="B208" t="str">
            <v>+6.3mm</v>
          </cell>
        </row>
        <row r="209">
          <cell r="B209" t="str">
            <v>-6.3mm</v>
          </cell>
        </row>
        <row r="210">
          <cell r="B210" t="str">
            <v>Feed</v>
          </cell>
        </row>
        <row r="212">
          <cell r="B212" t="str">
            <v>4Q/2005</v>
          </cell>
        </row>
        <row r="213">
          <cell r="B213" t="str">
            <v>Actual Results</v>
          </cell>
        </row>
        <row r="214">
          <cell r="B214" t="str">
            <v>Size Fraction</v>
          </cell>
        </row>
        <row r="215">
          <cell r="B215" t="str">
            <v>+40</v>
          </cell>
        </row>
        <row r="216">
          <cell r="B216" t="str">
            <v>-40 +35</v>
          </cell>
        </row>
        <row r="217">
          <cell r="B217" t="str">
            <v>-35 +31.5</v>
          </cell>
        </row>
        <row r="218">
          <cell r="B218" t="str">
            <v>-31.5 +25</v>
          </cell>
        </row>
        <row r="219">
          <cell r="B219" t="str">
            <v>-25 +20</v>
          </cell>
        </row>
        <row r="220">
          <cell r="B220" t="str">
            <v>-20 +15</v>
          </cell>
        </row>
        <row r="221">
          <cell r="B221" t="str">
            <v>-15 +12.5</v>
          </cell>
        </row>
        <row r="222">
          <cell r="B222" t="str">
            <v>-12.5 +10</v>
          </cell>
        </row>
        <row r="223">
          <cell r="B223" t="str">
            <v>-10 +8</v>
          </cell>
        </row>
        <row r="224">
          <cell r="B224" t="str">
            <v>-8 +6.3</v>
          </cell>
        </row>
        <row r="225">
          <cell r="B225" t="str">
            <v>-6.3 +4</v>
          </cell>
        </row>
        <row r="226">
          <cell r="B226" t="str">
            <v>-4 +2</v>
          </cell>
        </row>
        <row r="227">
          <cell r="B227" t="str">
            <v>-2 +1</v>
          </cell>
        </row>
        <row r="228">
          <cell r="B228" t="str">
            <v>-1</v>
          </cell>
        </row>
        <row r="229">
          <cell r="B229" t="str">
            <v>Calc Head</v>
          </cell>
        </row>
        <row r="230">
          <cell r="B230" t="str">
            <v>Actual Head</v>
          </cell>
        </row>
        <row r="233">
          <cell r="B233" t="str">
            <v>Actual Results</v>
          </cell>
        </row>
        <row r="234">
          <cell r="B234" t="str">
            <v>Size Fraction</v>
          </cell>
        </row>
        <row r="235">
          <cell r="B235" t="str">
            <v>+6.3mm</v>
          </cell>
        </row>
        <row r="236">
          <cell r="B236" t="str">
            <v>-6.3mm</v>
          </cell>
        </row>
        <row r="237">
          <cell r="B237" t="str">
            <v>Feed</v>
          </cell>
        </row>
        <row r="240">
          <cell r="B240" t="str">
            <v>1Q/2006</v>
          </cell>
        </row>
        <row r="241">
          <cell r="B241" t="str">
            <v>Actual Results</v>
          </cell>
        </row>
        <row r="242">
          <cell r="B242" t="str">
            <v>Size Fraction</v>
          </cell>
        </row>
        <row r="243">
          <cell r="B243" t="str">
            <v>+40</v>
          </cell>
        </row>
        <row r="244">
          <cell r="B244" t="str">
            <v>-40 +35</v>
          </cell>
        </row>
        <row r="245">
          <cell r="B245" t="str">
            <v>-35 +31.5</v>
          </cell>
        </row>
        <row r="246">
          <cell r="B246" t="str">
            <v>-31.5 +25</v>
          </cell>
        </row>
        <row r="247">
          <cell r="B247" t="str">
            <v>-25 +20</v>
          </cell>
        </row>
        <row r="248">
          <cell r="B248" t="str">
            <v>-20 +15</v>
          </cell>
        </row>
        <row r="249">
          <cell r="B249" t="str">
            <v>-15 +12.5</v>
          </cell>
        </row>
        <row r="250">
          <cell r="B250" t="str">
            <v>-12.5 +10</v>
          </cell>
        </row>
        <row r="251">
          <cell r="B251" t="str">
            <v>-10 +8</v>
          </cell>
        </row>
        <row r="252">
          <cell r="B252" t="str">
            <v>-8 +6.3</v>
          </cell>
        </row>
        <row r="253">
          <cell r="B253" t="str">
            <v>-6.3 +4</v>
          </cell>
        </row>
        <row r="254">
          <cell r="B254" t="str">
            <v>-4 +2</v>
          </cell>
        </row>
        <row r="255">
          <cell r="B255" t="str">
            <v>-2 +1</v>
          </cell>
        </row>
        <row r="256">
          <cell r="B256" t="str">
            <v>-1</v>
          </cell>
        </row>
        <row r="257">
          <cell r="B257" t="str">
            <v>Calc Head</v>
          </cell>
        </row>
        <row r="258">
          <cell r="B258" t="str">
            <v>Actual Head</v>
          </cell>
        </row>
        <row r="261">
          <cell r="B261" t="str">
            <v>Actual Results</v>
          </cell>
        </row>
        <row r="262">
          <cell r="B262" t="str">
            <v>Size Fraction</v>
          </cell>
        </row>
        <row r="263">
          <cell r="B263" t="str">
            <v>+6.3mm</v>
          </cell>
        </row>
        <row r="264">
          <cell r="B264" t="str">
            <v>-6.3mm</v>
          </cell>
        </row>
        <row r="265">
          <cell r="B265" t="str">
            <v>Feed</v>
          </cell>
        </row>
        <row r="267">
          <cell r="B267" t="str">
            <v>2Q/2006</v>
          </cell>
        </row>
        <row r="268">
          <cell r="B268" t="str">
            <v>Actual Results</v>
          </cell>
        </row>
        <row r="269">
          <cell r="B269" t="str">
            <v>Size Fraction</v>
          </cell>
        </row>
        <row r="270">
          <cell r="B270" t="str">
            <v>+40</v>
          </cell>
        </row>
        <row r="271">
          <cell r="B271" t="str">
            <v>-40 +35</v>
          </cell>
        </row>
        <row r="272">
          <cell r="B272" t="str">
            <v>-35 +31.5</v>
          </cell>
        </row>
        <row r="273">
          <cell r="B273" t="str">
            <v>-31.5 +25</v>
          </cell>
        </row>
        <row r="274">
          <cell r="B274" t="str">
            <v>-25 +20</v>
          </cell>
        </row>
        <row r="275">
          <cell r="B275" t="str">
            <v>-20 +15</v>
          </cell>
        </row>
        <row r="276">
          <cell r="B276" t="str">
            <v>-15 +12.5</v>
          </cell>
        </row>
        <row r="277">
          <cell r="B277" t="str">
            <v>-12.5 +10</v>
          </cell>
        </row>
        <row r="278">
          <cell r="B278" t="str">
            <v>-10 +8</v>
          </cell>
        </row>
        <row r="279">
          <cell r="B279" t="str">
            <v>-8 +6.3</v>
          </cell>
        </row>
        <row r="280">
          <cell r="B280" t="str">
            <v>-6.3 +4</v>
          </cell>
        </row>
        <row r="281">
          <cell r="B281" t="str">
            <v>-4 +2</v>
          </cell>
        </row>
        <row r="282">
          <cell r="B282" t="str">
            <v>-2 +1</v>
          </cell>
        </row>
        <row r="283">
          <cell r="B283" t="str">
            <v>-1</v>
          </cell>
        </row>
        <row r="284">
          <cell r="B284" t="str">
            <v>Calc Head</v>
          </cell>
        </row>
        <row r="285">
          <cell r="B285" t="str">
            <v>Actual Head</v>
          </cell>
        </row>
        <row r="288">
          <cell r="B288" t="str">
            <v>Actual Results</v>
          </cell>
        </row>
        <row r="289">
          <cell r="B289" t="str">
            <v>Size Fraction</v>
          </cell>
        </row>
        <row r="290">
          <cell r="B290" t="str">
            <v>+6.3mm</v>
          </cell>
        </row>
        <row r="291">
          <cell r="B291" t="str">
            <v>-6.3mm</v>
          </cell>
        </row>
        <row r="292">
          <cell r="B292" t="str">
            <v>Feed</v>
          </cell>
        </row>
        <row r="294">
          <cell r="B294" t="str">
            <v>3Q/2006</v>
          </cell>
        </row>
        <row r="295">
          <cell r="B295" t="str">
            <v>Actual Results</v>
          </cell>
        </row>
        <row r="296">
          <cell r="B296" t="str">
            <v>Size Fraction</v>
          </cell>
        </row>
        <row r="297">
          <cell r="B297" t="str">
            <v>+40</v>
          </cell>
        </row>
        <row r="298">
          <cell r="B298" t="str">
            <v>-40 +35</v>
          </cell>
        </row>
        <row r="299">
          <cell r="B299" t="str">
            <v>-35 +31.5</v>
          </cell>
        </row>
        <row r="300">
          <cell r="B300" t="str">
            <v>-31.5 +25</v>
          </cell>
        </row>
        <row r="301">
          <cell r="B301" t="str">
            <v>-25 +20</v>
          </cell>
        </row>
        <row r="302">
          <cell r="B302" t="str">
            <v>-20 +15</v>
          </cell>
        </row>
        <row r="303">
          <cell r="B303" t="str">
            <v>-15 +12.5</v>
          </cell>
        </row>
        <row r="304">
          <cell r="B304" t="str">
            <v>-12.5 +10</v>
          </cell>
        </row>
        <row r="305">
          <cell r="B305" t="str">
            <v>-10 +8</v>
          </cell>
        </row>
        <row r="306">
          <cell r="B306" t="str">
            <v>-8 +6.3</v>
          </cell>
        </row>
        <row r="307">
          <cell r="B307" t="str">
            <v>-6.3 +4</v>
          </cell>
        </row>
        <row r="308">
          <cell r="B308" t="str">
            <v>-4 +2</v>
          </cell>
        </row>
        <row r="309">
          <cell r="B309" t="str">
            <v>-2 +1</v>
          </cell>
        </row>
        <row r="310">
          <cell r="B310" t="str">
            <v>-1</v>
          </cell>
        </row>
        <row r="311">
          <cell r="B311" t="str">
            <v>Calc Head</v>
          </cell>
        </row>
        <row r="312">
          <cell r="B312" t="str">
            <v>Actual Head</v>
          </cell>
        </row>
        <row r="315">
          <cell r="B315" t="str">
            <v>Actual Results</v>
          </cell>
        </row>
        <row r="316">
          <cell r="B316" t="str">
            <v>Size Fraction</v>
          </cell>
        </row>
        <row r="317">
          <cell r="B317" t="str">
            <v>+6.3mm</v>
          </cell>
        </row>
        <row r="318">
          <cell r="B318" t="str">
            <v>-6.3mm</v>
          </cell>
        </row>
        <row r="319">
          <cell r="B319" t="str">
            <v>Feed</v>
          </cell>
        </row>
        <row r="321">
          <cell r="B321" t="str">
            <v>4Q/2006</v>
          </cell>
        </row>
        <row r="322">
          <cell r="B322" t="str">
            <v>Actual Results</v>
          </cell>
        </row>
        <row r="323">
          <cell r="B323" t="str">
            <v>Size Fraction</v>
          </cell>
        </row>
        <row r="324">
          <cell r="B324" t="str">
            <v>+40</v>
          </cell>
        </row>
        <row r="325">
          <cell r="B325" t="str">
            <v>-40 +35</v>
          </cell>
        </row>
        <row r="326">
          <cell r="B326" t="str">
            <v>-35 +31.5</v>
          </cell>
        </row>
        <row r="327">
          <cell r="B327" t="str">
            <v>-31.5 +25</v>
          </cell>
        </row>
        <row r="328">
          <cell r="B328" t="str">
            <v>-25 +20</v>
          </cell>
        </row>
        <row r="329">
          <cell r="B329" t="str">
            <v>-20 +15</v>
          </cell>
        </row>
        <row r="330">
          <cell r="B330" t="str">
            <v>-15 +12.5</v>
          </cell>
        </row>
        <row r="331">
          <cell r="B331" t="str">
            <v>-12.5 +10</v>
          </cell>
        </row>
        <row r="332">
          <cell r="B332" t="str">
            <v>-10 +8</v>
          </cell>
        </row>
        <row r="333">
          <cell r="B333" t="str">
            <v>-8 +6.3</v>
          </cell>
        </row>
        <row r="334">
          <cell r="B334" t="str">
            <v>-6.3 +4</v>
          </cell>
        </row>
        <row r="335">
          <cell r="B335" t="str">
            <v>-4 +2</v>
          </cell>
        </row>
        <row r="336">
          <cell r="B336" t="str">
            <v>-2 +1</v>
          </cell>
        </row>
        <row r="337">
          <cell r="B337" t="str">
            <v>-1</v>
          </cell>
        </row>
        <row r="338">
          <cell r="B338" t="str">
            <v>Calc Head</v>
          </cell>
        </row>
        <row r="339">
          <cell r="B339" t="str">
            <v>Actual Head</v>
          </cell>
        </row>
        <row r="342">
          <cell r="B342" t="str">
            <v>Actual Results</v>
          </cell>
        </row>
        <row r="343">
          <cell r="B343" t="str">
            <v>Size Fraction</v>
          </cell>
        </row>
        <row r="344">
          <cell r="B344" t="str">
            <v>+6.3mm</v>
          </cell>
        </row>
        <row r="345">
          <cell r="B345" t="str">
            <v>-6.3mm</v>
          </cell>
        </row>
        <row r="346">
          <cell r="B346" t="str">
            <v>Feed</v>
          </cell>
        </row>
        <row r="348">
          <cell r="B348" t="str">
            <v>1Q/2007</v>
          </cell>
        </row>
        <row r="349">
          <cell r="B349" t="str">
            <v>Actual Results</v>
          </cell>
        </row>
        <row r="350">
          <cell r="B350" t="str">
            <v>Size Fraction</v>
          </cell>
        </row>
        <row r="351">
          <cell r="B351" t="str">
            <v>+40</v>
          </cell>
        </row>
        <row r="352">
          <cell r="B352" t="str">
            <v>-40 +35</v>
          </cell>
        </row>
        <row r="353">
          <cell r="B353" t="str">
            <v>-35 +31.5</v>
          </cell>
        </row>
        <row r="354">
          <cell r="B354" t="str">
            <v>-31.5 +25</v>
          </cell>
        </row>
        <row r="355">
          <cell r="B355" t="str">
            <v>-25 +20</v>
          </cell>
        </row>
        <row r="356">
          <cell r="B356" t="str">
            <v>-20 +15</v>
          </cell>
        </row>
        <row r="357">
          <cell r="B357" t="str">
            <v>-15 +12.5</v>
          </cell>
        </row>
        <row r="358">
          <cell r="B358" t="str">
            <v>-12.5 +10</v>
          </cell>
        </row>
        <row r="359">
          <cell r="B359" t="str">
            <v>-10 +8</v>
          </cell>
        </row>
        <row r="360">
          <cell r="B360" t="str">
            <v>-8 +6.3</v>
          </cell>
        </row>
        <row r="361">
          <cell r="B361" t="str">
            <v>-6.3 +4</v>
          </cell>
        </row>
        <row r="362">
          <cell r="B362" t="str">
            <v>-4 +2</v>
          </cell>
        </row>
        <row r="363">
          <cell r="B363" t="str">
            <v>-2 +1</v>
          </cell>
        </row>
        <row r="364">
          <cell r="B364" t="str">
            <v>-1</v>
          </cell>
        </row>
        <row r="365">
          <cell r="B365" t="str">
            <v>Calc Head</v>
          </cell>
        </row>
        <row r="366">
          <cell r="B366" t="str">
            <v>Actual Head</v>
          </cell>
        </row>
        <row r="369">
          <cell r="B369" t="str">
            <v>Actual Results</v>
          </cell>
        </row>
        <row r="370">
          <cell r="B370" t="str">
            <v>Size Fraction</v>
          </cell>
        </row>
        <row r="371">
          <cell r="B371" t="str">
            <v>+6.3mm</v>
          </cell>
        </row>
        <row r="372">
          <cell r="B372" t="str">
            <v>-6.3mm</v>
          </cell>
        </row>
        <row r="373">
          <cell r="B373" t="str">
            <v>Feed</v>
          </cell>
        </row>
        <row r="375">
          <cell r="B375" t="str">
            <v>2Q/2007</v>
          </cell>
        </row>
        <row r="376">
          <cell r="B376" t="str">
            <v>Actual Results</v>
          </cell>
        </row>
        <row r="377">
          <cell r="B377" t="str">
            <v>Size Fraction</v>
          </cell>
        </row>
        <row r="378">
          <cell r="B378" t="str">
            <v>+40</v>
          </cell>
        </row>
        <row r="379">
          <cell r="B379" t="str">
            <v>-40 +35</v>
          </cell>
        </row>
        <row r="380">
          <cell r="B380" t="str">
            <v>-35 +31.5</v>
          </cell>
        </row>
        <row r="381">
          <cell r="B381" t="str">
            <v>-31.5 +25</v>
          </cell>
        </row>
        <row r="382">
          <cell r="B382" t="str">
            <v>-25 +20</v>
          </cell>
        </row>
        <row r="383">
          <cell r="B383" t="str">
            <v>-20 +15</v>
          </cell>
        </row>
        <row r="384">
          <cell r="B384" t="str">
            <v>-15 +12.5</v>
          </cell>
        </row>
        <row r="385">
          <cell r="B385" t="str">
            <v>-12.5 +10</v>
          </cell>
        </row>
        <row r="386">
          <cell r="B386" t="str">
            <v>-10 +8</v>
          </cell>
        </row>
        <row r="387">
          <cell r="B387" t="str">
            <v>-8 +6.3</v>
          </cell>
        </row>
        <row r="388">
          <cell r="B388" t="str">
            <v>-6.3 +4</v>
          </cell>
        </row>
        <row r="389">
          <cell r="B389" t="str">
            <v>-4 +2</v>
          </cell>
        </row>
        <row r="390">
          <cell r="B390" t="str">
            <v>-2 +1</v>
          </cell>
        </row>
        <row r="391">
          <cell r="B391" t="str">
            <v>-1</v>
          </cell>
        </row>
        <row r="392">
          <cell r="B392" t="str">
            <v>Calc Head</v>
          </cell>
        </row>
        <row r="393">
          <cell r="B393" t="str">
            <v>Actual Head</v>
          </cell>
        </row>
        <row r="396">
          <cell r="B396" t="str">
            <v>Actual Results</v>
          </cell>
        </row>
        <row r="397">
          <cell r="B397" t="str">
            <v>Size Fraction</v>
          </cell>
        </row>
        <row r="398">
          <cell r="B398" t="str">
            <v>+6.3mm</v>
          </cell>
        </row>
        <row r="399">
          <cell r="B399" t="str">
            <v>-6.3mm</v>
          </cell>
        </row>
        <row r="400">
          <cell r="B400" t="str">
            <v>Feed</v>
          </cell>
        </row>
        <row r="402">
          <cell r="B402" t="str">
            <v>3Q/2007</v>
          </cell>
        </row>
        <row r="403">
          <cell r="B403" t="str">
            <v>Actual Results</v>
          </cell>
        </row>
        <row r="404">
          <cell r="B404" t="str">
            <v>Size Fraction</v>
          </cell>
        </row>
        <row r="405">
          <cell r="B405" t="str">
            <v>+40</v>
          </cell>
        </row>
        <row r="406">
          <cell r="B406" t="str">
            <v>-40 +35</v>
          </cell>
        </row>
        <row r="407">
          <cell r="B407" t="str">
            <v>-35 +31.5</v>
          </cell>
        </row>
        <row r="408">
          <cell r="B408" t="str">
            <v>-31.5 +25</v>
          </cell>
        </row>
        <row r="409">
          <cell r="B409" t="str">
            <v>-25 +20</v>
          </cell>
        </row>
        <row r="410">
          <cell r="B410" t="str">
            <v>-20 +15</v>
          </cell>
        </row>
        <row r="411">
          <cell r="B411" t="str">
            <v>-15 +12.5</v>
          </cell>
        </row>
        <row r="412">
          <cell r="B412" t="str">
            <v>-12.5 +10</v>
          </cell>
        </row>
        <row r="413">
          <cell r="B413" t="str">
            <v>-10 +8</v>
          </cell>
        </row>
        <row r="414">
          <cell r="B414" t="str">
            <v>-8 +6.3</v>
          </cell>
        </row>
        <row r="415">
          <cell r="B415" t="str">
            <v>-6.3 +4</v>
          </cell>
        </row>
        <row r="416">
          <cell r="B416" t="str">
            <v>-4 +2</v>
          </cell>
        </row>
        <row r="417">
          <cell r="B417" t="str">
            <v>-2 +1</v>
          </cell>
        </row>
        <row r="418">
          <cell r="B418" t="str">
            <v>-1</v>
          </cell>
        </row>
        <row r="419">
          <cell r="B419" t="str">
            <v>Calc Head</v>
          </cell>
        </row>
        <row r="420">
          <cell r="B420" t="str">
            <v>Actual Head</v>
          </cell>
        </row>
        <row r="423">
          <cell r="B423" t="str">
            <v>Actual Results</v>
          </cell>
        </row>
        <row r="424">
          <cell r="B424" t="str">
            <v>Size Fraction</v>
          </cell>
        </row>
        <row r="425">
          <cell r="B425" t="str">
            <v>+6.3mm</v>
          </cell>
        </row>
        <row r="426">
          <cell r="B426" t="str">
            <v>-6.3mm</v>
          </cell>
        </row>
        <row r="427">
          <cell r="B427" t="str">
            <v>Feed</v>
          </cell>
        </row>
        <row r="429">
          <cell r="B429" t="str">
            <v>4Q/2007</v>
          </cell>
        </row>
        <row r="430">
          <cell r="B430" t="str">
            <v>Actual Results</v>
          </cell>
        </row>
        <row r="431">
          <cell r="B431" t="str">
            <v>Size Fraction</v>
          </cell>
        </row>
        <row r="432">
          <cell r="B432" t="str">
            <v>+40</v>
          </cell>
        </row>
        <row r="433">
          <cell r="B433" t="str">
            <v>-40 +35</v>
          </cell>
        </row>
        <row r="434">
          <cell r="B434" t="str">
            <v>-35 +31.5</v>
          </cell>
        </row>
        <row r="435">
          <cell r="B435" t="str">
            <v>-31.5 +25</v>
          </cell>
        </row>
        <row r="436">
          <cell r="B436" t="str">
            <v>-25 +20</v>
          </cell>
        </row>
        <row r="437">
          <cell r="B437" t="str">
            <v>-20 +15</v>
          </cell>
        </row>
        <row r="438">
          <cell r="B438" t="str">
            <v>-15 +12.5</v>
          </cell>
        </row>
        <row r="439">
          <cell r="B439" t="str">
            <v>-12.5 +10</v>
          </cell>
        </row>
        <row r="440">
          <cell r="B440" t="str">
            <v>-10 +8</v>
          </cell>
        </row>
        <row r="441">
          <cell r="B441" t="str">
            <v>-8 +6.3</v>
          </cell>
        </row>
        <row r="442">
          <cell r="B442" t="str">
            <v>-6.3 +4</v>
          </cell>
        </row>
        <row r="443">
          <cell r="B443" t="str">
            <v>-4 +2</v>
          </cell>
        </row>
        <row r="444">
          <cell r="B444" t="str">
            <v>-2 +1</v>
          </cell>
        </row>
        <row r="445">
          <cell r="B445" t="str">
            <v>-1</v>
          </cell>
        </row>
        <row r="446">
          <cell r="B446" t="str">
            <v>Calc Head</v>
          </cell>
        </row>
        <row r="447">
          <cell r="B447" t="str">
            <v>Actual Head</v>
          </cell>
        </row>
        <row r="450">
          <cell r="B450" t="str">
            <v>Actual Results</v>
          </cell>
        </row>
        <row r="451">
          <cell r="B451" t="str">
            <v>Size Fraction</v>
          </cell>
        </row>
        <row r="452">
          <cell r="B452" t="str">
            <v>+6.3mm</v>
          </cell>
        </row>
        <row r="453">
          <cell r="B453" t="str">
            <v>-6.3mm</v>
          </cell>
        </row>
        <row r="454">
          <cell r="B454" t="str">
            <v>Feed</v>
          </cell>
        </row>
      </sheetData>
      <sheetData sheetId="41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(Nammuldi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37803</v>
          </cell>
          <cell r="D6">
            <v>37895</v>
          </cell>
          <cell r="E6">
            <v>37987</v>
          </cell>
          <cell r="F6">
            <v>38078</v>
          </cell>
          <cell r="G6">
            <v>38169</v>
          </cell>
          <cell r="H6">
            <v>38261</v>
          </cell>
          <cell r="I6">
            <v>38353</v>
          </cell>
          <cell r="J6">
            <v>38443</v>
          </cell>
          <cell r="K6">
            <v>38534</v>
          </cell>
          <cell r="L6">
            <v>38626</v>
          </cell>
          <cell r="M6">
            <v>38718</v>
          </cell>
          <cell r="N6">
            <v>38808</v>
          </cell>
          <cell r="O6">
            <v>38899</v>
          </cell>
          <cell r="P6">
            <v>38991</v>
          </cell>
          <cell r="Q6">
            <v>39083</v>
          </cell>
          <cell r="R6">
            <v>39173</v>
          </cell>
          <cell r="S6">
            <v>39264</v>
          </cell>
          <cell r="T6">
            <v>39356</v>
          </cell>
          <cell r="U6">
            <v>39448</v>
          </cell>
          <cell r="V6">
            <v>39539</v>
          </cell>
          <cell r="W6">
            <v>39630</v>
          </cell>
          <cell r="X6">
            <v>39722</v>
          </cell>
          <cell r="Y6">
            <v>39814</v>
          </cell>
          <cell r="Z6">
            <v>39904</v>
          </cell>
          <cell r="AA6">
            <v>39995</v>
          </cell>
          <cell r="AB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Nammuldi Lump</v>
          </cell>
          <cell r="EM6" t="str">
            <v>RM</v>
          </cell>
          <cell r="EN6">
            <v>19063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(Nammuldi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7">
          <cell r="B67" t="str">
            <v>1Q/2006</v>
          </cell>
        </row>
        <row r="72">
          <cell r="B72" t="str">
            <v>2Q/2006</v>
          </cell>
        </row>
        <row r="73">
          <cell r="B73" t="str">
            <v>Actual Results</v>
          </cell>
        </row>
        <row r="74">
          <cell r="B74" t="str">
            <v>Size Fraction</v>
          </cell>
        </row>
        <row r="75">
          <cell r="B75" t="str">
            <v>+40</v>
          </cell>
        </row>
        <row r="76">
          <cell r="B76" t="str">
            <v>-40 +35</v>
          </cell>
        </row>
        <row r="77">
          <cell r="B77" t="str">
            <v>-35 +31.5</v>
          </cell>
        </row>
        <row r="78">
          <cell r="B78" t="str">
            <v>-31.5 +25</v>
          </cell>
        </row>
        <row r="79">
          <cell r="B79" t="str">
            <v>-25 +20</v>
          </cell>
        </row>
        <row r="80">
          <cell r="B80" t="str">
            <v>-20 +15</v>
          </cell>
        </row>
        <row r="81">
          <cell r="B81" t="str">
            <v>-15 +12.5</v>
          </cell>
        </row>
        <row r="82">
          <cell r="B82" t="str">
            <v>-12.5 +10</v>
          </cell>
        </row>
        <row r="83">
          <cell r="B83" t="str">
            <v>-10 +8</v>
          </cell>
        </row>
        <row r="84">
          <cell r="B84" t="str">
            <v>-8 +6.3</v>
          </cell>
        </row>
        <row r="85">
          <cell r="B85" t="str">
            <v>-6.3 +4</v>
          </cell>
        </row>
        <row r="86">
          <cell r="B86" t="str">
            <v>-4 +2</v>
          </cell>
        </row>
        <row r="87">
          <cell r="B87" t="str">
            <v>-2 +1</v>
          </cell>
        </row>
        <row r="88">
          <cell r="B88" t="str">
            <v>-1</v>
          </cell>
        </row>
        <row r="89">
          <cell r="B89" t="str">
            <v>Calc Head</v>
          </cell>
        </row>
        <row r="90">
          <cell r="B90" t="str">
            <v>Actual Head</v>
          </cell>
        </row>
        <row r="93">
          <cell r="B93" t="str">
            <v>Actual Results</v>
          </cell>
        </row>
        <row r="94">
          <cell r="B94" t="str">
            <v>Size Fraction</v>
          </cell>
        </row>
        <row r="95">
          <cell r="B95" t="str">
            <v>+6.3mm</v>
          </cell>
        </row>
        <row r="96">
          <cell r="B96" t="str">
            <v>-6.3mm</v>
          </cell>
        </row>
        <row r="97">
          <cell r="B97" t="str">
            <v>Feed</v>
          </cell>
        </row>
        <row r="99">
          <cell r="B99" t="str">
            <v>3Q/2006</v>
          </cell>
        </row>
        <row r="100">
          <cell r="B100" t="str">
            <v>Actual Results</v>
          </cell>
        </row>
        <row r="101">
          <cell r="B101" t="str">
            <v>Size Fraction</v>
          </cell>
        </row>
        <row r="102">
          <cell r="B102" t="str">
            <v>+40</v>
          </cell>
        </row>
        <row r="103">
          <cell r="B103" t="str">
            <v>-40 +35</v>
          </cell>
        </row>
        <row r="104">
          <cell r="B104" t="str">
            <v>-35 +31.5</v>
          </cell>
        </row>
        <row r="105">
          <cell r="B105" t="str">
            <v>-31.5 +25</v>
          </cell>
        </row>
        <row r="106">
          <cell r="B106" t="str">
            <v>-25 +20</v>
          </cell>
        </row>
        <row r="107">
          <cell r="B107" t="str">
            <v>-20 +15</v>
          </cell>
        </row>
        <row r="108">
          <cell r="B108" t="str">
            <v>-15 +12.5</v>
          </cell>
        </row>
        <row r="109">
          <cell r="B109" t="str">
            <v>-12.5 +10</v>
          </cell>
        </row>
        <row r="110">
          <cell r="B110" t="str">
            <v>-10 +8</v>
          </cell>
        </row>
        <row r="111">
          <cell r="B111" t="str">
            <v>-8 +6.3</v>
          </cell>
        </row>
        <row r="112">
          <cell r="B112" t="str">
            <v>-6.3 +4</v>
          </cell>
        </row>
        <row r="113">
          <cell r="B113" t="str">
            <v>-4 +2</v>
          </cell>
        </row>
        <row r="114">
          <cell r="B114" t="str">
            <v>-2 +1</v>
          </cell>
        </row>
        <row r="115">
          <cell r="B115" t="str">
            <v>-1</v>
          </cell>
        </row>
        <row r="116">
          <cell r="B116" t="str">
            <v>Calc Head</v>
          </cell>
        </row>
        <row r="117">
          <cell r="B117" t="str">
            <v>Actual Head</v>
          </cell>
        </row>
        <row r="120">
          <cell r="B120" t="str">
            <v>Actual Results</v>
          </cell>
        </row>
        <row r="121">
          <cell r="B121" t="str">
            <v>Size Fraction</v>
          </cell>
        </row>
        <row r="122">
          <cell r="B122" t="str">
            <v>+6.3mm</v>
          </cell>
        </row>
        <row r="123">
          <cell r="B123" t="str">
            <v>-6.3mm</v>
          </cell>
        </row>
        <row r="124">
          <cell r="B124" t="str">
            <v>Feed</v>
          </cell>
        </row>
        <row r="126">
          <cell r="B126" t="str">
            <v>4Q/2006</v>
          </cell>
        </row>
        <row r="127">
          <cell r="B127" t="str">
            <v>Actual Results</v>
          </cell>
        </row>
        <row r="128">
          <cell r="B128" t="str">
            <v>Size Fraction</v>
          </cell>
        </row>
        <row r="129">
          <cell r="B129" t="str">
            <v>+40</v>
          </cell>
        </row>
        <row r="130">
          <cell r="B130" t="str">
            <v>-40 +35</v>
          </cell>
        </row>
        <row r="131">
          <cell r="B131" t="str">
            <v>-35 +31.5</v>
          </cell>
        </row>
        <row r="132">
          <cell r="B132" t="str">
            <v>-31.5 +25</v>
          </cell>
        </row>
        <row r="133">
          <cell r="B133" t="str">
            <v>-25 +20</v>
          </cell>
        </row>
        <row r="134">
          <cell r="B134" t="str">
            <v>-20 +15</v>
          </cell>
        </row>
        <row r="135">
          <cell r="B135" t="str">
            <v>-15 +12.5</v>
          </cell>
        </row>
        <row r="136">
          <cell r="B136" t="str">
            <v>-12.5 +10</v>
          </cell>
        </row>
        <row r="137">
          <cell r="B137" t="str">
            <v>-10 +8</v>
          </cell>
        </row>
        <row r="138">
          <cell r="B138" t="str">
            <v>-8 +6.3</v>
          </cell>
        </row>
        <row r="139">
          <cell r="B139" t="str">
            <v>-6.3 +4</v>
          </cell>
        </row>
        <row r="140">
          <cell r="B140" t="str">
            <v>-4 +2</v>
          </cell>
        </row>
        <row r="141">
          <cell r="B141" t="str">
            <v>-2 +1</v>
          </cell>
        </row>
        <row r="142">
          <cell r="B142" t="str">
            <v>-1</v>
          </cell>
        </row>
        <row r="143">
          <cell r="B143" t="str">
            <v>Calc Head</v>
          </cell>
        </row>
        <row r="144">
          <cell r="B144" t="str">
            <v>Actual Head</v>
          </cell>
        </row>
        <row r="147">
          <cell r="B147" t="str">
            <v>Actual Results</v>
          </cell>
        </row>
        <row r="148">
          <cell r="B148" t="str">
            <v>Size Fraction</v>
          </cell>
        </row>
        <row r="149">
          <cell r="B149" t="str">
            <v>+6.3mm</v>
          </cell>
        </row>
        <row r="150">
          <cell r="B150" t="str">
            <v>-6.3mm</v>
          </cell>
        </row>
        <row r="151">
          <cell r="B151" t="str">
            <v>Feed</v>
          </cell>
        </row>
        <row r="153">
          <cell r="B153" t="str">
            <v>1Q/2007</v>
          </cell>
        </row>
        <row r="154">
          <cell r="B154" t="str">
            <v>Actual Results</v>
          </cell>
        </row>
        <row r="155">
          <cell r="B155" t="str">
            <v>Size Fraction</v>
          </cell>
        </row>
        <row r="156">
          <cell r="B156" t="str">
            <v>+40</v>
          </cell>
        </row>
        <row r="157">
          <cell r="B157" t="str">
            <v>-40 +35</v>
          </cell>
        </row>
        <row r="158">
          <cell r="B158" t="str">
            <v>-35 +31.5</v>
          </cell>
        </row>
        <row r="159">
          <cell r="B159" t="str">
            <v>-31.5 +25</v>
          </cell>
        </row>
        <row r="160">
          <cell r="B160" t="str">
            <v>-25 +20</v>
          </cell>
        </row>
        <row r="161">
          <cell r="B161" t="str">
            <v>-20 +15</v>
          </cell>
        </row>
        <row r="162">
          <cell r="B162" t="str">
            <v>-15 +12.5</v>
          </cell>
        </row>
        <row r="163">
          <cell r="B163" t="str">
            <v>-12.5 +10</v>
          </cell>
        </row>
        <row r="164">
          <cell r="B164" t="str">
            <v>-10 +8</v>
          </cell>
        </row>
        <row r="165">
          <cell r="B165" t="str">
            <v>-8 +6.3</v>
          </cell>
        </row>
        <row r="166">
          <cell r="B166" t="str">
            <v>-6.3 +4</v>
          </cell>
        </row>
        <row r="167">
          <cell r="B167" t="str">
            <v>-4 +2</v>
          </cell>
        </row>
        <row r="168">
          <cell r="B168" t="str">
            <v>-2 +1</v>
          </cell>
        </row>
        <row r="169">
          <cell r="B169" t="str">
            <v>-1</v>
          </cell>
        </row>
        <row r="170">
          <cell r="B170" t="str">
            <v>Calc Head</v>
          </cell>
        </row>
        <row r="171">
          <cell r="B171" t="str">
            <v>Actual Head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+6.3mm</v>
          </cell>
        </row>
        <row r="177">
          <cell r="B177" t="str">
            <v>-6.3mm</v>
          </cell>
        </row>
        <row r="178">
          <cell r="B178" t="str">
            <v>Feed</v>
          </cell>
        </row>
        <row r="180">
          <cell r="B180" t="str">
            <v>2Q/2007</v>
          </cell>
        </row>
        <row r="181">
          <cell r="B181" t="str">
            <v>Actual Results</v>
          </cell>
        </row>
        <row r="182">
          <cell r="B182" t="str">
            <v>Size Fraction</v>
          </cell>
        </row>
        <row r="183">
          <cell r="B183" t="str">
            <v>+40</v>
          </cell>
        </row>
        <row r="184">
          <cell r="B184" t="str">
            <v>-40 +35</v>
          </cell>
        </row>
        <row r="185">
          <cell r="B185" t="str">
            <v>-35 +31.5</v>
          </cell>
        </row>
        <row r="186">
          <cell r="B186" t="str">
            <v>-31.5 +25</v>
          </cell>
        </row>
        <row r="187">
          <cell r="B187" t="str">
            <v>-25 +20</v>
          </cell>
        </row>
        <row r="188">
          <cell r="B188" t="str">
            <v>-20 +15</v>
          </cell>
        </row>
        <row r="189">
          <cell r="B189" t="str">
            <v>-15 +12.5</v>
          </cell>
        </row>
        <row r="190">
          <cell r="B190" t="str">
            <v>-12.5 +10</v>
          </cell>
        </row>
        <row r="191">
          <cell r="B191" t="str">
            <v>-10 +8</v>
          </cell>
        </row>
        <row r="192">
          <cell r="B192" t="str">
            <v>-8 +6.3</v>
          </cell>
        </row>
        <row r="193">
          <cell r="B193" t="str">
            <v>-6.3 +4</v>
          </cell>
        </row>
        <row r="194">
          <cell r="B194" t="str">
            <v>-4 +2</v>
          </cell>
        </row>
        <row r="195">
          <cell r="B195" t="str">
            <v>-2 +1</v>
          </cell>
        </row>
        <row r="196">
          <cell r="B196" t="str">
            <v>-1</v>
          </cell>
        </row>
        <row r="197">
          <cell r="B197" t="str">
            <v>Calc Head</v>
          </cell>
        </row>
        <row r="198">
          <cell r="B198" t="str">
            <v>Actual Head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+6.3mm</v>
          </cell>
        </row>
        <row r="204">
          <cell r="B204" t="str">
            <v>-6.3mm</v>
          </cell>
        </row>
        <row r="205">
          <cell r="B205" t="str">
            <v>Feed</v>
          </cell>
        </row>
        <row r="207">
          <cell r="B207" t="str">
            <v>3Q/2007</v>
          </cell>
        </row>
        <row r="208">
          <cell r="B208" t="str">
            <v>Actual Results</v>
          </cell>
        </row>
        <row r="209">
          <cell r="B209" t="str">
            <v>Size Fraction</v>
          </cell>
        </row>
        <row r="210">
          <cell r="B210" t="str">
            <v>+40</v>
          </cell>
        </row>
        <row r="211">
          <cell r="B211" t="str">
            <v>-40 +35</v>
          </cell>
        </row>
        <row r="212">
          <cell r="B212" t="str">
            <v>-35 +31.5</v>
          </cell>
        </row>
        <row r="213">
          <cell r="B213" t="str">
            <v>-31.5 +25</v>
          </cell>
        </row>
        <row r="214">
          <cell r="B214" t="str">
            <v>-25 +20</v>
          </cell>
        </row>
        <row r="215">
          <cell r="B215" t="str">
            <v>-20 +15</v>
          </cell>
        </row>
        <row r="216">
          <cell r="B216" t="str">
            <v>-15 +12.5</v>
          </cell>
        </row>
        <row r="217">
          <cell r="B217" t="str">
            <v>-12.5 +10</v>
          </cell>
        </row>
        <row r="218">
          <cell r="B218" t="str">
            <v>-10 +8</v>
          </cell>
        </row>
        <row r="219">
          <cell r="B219" t="str">
            <v>-8 +6.3</v>
          </cell>
        </row>
        <row r="220">
          <cell r="B220" t="str">
            <v>-6.3 +4</v>
          </cell>
        </row>
        <row r="221">
          <cell r="B221" t="str">
            <v>-4 +2</v>
          </cell>
        </row>
        <row r="222">
          <cell r="B222" t="str">
            <v>-2 +1</v>
          </cell>
        </row>
        <row r="223">
          <cell r="B223" t="str">
            <v>-1</v>
          </cell>
        </row>
        <row r="224">
          <cell r="B224" t="str">
            <v>Calc Head</v>
          </cell>
        </row>
        <row r="225">
          <cell r="B225" t="str">
            <v>Actual Head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+6.3mm</v>
          </cell>
        </row>
        <row r="231">
          <cell r="B231" t="str">
            <v>-6.3mm</v>
          </cell>
        </row>
        <row r="232">
          <cell r="B232" t="str">
            <v>Feed</v>
          </cell>
        </row>
        <row r="234">
          <cell r="B234" t="str">
            <v>4Q/2007</v>
          </cell>
        </row>
        <row r="235">
          <cell r="B235" t="str">
            <v>Actual Results</v>
          </cell>
        </row>
        <row r="236">
          <cell r="B236" t="str">
            <v>Size Fraction</v>
          </cell>
        </row>
        <row r="237">
          <cell r="B237" t="str">
            <v>+40</v>
          </cell>
        </row>
        <row r="238">
          <cell r="B238" t="str">
            <v>-40 +35</v>
          </cell>
        </row>
        <row r="239">
          <cell r="B239" t="str">
            <v>-35 +31.5</v>
          </cell>
        </row>
        <row r="240">
          <cell r="B240" t="str">
            <v>-31.5 +25</v>
          </cell>
        </row>
        <row r="241">
          <cell r="B241" t="str">
            <v>-25 +20</v>
          </cell>
        </row>
        <row r="242">
          <cell r="B242" t="str">
            <v>-20 +15</v>
          </cell>
        </row>
        <row r="243">
          <cell r="B243" t="str">
            <v>-15 +12.5</v>
          </cell>
        </row>
        <row r="244">
          <cell r="B244" t="str">
            <v>-12.5 +10</v>
          </cell>
        </row>
        <row r="245">
          <cell r="B245" t="str">
            <v>-10 +8</v>
          </cell>
        </row>
        <row r="246">
          <cell r="B246" t="str">
            <v>-8 +6.3</v>
          </cell>
        </row>
        <row r="247">
          <cell r="B247" t="str">
            <v>-6.3 +4</v>
          </cell>
        </row>
        <row r="248">
          <cell r="B248" t="str">
            <v>-4 +2</v>
          </cell>
        </row>
        <row r="249">
          <cell r="B249" t="str">
            <v>-2 +1</v>
          </cell>
        </row>
        <row r="250">
          <cell r="B250" t="str">
            <v>-1</v>
          </cell>
        </row>
        <row r="251">
          <cell r="B251" t="str">
            <v>Calc Head</v>
          </cell>
        </row>
        <row r="252">
          <cell r="B252" t="str">
            <v>Actual Head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+6.3mm</v>
          </cell>
        </row>
        <row r="258">
          <cell r="B258" t="str">
            <v>-6.3mm</v>
          </cell>
        </row>
        <row r="259">
          <cell r="B259" t="str">
            <v>Feed</v>
          </cell>
        </row>
      </sheetData>
      <sheetData sheetId="42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(Paraburdoo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36617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37347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Paraburdoo Lump</v>
          </cell>
          <cell r="EM6" t="str">
            <v>RM</v>
          </cell>
          <cell r="EN6">
            <v>19060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(Paraburdoo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7">
          <cell r="B87" t="str">
            <v>2Q/2004</v>
          </cell>
        </row>
        <row r="88">
          <cell r="B88" t="str">
            <v>Actual Results</v>
          </cell>
        </row>
        <row r="89">
          <cell r="B89" t="str">
            <v>Size Fraction</v>
          </cell>
        </row>
        <row r="90">
          <cell r="B90" t="str">
            <v>+40</v>
          </cell>
        </row>
        <row r="91">
          <cell r="B91" t="str">
            <v>-40 +35</v>
          </cell>
        </row>
        <row r="92">
          <cell r="B92" t="str">
            <v>-35 +31.5</v>
          </cell>
        </row>
        <row r="93">
          <cell r="B93" t="str">
            <v>-31.5 +25</v>
          </cell>
        </row>
        <row r="94">
          <cell r="B94" t="str">
            <v>-25 +20</v>
          </cell>
        </row>
        <row r="95">
          <cell r="B95" t="str">
            <v>-20 +15</v>
          </cell>
        </row>
        <row r="96">
          <cell r="B96" t="str">
            <v>-15 +12.5</v>
          </cell>
        </row>
        <row r="97">
          <cell r="B97" t="str">
            <v>-12.5 +10</v>
          </cell>
        </row>
        <row r="98">
          <cell r="B98" t="str">
            <v>-10 +8</v>
          </cell>
        </row>
        <row r="99">
          <cell r="B99" t="str">
            <v>-8 +6.3</v>
          </cell>
        </row>
        <row r="100">
          <cell r="B100" t="str">
            <v>-6.3 +4</v>
          </cell>
        </row>
        <row r="101">
          <cell r="B101" t="str">
            <v>-4 +2</v>
          </cell>
        </row>
        <row r="102">
          <cell r="B102" t="str">
            <v>-2 +1</v>
          </cell>
        </row>
        <row r="103">
          <cell r="B103" t="str">
            <v>-1</v>
          </cell>
        </row>
        <row r="104">
          <cell r="B104" t="str">
            <v>Calc Head</v>
          </cell>
        </row>
        <row r="105">
          <cell r="B105" t="str">
            <v>Actual Head</v>
          </cell>
        </row>
        <row r="108">
          <cell r="B108" t="str">
            <v>Actual Results</v>
          </cell>
        </row>
        <row r="109">
          <cell r="B109" t="str">
            <v>Size Fraction</v>
          </cell>
        </row>
        <row r="110">
          <cell r="B110" t="str">
            <v>+6.3mm</v>
          </cell>
        </row>
        <row r="111">
          <cell r="B111" t="str">
            <v>-6.3mm</v>
          </cell>
        </row>
        <row r="112">
          <cell r="B112" t="str">
            <v>Feed</v>
          </cell>
        </row>
        <row r="114">
          <cell r="B114" t="str">
            <v>3Q/2004</v>
          </cell>
        </row>
        <row r="115">
          <cell r="B115" t="str">
            <v>Actual Results</v>
          </cell>
        </row>
        <row r="116">
          <cell r="B116" t="str">
            <v>Size Fraction</v>
          </cell>
        </row>
        <row r="117">
          <cell r="B117" t="str">
            <v>+40</v>
          </cell>
        </row>
        <row r="118">
          <cell r="B118" t="str">
            <v>-40 +35</v>
          </cell>
        </row>
        <row r="119">
          <cell r="B119" t="str">
            <v>-35 +31.5</v>
          </cell>
        </row>
        <row r="120">
          <cell r="B120" t="str">
            <v>-31.5 +25</v>
          </cell>
        </row>
        <row r="121">
          <cell r="B121" t="str">
            <v>-25 +20</v>
          </cell>
        </row>
        <row r="122">
          <cell r="B122" t="str">
            <v>-20 +15</v>
          </cell>
        </row>
        <row r="123">
          <cell r="B123" t="str">
            <v>-15 +12.5</v>
          </cell>
        </row>
        <row r="124">
          <cell r="B124" t="str">
            <v>-12.5 +10</v>
          </cell>
        </row>
        <row r="125">
          <cell r="B125" t="str">
            <v>-10 +8</v>
          </cell>
        </row>
        <row r="126">
          <cell r="B126" t="str">
            <v>-8 +6.3</v>
          </cell>
        </row>
        <row r="127">
          <cell r="B127" t="str">
            <v>-6.3 +4</v>
          </cell>
        </row>
        <row r="128">
          <cell r="B128" t="str">
            <v>-4 +2</v>
          </cell>
        </row>
        <row r="129">
          <cell r="B129" t="str">
            <v>-2 +1</v>
          </cell>
        </row>
        <row r="130">
          <cell r="B130" t="str">
            <v>-1</v>
          </cell>
        </row>
        <row r="131">
          <cell r="B131" t="str">
            <v>Calc Head</v>
          </cell>
        </row>
        <row r="132">
          <cell r="B132" t="str">
            <v>Actual Head</v>
          </cell>
        </row>
        <row r="135">
          <cell r="B135" t="str">
            <v>Actual Results</v>
          </cell>
        </row>
        <row r="136">
          <cell r="B136" t="str">
            <v>Size Fraction</v>
          </cell>
        </row>
        <row r="137">
          <cell r="B137" t="str">
            <v>+6.3mm</v>
          </cell>
        </row>
        <row r="138">
          <cell r="B138" t="str">
            <v>-6.3mm</v>
          </cell>
        </row>
        <row r="139">
          <cell r="B139" t="str">
            <v>Feed</v>
          </cell>
        </row>
        <row r="141">
          <cell r="B141" t="str">
            <v>4Q/2004</v>
          </cell>
        </row>
        <row r="142">
          <cell r="B142" t="str">
            <v>Actual Results</v>
          </cell>
        </row>
        <row r="143">
          <cell r="B143" t="str">
            <v>Size Fraction</v>
          </cell>
        </row>
        <row r="144">
          <cell r="B144" t="str">
            <v>+40</v>
          </cell>
        </row>
        <row r="145">
          <cell r="B145" t="str">
            <v>-40 +35</v>
          </cell>
        </row>
        <row r="146">
          <cell r="B146" t="str">
            <v>-35 +31.5</v>
          </cell>
        </row>
        <row r="147">
          <cell r="B147" t="str">
            <v>-31.5 +25</v>
          </cell>
        </row>
        <row r="148">
          <cell r="B148" t="str">
            <v>-25 +20</v>
          </cell>
        </row>
        <row r="149">
          <cell r="B149" t="str">
            <v>-20 +15</v>
          </cell>
        </row>
        <row r="150">
          <cell r="B150" t="str">
            <v>-15 +12.5</v>
          </cell>
        </row>
        <row r="151">
          <cell r="B151" t="str">
            <v>-12.5 +10</v>
          </cell>
        </row>
        <row r="152">
          <cell r="B152" t="str">
            <v>-10 +8</v>
          </cell>
        </row>
        <row r="153">
          <cell r="B153" t="str">
            <v>-8 +6.3</v>
          </cell>
        </row>
        <row r="154">
          <cell r="B154" t="str">
            <v>-6.3 +4</v>
          </cell>
        </row>
        <row r="155">
          <cell r="B155" t="str">
            <v>-4 +2</v>
          </cell>
        </row>
        <row r="156">
          <cell r="B156" t="str">
            <v>-2 +1</v>
          </cell>
        </row>
        <row r="157">
          <cell r="B157" t="str">
            <v>-1</v>
          </cell>
        </row>
        <row r="158">
          <cell r="B158" t="str">
            <v>Calc Head</v>
          </cell>
        </row>
        <row r="159">
          <cell r="B159" t="str">
            <v>Actual Head</v>
          </cell>
        </row>
        <row r="162">
          <cell r="B162" t="str">
            <v>Actual Results</v>
          </cell>
        </row>
        <row r="163">
          <cell r="B163" t="str">
            <v>Size Fraction</v>
          </cell>
        </row>
        <row r="164">
          <cell r="B164" t="str">
            <v>+6.3mm</v>
          </cell>
        </row>
        <row r="165">
          <cell r="B165" t="str">
            <v>-6.3mm</v>
          </cell>
        </row>
        <row r="166">
          <cell r="B166" t="str">
            <v>Feed</v>
          </cell>
        </row>
        <row r="168">
          <cell r="B168" t="str">
            <v>1Q/2005</v>
          </cell>
        </row>
        <row r="169">
          <cell r="B169" t="str">
            <v>Actual Results</v>
          </cell>
        </row>
        <row r="170">
          <cell r="B170" t="str">
            <v>Size Fraction</v>
          </cell>
        </row>
        <row r="171">
          <cell r="B171" t="str">
            <v>+40</v>
          </cell>
        </row>
        <row r="172">
          <cell r="B172" t="str">
            <v>-40 +35</v>
          </cell>
        </row>
        <row r="173">
          <cell r="B173" t="str">
            <v>-35 +31.5</v>
          </cell>
        </row>
        <row r="174">
          <cell r="B174" t="str">
            <v>-31.5 +25</v>
          </cell>
        </row>
        <row r="175">
          <cell r="B175" t="str">
            <v>-25 +20</v>
          </cell>
        </row>
        <row r="176">
          <cell r="B176" t="str">
            <v>-20 +15</v>
          </cell>
        </row>
        <row r="177">
          <cell r="B177" t="str">
            <v>-15 +12.5</v>
          </cell>
        </row>
        <row r="178">
          <cell r="B178" t="str">
            <v>-12.5 +10</v>
          </cell>
        </row>
        <row r="179">
          <cell r="B179" t="str">
            <v>-10 +8</v>
          </cell>
        </row>
        <row r="180">
          <cell r="B180" t="str">
            <v>-8 +6.3</v>
          </cell>
        </row>
        <row r="181">
          <cell r="B181" t="str">
            <v>-6.3 +4</v>
          </cell>
        </row>
        <row r="182">
          <cell r="B182" t="str">
            <v>-4 +2</v>
          </cell>
        </row>
        <row r="183">
          <cell r="B183" t="str">
            <v>-2 +1</v>
          </cell>
        </row>
        <row r="184">
          <cell r="B184" t="str">
            <v>-1</v>
          </cell>
        </row>
        <row r="185">
          <cell r="B185" t="str">
            <v>Calc Head</v>
          </cell>
        </row>
        <row r="186">
          <cell r="B186" t="str">
            <v>Actual Head</v>
          </cell>
        </row>
        <row r="189">
          <cell r="B189" t="str">
            <v>Actual Results</v>
          </cell>
        </row>
        <row r="190">
          <cell r="B190" t="str">
            <v>Size Fraction</v>
          </cell>
        </row>
        <row r="191">
          <cell r="B191" t="str">
            <v>+6.3mm</v>
          </cell>
        </row>
        <row r="192">
          <cell r="B192" t="str">
            <v>-6.3mm</v>
          </cell>
        </row>
        <row r="193">
          <cell r="B193" t="str">
            <v>Feed</v>
          </cell>
        </row>
        <row r="195">
          <cell r="B195" t="str">
            <v>2Q/2005</v>
          </cell>
        </row>
        <row r="196">
          <cell r="B196" t="str">
            <v>Actual Results</v>
          </cell>
        </row>
        <row r="197">
          <cell r="B197" t="str">
            <v>Size Fraction</v>
          </cell>
        </row>
        <row r="198">
          <cell r="B198" t="str">
            <v>+40</v>
          </cell>
        </row>
        <row r="199">
          <cell r="B199" t="str">
            <v>-40 +35</v>
          </cell>
        </row>
        <row r="200">
          <cell r="B200" t="str">
            <v>-35 +31.5</v>
          </cell>
        </row>
        <row r="201">
          <cell r="B201" t="str">
            <v>-31.5 +25</v>
          </cell>
        </row>
        <row r="202">
          <cell r="B202" t="str">
            <v>-25 +20</v>
          </cell>
        </row>
        <row r="203">
          <cell r="B203" t="str">
            <v>-20 +15</v>
          </cell>
        </row>
        <row r="204">
          <cell r="B204" t="str">
            <v>-15 +12.5</v>
          </cell>
        </row>
        <row r="205">
          <cell r="B205" t="str">
            <v>-12.5 +10</v>
          </cell>
        </row>
        <row r="206">
          <cell r="B206" t="str">
            <v>-10 +8</v>
          </cell>
        </row>
        <row r="207">
          <cell r="B207" t="str">
            <v>-8 +6.3</v>
          </cell>
        </row>
        <row r="208">
          <cell r="B208" t="str">
            <v>-6.3 +4</v>
          </cell>
        </row>
        <row r="209">
          <cell r="B209" t="str">
            <v>-4 +2</v>
          </cell>
        </row>
        <row r="210">
          <cell r="B210" t="str">
            <v>-2 +1</v>
          </cell>
        </row>
        <row r="211">
          <cell r="B211" t="str">
            <v>-1</v>
          </cell>
        </row>
        <row r="212">
          <cell r="B212" t="str">
            <v>Calc Head</v>
          </cell>
        </row>
        <row r="213">
          <cell r="B213" t="str">
            <v>Actual Head</v>
          </cell>
        </row>
        <row r="216">
          <cell r="B216" t="str">
            <v>Actual Results</v>
          </cell>
        </row>
        <row r="217">
          <cell r="B217" t="str">
            <v>Size Fraction</v>
          </cell>
        </row>
        <row r="218">
          <cell r="B218" t="str">
            <v>+6.3mm</v>
          </cell>
        </row>
        <row r="219">
          <cell r="B219" t="str">
            <v>-6.3mm</v>
          </cell>
        </row>
        <row r="220">
          <cell r="B220" t="str">
            <v>Feed</v>
          </cell>
        </row>
        <row r="222">
          <cell r="B222" t="str">
            <v>3Q/2005</v>
          </cell>
        </row>
        <row r="223">
          <cell r="B223" t="str">
            <v>Actual Results</v>
          </cell>
        </row>
        <row r="224">
          <cell r="B224" t="str">
            <v>Size Fraction</v>
          </cell>
        </row>
        <row r="225">
          <cell r="B225" t="str">
            <v>+40</v>
          </cell>
        </row>
        <row r="226">
          <cell r="B226" t="str">
            <v>-40 +35</v>
          </cell>
        </row>
        <row r="227">
          <cell r="B227" t="str">
            <v>-35 +31.5</v>
          </cell>
        </row>
        <row r="228">
          <cell r="B228" t="str">
            <v>-31.5 +25</v>
          </cell>
        </row>
        <row r="229">
          <cell r="B229" t="str">
            <v>-25 +20</v>
          </cell>
        </row>
        <row r="230">
          <cell r="B230" t="str">
            <v>-20 +15</v>
          </cell>
        </row>
        <row r="231">
          <cell r="B231" t="str">
            <v>-15 +12.5</v>
          </cell>
        </row>
        <row r="232">
          <cell r="B232" t="str">
            <v>-12.5 +10</v>
          </cell>
        </row>
        <row r="233">
          <cell r="B233" t="str">
            <v>-10 +8</v>
          </cell>
        </row>
        <row r="234">
          <cell r="B234" t="str">
            <v>-8 +6.3</v>
          </cell>
        </row>
        <row r="235">
          <cell r="B235" t="str">
            <v>-6.3 +4</v>
          </cell>
        </row>
        <row r="236">
          <cell r="B236" t="str">
            <v>-4 +2</v>
          </cell>
        </row>
        <row r="237">
          <cell r="B237" t="str">
            <v>-2 +1</v>
          </cell>
        </row>
        <row r="238">
          <cell r="B238" t="str">
            <v>-1</v>
          </cell>
        </row>
        <row r="239">
          <cell r="B239" t="str">
            <v>Calc Head</v>
          </cell>
        </row>
        <row r="240">
          <cell r="B240" t="str">
            <v>Actual Head</v>
          </cell>
        </row>
        <row r="243">
          <cell r="B243" t="str">
            <v>Actual Results ?</v>
          </cell>
        </row>
        <row r="244">
          <cell r="B244" t="str">
            <v>Size Fraction</v>
          </cell>
        </row>
        <row r="245">
          <cell r="B245" t="str">
            <v>+6.3mm</v>
          </cell>
        </row>
        <row r="246">
          <cell r="B246" t="str">
            <v>-6.3mm</v>
          </cell>
        </row>
        <row r="247">
          <cell r="B247" t="str">
            <v>Feed</v>
          </cell>
        </row>
        <row r="249">
          <cell r="B249" t="str">
            <v>4Q/2005</v>
          </cell>
        </row>
        <row r="250">
          <cell r="B250" t="str">
            <v>Actual Results</v>
          </cell>
        </row>
        <row r="251">
          <cell r="B251" t="str">
            <v>Size Fraction</v>
          </cell>
        </row>
        <row r="252">
          <cell r="B252" t="str">
            <v>+40</v>
          </cell>
        </row>
        <row r="253">
          <cell r="B253" t="str">
            <v>-40 +35</v>
          </cell>
        </row>
        <row r="254">
          <cell r="B254" t="str">
            <v>-35 +31.5</v>
          </cell>
        </row>
        <row r="255">
          <cell r="B255" t="str">
            <v>-31.5 +25</v>
          </cell>
        </row>
        <row r="256">
          <cell r="B256" t="str">
            <v>-25 +20</v>
          </cell>
        </row>
        <row r="257">
          <cell r="B257" t="str">
            <v>-20 +15</v>
          </cell>
        </row>
        <row r="258">
          <cell r="B258" t="str">
            <v>-15 +12.5</v>
          </cell>
        </row>
        <row r="259">
          <cell r="B259" t="str">
            <v>-12.5 +10</v>
          </cell>
        </row>
        <row r="260">
          <cell r="B260" t="str">
            <v>-10 +8</v>
          </cell>
        </row>
        <row r="261">
          <cell r="B261" t="str">
            <v>-8 +6.3</v>
          </cell>
        </row>
        <row r="262">
          <cell r="B262" t="str">
            <v>-6.3 +4</v>
          </cell>
        </row>
        <row r="263">
          <cell r="B263" t="str">
            <v>-4 +2</v>
          </cell>
        </row>
        <row r="264">
          <cell r="B264" t="str">
            <v>-2 +1</v>
          </cell>
        </row>
        <row r="265">
          <cell r="B265" t="str">
            <v>-1</v>
          </cell>
        </row>
        <row r="266">
          <cell r="B266" t="str">
            <v>Calc Head</v>
          </cell>
        </row>
        <row r="267">
          <cell r="B267" t="str">
            <v>Actual Head</v>
          </cell>
        </row>
        <row r="270">
          <cell r="B270" t="str">
            <v>Actual Results</v>
          </cell>
        </row>
        <row r="271">
          <cell r="B271" t="str">
            <v>Size Fraction</v>
          </cell>
        </row>
        <row r="272">
          <cell r="B272" t="str">
            <v>+6.3mm</v>
          </cell>
        </row>
        <row r="273">
          <cell r="B273" t="str">
            <v>-6.3mm</v>
          </cell>
        </row>
        <row r="274">
          <cell r="B274" t="str">
            <v>Feed</v>
          </cell>
        </row>
        <row r="277">
          <cell r="B277" t="str">
            <v>1Q/2006</v>
          </cell>
        </row>
        <row r="278">
          <cell r="B278" t="str">
            <v>Actual Results</v>
          </cell>
        </row>
        <row r="279">
          <cell r="B279" t="str">
            <v>Size Fraction</v>
          </cell>
        </row>
        <row r="280">
          <cell r="B280" t="str">
            <v>+40</v>
          </cell>
        </row>
        <row r="281">
          <cell r="B281" t="str">
            <v>-40 +35</v>
          </cell>
        </row>
        <row r="282">
          <cell r="B282" t="str">
            <v>-35 +31.5</v>
          </cell>
        </row>
        <row r="283">
          <cell r="B283" t="str">
            <v>-31.5 +25</v>
          </cell>
        </row>
        <row r="284">
          <cell r="B284" t="str">
            <v>-25 +20</v>
          </cell>
        </row>
        <row r="285">
          <cell r="B285" t="str">
            <v>-20 +15</v>
          </cell>
        </row>
        <row r="286">
          <cell r="B286" t="str">
            <v>-15 +12.5</v>
          </cell>
        </row>
        <row r="287">
          <cell r="B287" t="str">
            <v>-12.5 +10</v>
          </cell>
        </row>
        <row r="288">
          <cell r="B288" t="str">
            <v>-10 +8</v>
          </cell>
        </row>
        <row r="289">
          <cell r="B289" t="str">
            <v>-8 +6.3</v>
          </cell>
        </row>
        <row r="290">
          <cell r="B290" t="str">
            <v>-6.3 +4</v>
          </cell>
        </row>
        <row r="291">
          <cell r="B291" t="str">
            <v>-4 +2</v>
          </cell>
        </row>
        <row r="292">
          <cell r="B292" t="str">
            <v>-2 +1</v>
          </cell>
        </row>
        <row r="293">
          <cell r="B293" t="str">
            <v>-1</v>
          </cell>
        </row>
        <row r="294">
          <cell r="B294" t="str">
            <v>Calc Head</v>
          </cell>
        </row>
        <row r="295">
          <cell r="B295" t="str">
            <v>Actual Head</v>
          </cell>
        </row>
        <row r="298">
          <cell r="B298" t="str">
            <v>Actual Results</v>
          </cell>
        </row>
        <row r="299">
          <cell r="B299" t="str">
            <v>Size Fraction</v>
          </cell>
        </row>
        <row r="300">
          <cell r="B300" t="str">
            <v>+6.3mm</v>
          </cell>
        </row>
        <row r="301">
          <cell r="B301" t="str">
            <v>-6.3mm</v>
          </cell>
        </row>
        <row r="302">
          <cell r="B302" t="str">
            <v>Feed</v>
          </cell>
        </row>
        <row r="304">
          <cell r="B304" t="str">
            <v>2Q/2006</v>
          </cell>
        </row>
        <row r="305">
          <cell r="B305" t="str">
            <v>Actual Results</v>
          </cell>
        </row>
        <row r="306">
          <cell r="B306" t="str">
            <v>Size Fraction</v>
          </cell>
        </row>
        <row r="307">
          <cell r="B307" t="str">
            <v>+40</v>
          </cell>
        </row>
        <row r="308">
          <cell r="B308" t="str">
            <v>-40 +35</v>
          </cell>
        </row>
        <row r="309">
          <cell r="B309" t="str">
            <v>-35 +31.5</v>
          </cell>
        </row>
        <row r="310">
          <cell r="B310" t="str">
            <v>-31.5 +25</v>
          </cell>
        </row>
        <row r="311">
          <cell r="B311" t="str">
            <v>-25 +20</v>
          </cell>
        </row>
        <row r="312">
          <cell r="B312" t="str">
            <v>-20 +15</v>
          </cell>
        </row>
        <row r="313">
          <cell r="B313" t="str">
            <v>-15 +12.5</v>
          </cell>
        </row>
        <row r="314">
          <cell r="B314" t="str">
            <v>-12.5 +10</v>
          </cell>
        </row>
        <row r="315">
          <cell r="B315" t="str">
            <v>-10 +8</v>
          </cell>
        </row>
        <row r="316">
          <cell r="B316" t="str">
            <v>-8 +6.3</v>
          </cell>
        </row>
        <row r="317">
          <cell r="B317" t="str">
            <v>-6.3 +4</v>
          </cell>
        </row>
        <row r="318">
          <cell r="B318" t="str">
            <v>-4 +2</v>
          </cell>
        </row>
        <row r="319">
          <cell r="B319" t="str">
            <v>-2 +1</v>
          </cell>
        </row>
        <row r="320">
          <cell r="B320" t="str">
            <v>-1</v>
          </cell>
        </row>
        <row r="321">
          <cell r="B321" t="str">
            <v>Calc Head</v>
          </cell>
        </row>
        <row r="322">
          <cell r="B322" t="str">
            <v>Actual Head</v>
          </cell>
        </row>
        <row r="325">
          <cell r="B325" t="str">
            <v>Actual Results</v>
          </cell>
        </row>
        <row r="326">
          <cell r="B326" t="str">
            <v>Size Fraction</v>
          </cell>
        </row>
        <row r="327">
          <cell r="B327" t="str">
            <v>+6.3mm</v>
          </cell>
        </row>
        <row r="328">
          <cell r="B328" t="str">
            <v>-6.3mm</v>
          </cell>
        </row>
        <row r="329">
          <cell r="B329" t="str">
            <v>Feed</v>
          </cell>
        </row>
        <row r="331">
          <cell r="B331" t="str">
            <v>3Q/2006</v>
          </cell>
        </row>
        <row r="332">
          <cell r="B332" t="str">
            <v>Actual Results</v>
          </cell>
        </row>
        <row r="333">
          <cell r="B333" t="str">
            <v>Size Fraction</v>
          </cell>
        </row>
        <row r="334">
          <cell r="B334" t="str">
            <v>+40</v>
          </cell>
        </row>
        <row r="335">
          <cell r="B335" t="str">
            <v>-40 +35</v>
          </cell>
        </row>
        <row r="336">
          <cell r="B336" t="str">
            <v>-35 +31.5</v>
          </cell>
        </row>
        <row r="337">
          <cell r="B337" t="str">
            <v>-31.5 +25</v>
          </cell>
        </row>
        <row r="338">
          <cell r="B338" t="str">
            <v>-25 +20</v>
          </cell>
        </row>
        <row r="339">
          <cell r="B339" t="str">
            <v>-20 +15</v>
          </cell>
        </row>
        <row r="340">
          <cell r="B340" t="str">
            <v>-15 +12.5</v>
          </cell>
        </row>
        <row r="341">
          <cell r="B341" t="str">
            <v>-12.5 +10</v>
          </cell>
        </row>
        <row r="342">
          <cell r="B342" t="str">
            <v>-10 +8</v>
          </cell>
        </row>
        <row r="343">
          <cell r="B343" t="str">
            <v>-8 +6.3</v>
          </cell>
        </row>
        <row r="344">
          <cell r="B344" t="str">
            <v>-6.3 +4</v>
          </cell>
        </row>
        <row r="345">
          <cell r="B345" t="str">
            <v>-4 +2</v>
          </cell>
        </row>
        <row r="346">
          <cell r="B346" t="str">
            <v>-2 +1</v>
          </cell>
        </row>
        <row r="347">
          <cell r="B347" t="str">
            <v>-1</v>
          </cell>
        </row>
        <row r="348">
          <cell r="B348" t="str">
            <v>Calc Head</v>
          </cell>
        </row>
        <row r="349">
          <cell r="B349" t="str">
            <v>Actual Head</v>
          </cell>
        </row>
        <row r="352">
          <cell r="B352" t="str">
            <v>Actual Results</v>
          </cell>
        </row>
        <row r="353">
          <cell r="B353" t="str">
            <v>Size Fraction</v>
          </cell>
        </row>
        <row r="354">
          <cell r="B354" t="str">
            <v>+6.3mm</v>
          </cell>
        </row>
        <row r="355">
          <cell r="B355" t="str">
            <v>-6.3mm</v>
          </cell>
        </row>
        <row r="356">
          <cell r="B356" t="str">
            <v>Feed</v>
          </cell>
        </row>
        <row r="358">
          <cell r="B358" t="str">
            <v>4Q/2006</v>
          </cell>
        </row>
        <row r="359">
          <cell r="B359" t="str">
            <v>Actual Results</v>
          </cell>
        </row>
        <row r="360">
          <cell r="B360" t="str">
            <v>Size Fraction</v>
          </cell>
        </row>
        <row r="361">
          <cell r="B361" t="str">
            <v>+40</v>
          </cell>
        </row>
        <row r="362">
          <cell r="B362" t="str">
            <v>-40 +35</v>
          </cell>
        </row>
        <row r="363">
          <cell r="B363" t="str">
            <v>-35 +31.5</v>
          </cell>
        </row>
        <row r="364">
          <cell r="B364" t="str">
            <v>-31.5 +25</v>
          </cell>
        </row>
        <row r="365">
          <cell r="B365" t="str">
            <v>-25 +20</v>
          </cell>
        </row>
        <row r="366">
          <cell r="B366" t="str">
            <v>-20 +15</v>
          </cell>
        </row>
        <row r="367">
          <cell r="B367" t="str">
            <v>-15 +12.5</v>
          </cell>
        </row>
        <row r="368">
          <cell r="B368" t="str">
            <v>-12.5 +10</v>
          </cell>
        </row>
        <row r="369">
          <cell r="B369" t="str">
            <v>-10 +8</v>
          </cell>
        </row>
        <row r="370">
          <cell r="B370" t="str">
            <v>-8 +6.3</v>
          </cell>
        </row>
        <row r="371">
          <cell r="B371" t="str">
            <v>-6.3 +4</v>
          </cell>
        </row>
        <row r="372">
          <cell r="B372" t="str">
            <v>-4 +2</v>
          </cell>
        </row>
        <row r="373">
          <cell r="B373" t="str">
            <v>-2 +1</v>
          </cell>
        </row>
        <row r="374">
          <cell r="B374" t="str">
            <v>-1</v>
          </cell>
        </row>
        <row r="375">
          <cell r="B375" t="str">
            <v>Calc Head</v>
          </cell>
        </row>
        <row r="376">
          <cell r="B376" t="str">
            <v>Actual Head</v>
          </cell>
        </row>
        <row r="379">
          <cell r="B379" t="str">
            <v>Actual Results</v>
          </cell>
        </row>
        <row r="380">
          <cell r="B380" t="str">
            <v>Size Fraction</v>
          </cell>
        </row>
        <row r="381">
          <cell r="B381" t="str">
            <v>+6.3mm</v>
          </cell>
        </row>
        <row r="382">
          <cell r="B382" t="str">
            <v>-6.3mm</v>
          </cell>
        </row>
        <row r="383">
          <cell r="B383" t="str">
            <v>Feed</v>
          </cell>
        </row>
        <row r="385">
          <cell r="B385" t="str">
            <v>1Q/2007</v>
          </cell>
        </row>
        <row r="386">
          <cell r="B386" t="str">
            <v>Actual Results</v>
          </cell>
        </row>
        <row r="387">
          <cell r="B387" t="str">
            <v>Size Fraction</v>
          </cell>
        </row>
        <row r="388">
          <cell r="B388" t="str">
            <v>+40</v>
          </cell>
        </row>
        <row r="389">
          <cell r="B389" t="str">
            <v>-40 +35</v>
          </cell>
        </row>
        <row r="390">
          <cell r="B390" t="str">
            <v>-35 +31.5</v>
          </cell>
        </row>
        <row r="391">
          <cell r="B391" t="str">
            <v>-31.5 +25</v>
          </cell>
        </row>
        <row r="392">
          <cell r="B392" t="str">
            <v>-25 +20</v>
          </cell>
        </row>
        <row r="393">
          <cell r="B393" t="str">
            <v>-20 +15</v>
          </cell>
        </row>
        <row r="394">
          <cell r="B394" t="str">
            <v>-15 +12.5</v>
          </cell>
        </row>
        <row r="395">
          <cell r="B395" t="str">
            <v>-12.5 +10</v>
          </cell>
        </row>
        <row r="396">
          <cell r="B396" t="str">
            <v>-10 +8</v>
          </cell>
        </row>
        <row r="397">
          <cell r="B397" t="str">
            <v>-8 +6.3</v>
          </cell>
        </row>
        <row r="398">
          <cell r="B398" t="str">
            <v>-6.3 +4</v>
          </cell>
        </row>
        <row r="399">
          <cell r="B399" t="str">
            <v>-4 +2</v>
          </cell>
        </row>
        <row r="400">
          <cell r="B400" t="str">
            <v>-2 +1</v>
          </cell>
        </row>
        <row r="401">
          <cell r="B401" t="str">
            <v>-1</v>
          </cell>
        </row>
        <row r="402">
          <cell r="B402" t="str">
            <v>Calc Head</v>
          </cell>
        </row>
        <row r="403">
          <cell r="B403" t="str">
            <v>Actual Head</v>
          </cell>
        </row>
        <row r="406">
          <cell r="B406" t="str">
            <v>Actual Results</v>
          </cell>
        </row>
        <row r="407">
          <cell r="B407" t="str">
            <v>Size Fraction</v>
          </cell>
        </row>
        <row r="408">
          <cell r="B408" t="str">
            <v>+6.3mm</v>
          </cell>
        </row>
        <row r="409">
          <cell r="B409" t="str">
            <v>-6.3mm</v>
          </cell>
        </row>
        <row r="410">
          <cell r="B410" t="str">
            <v>Feed</v>
          </cell>
        </row>
        <row r="412">
          <cell r="B412" t="str">
            <v>2Q/2007</v>
          </cell>
        </row>
        <row r="413">
          <cell r="B413" t="str">
            <v>Actual Results</v>
          </cell>
        </row>
        <row r="414">
          <cell r="B414" t="str">
            <v>Size Fraction</v>
          </cell>
        </row>
        <row r="415">
          <cell r="B415" t="str">
            <v>+40</v>
          </cell>
        </row>
        <row r="416">
          <cell r="B416" t="str">
            <v>-40 +35</v>
          </cell>
        </row>
        <row r="417">
          <cell r="B417" t="str">
            <v>-35 +31.5</v>
          </cell>
        </row>
        <row r="418">
          <cell r="B418" t="str">
            <v>-31.5 +25</v>
          </cell>
        </row>
        <row r="419">
          <cell r="B419" t="str">
            <v>-25 +20</v>
          </cell>
        </row>
        <row r="420">
          <cell r="B420" t="str">
            <v>-20 +15</v>
          </cell>
        </row>
        <row r="421">
          <cell r="B421" t="str">
            <v>-15 +12.5</v>
          </cell>
        </row>
        <row r="422">
          <cell r="B422" t="str">
            <v>-12.5 +10</v>
          </cell>
        </row>
        <row r="423">
          <cell r="B423" t="str">
            <v>-10 +8</v>
          </cell>
        </row>
        <row r="424">
          <cell r="B424" t="str">
            <v>-8 +6.3</v>
          </cell>
        </row>
        <row r="425">
          <cell r="B425" t="str">
            <v>-6.3 +4</v>
          </cell>
        </row>
        <row r="426">
          <cell r="B426" t="str">
            <v>-4 +2</v>
          </cell>
        </row>
        <row r="427">
          <cell r="B427" t="str">
            <v>-2 +1</v>
          </cell>
        </row>
        <row r="428">
          <cell r="B428" t="str">
            <v>-1</v>
          </cell>
        </row>
        <row r="429">
          <cell r="B429" t="str">
            <v>Calc Head</v>
          </cell>
        </row>
        <row r="430">
          <cell r="B430" t="str">
            <v>Actual Head</v>
          </cell>
        </row>
        <row r="433">
          <cell r="B433" t="str">
            <v>Actual Results</v>
          </cell>
        </row>
        <row r="434">
          <cell r="B434" t="str">
            <v>Size Fraction</v>
          </cell>
        </row>
        <row r="435">
          <cell r="B435" t="str">
            <v>+6.3mm</v>
          </cell>
        </row>
        <row r="436">
          <cell r="B436" t="str">
            <v>-6.3mm</v>
          </cell>
        </row>
        <row r="437">
          <cell r="B437" t="str">
            <v>Feed</v>
          </cell>
        </row>
        <row r="439">
          <cell r="B439" t="str">
            <v>3Q/2007</v>
          </cell>
        </row>
        <row r="440">
          <cell r="B440" t="str">
            <v>Actual Results</v>
          </cell>
        </row>
        <row r="441">
          <cell r="B441" t="str">
            <v>Size Fraction</v>
          </cell>
        </row>
        <row r="442">
          <cell r="B442" t="str">
            <v>+40</v>
          </cell>
        </row>
        <row r="443">
          <cell r="B443" t="str">
            <v>-40 +35</v>
          </cell>
        </row>
        <row r="444">
          <cell r="B444" t="str">
            <v>-35 +31.5</v>
          </cell>
        </row>
        <row r="445">
          <cell r="B445" t="str">
            <v>-31.5 +25</v>
          </cell>
        </row>
        <row r="446">
          <cell r="B446" t="str">
            <v>-25 +20</v>
          </cell>
        </row>
        <row r="447">
          <cell r="B447" t="str">
            <v>-20 +15</v>
          </cell>
        </row>
        <row r="448">
          <cell r="B448" t="str">
            <v>-15 +12.5</v>
          </cell>
        </row>
        <row r="449">
          <cell r="B449" t="str">
            <v>-12.5 +10</v>
          </cell>
        </row>
        <row r="450">
          <cell r="B450" t="str">
            <v>-10 +8</v>
          </cell>
        </row>
        <row r="451">
          <cell r="B451" t="str">
            <v>-8 +6.3</v>
          </cell>
        </row>
        <row r="452">
          <cell r="B452" t="str">
            <v>-6.3 +4</v>
          </cell>
        </row>
        <row r="453">
          <cell r="B453" t="str">
            <v>-4 +2</v>
          </cell>
        </row>
        <row r="454">
          <cell r="B454" t="str">
            <v>-2 +1</v>
          </cell>
        </row>
        <row r="455">
          <cell r="B455" t="str">
            <v>-1</v>
          </cell>
        </row>
        <row r="456">
          <cell r="B456" t="str">
            <v>Calc Head</v>
          </cell>
        </row>
        <row r="457">
          <cell r="B457" t="str">
            <v>Actual Head</v>
          </cell>
        </row>
        <row r="460">
          <cell r="B460" t="str">
            <v>Actual Results</v>
          </cell>
        </row>
        <row r="461">
          <cell r="B461" t="str">
            <v>Size Fraction</v>
          </cell>
        </row>
        <row r="462">
          <cell r="B462" t="str">
            <v>+6.3mm</v>
          </cell>
        </row>
        <row r="463">
          <cell r="B463" t="str">
            <v>-6.3mm</v>
          </cell>
        </row>
        <row r="464">
          <cell r="B464" t="str">
            <v>Feed</v>
          </cell>
        </row>
        <row r="466">
          <cell r="B466" t="str">
            <v>4Q/2007</v>
          </cell>
        </row>
        <row r="467">
          <cell r="B467" t="str">
            <v>Actual Results</v>
          </cell>
        </row>
        <row r="468">
          <cell r="B468" t="str">
            <v>Size Fraction</v>
          </cell>
        </row>
        <row r="469">
          <cell r="B469" t="str">
            <v>+40</v>
          </cell>
        </row>
        <row r="470">
          <cell r="B470" t="str">
            <v>-40 +35</v>
          </cell>
        </row>
        <row r="471">
          <cell r="B471" t="str">
            <v>-35 +31.5</v>
          </cell>
        </row>
        <row r="472">
          <cell r="B472" t="str">
            <v>-31.5 +25</v>
          </cell>
        </row>
        <row r="473">
          <cell r="B473" t="str">
            <v>-25 +20</v>
          </cell>
        </row>
        <row r="474">
          <cell r="B474" t="str">
            <v>-20 +15</v>
          </cell>
        </row>
        <row r="475">
          <cell r="B475" t="str">
            <v>-15 +12.5</v>
          </cell>
        </row>
        <row r="476">
          <cell r="B476" t="str">
            <v>-12.5 +10</v>
          </cell>
        </row>
        <row r="477">
          <cell r="B477" t="str">
            <v>-10 +8</v>
          </cell>
        </row>
        <row r="478">
          <cell r="B478" t="str">
            <v>-8 +6.3</v>
          </cell>
        </row>
        <row r="479">
          <cell r="B479" t="str">
            <v>-6.3 +4</v>
          </cell>
        </row>
        <row r="480">
          <cell r="B480" t="str">
            <v>-4 +2</v>
          </cell>
        </row>
        <row r="481">
          <cell r="B481" t="str">
            <v>-2 +1</v>
          </cell>
        </row>
        <row r="482">
          <cell r="B482" t="str">
            <v>-1</v>
          </cell>
        </row>
        <row r="483">
          <cell r="B483" t="str">
            <v>Calc Head</v>
          </cell>
        </row>
        <row r="484">
          <cell r="B484" t="str">
            <v>Actual Head</v>
          </cell>
        </row>
        <row r="487">
          <cell r="B487" t="str">
            <v>Actual Results</v>
          </cell>
        </row>
        <row r="488">
          <cell r="B488" t="str">
            <v>Size Fraction</v>
          </cell>
        </row>
        <row r="489">
          <cell r="B489" t="str">
            <v>+6.3mm</v>
          </cell>
        </row>
        <row r="490">
          <cell r="B490" t="str">
            <v>-6.3mm</v>
          </cell>
        </row>
        <row r="491">
          <cell r="B491" t="str">
            <v>Feed</v>
          </cell>
        </row>
      </sheetData>
      <sheetData sheetId="43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(Lump Tom Price 11M)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36526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36982</v>
          </cell>
          <cell r="M6">
            <v>37073</v>
          </cell>
          <cell r="N6">
            <v>37165</v>
          </cell>
          <cell r="O6">
            <v>37257</v>
          </cell>
          <cell r="P6">
            <v>37347</v>
          </cell>
          <cell r="Q6">
            <v>37438</v>
          </cell>
          <cell r="R6">
            <v>37530</v>
          </cell>
          <cell r="S6">
            <v>37622</v>
          </cell>
          <cell r="T6">
            <v>37712</v>
          </cell>
          <cell r="U6">
            <v>37803</v>
          </cell>
          <cell r="V6">
            <v>37895</v>
          </cell>
          <cell r="W6">
            <v>37987</v>
          </cell>
          <cell r="X6">
            <v>38078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Tom Price HG 11M Lump</v>
          </cell>
          <cell r="EM6" t="str">
            <v>RM</v>
          </cell>
          <cell r="EN6">
            <v>19061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(Lump Tom Price 11M)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6">
          <cell r="B166" t="str">
            <v>Actual Results</v>
          </cell>
        </row>
        <row r="167">
          <cell r="B167" t="str">
            <v>Size Fraction</v>
          </cell>
        </row>
        <row r="168">
          <cell r="B168" t="str">
            <v>+6.3mm</v>
          </cell>
        </row>
        <row r="169">
          <cell r="B169" t="str">
            <v>-6.3mm</v>
          </cell>
        </row>
        <row r="170">
          <cell r="B170" t="str">
            <v>Feed</v>
          </cell>
        </row>
        <row r="173">
          <cell r="B173" t="str">
            <v>1Q/2005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+40</v>
          </cell>
        </row>
        <row r="177">
          <cell r="B177" t="str">
            <v>-40 +35</v>
          </cell>
        </row>
        <row r="178">
          <cell r="B178" t="str">
            <v>-35 +31.5</v>
          </cell>
        </row>
        <row r="179">
          <cell r="B179" t="str">
            <v>-31.5 +25</v>
          </cell>
        </row>
        <row r="180">
          <cell r="B180" t="str">
            <v>-25 +20</v>
          </cell>
        </row>
        <row r="181">
          <cell r="B181" t="str">
            <v>-20 +15</v>
          </cell>
        </row>
        <row r="182">
          <cell r="B182" t="str">
            <v>-15 +12.5</v>
          </cell>
        </row>
        <row r="183">
          <cell r="B183" t="str">
            <v>-12.5 +10</v>
          </cell>
        </row>
        <row r="184">
          <cell r="B184" t="str">
            <v>-10 +8</v>
          </cell>
        </row>
        <row r="185">
          <cell r="B185" t="str">
            <v>-8 +6.3</v>
          </cell>
        </row>
        <row r="186">
          <cell r="B186" t="str">
            <v>-6.3 +4</v>
          </cell>
        </row>
        <row r="187">
          <cell r="B187" t="str">
            <v>-4 +2</v>
          </cell>
        </row>
        <row r="188">
          <cell r="B188" t="str">
            <v>-2 +1</v>
          </cell>
        </row>
        <row r="189">
          <cell r="B189" t="str">
            <v>-1</v>
          </cell>
        </row>
        <row r="190">
          <cell r="B190" t="str">
            <v>Calc Head</v>
          </cell>
        </row>
        <row r="191">
          <cell r="B191" t="str">
            <v>Actual Head</v>
          </cell>
        </row>
        <row r="194">
          <cell r="B194" t="str">
            <v>Actual Results</v>
          </cell>
        </row>
        <row r="195">
          <cell r="B195" t="str">
            <v>Size Fraction</v>
          </cell>
        </row>
        <row r="196">
          <cell r="B196" t="str">
            <v>+6.3mm</v>
          </cell>
        </row>
        <row r="197">
          <cell r="B197" t="str">
            <v>-6.3mm</v>
          </cell>
        </row>
        <row r="198">
          <cell r="B198" t="str">
            <v>Feed</v>
          </cell>
        </row>
        <row r="200">
          <cell r="B200" t="str">
            <v>2Q/2005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+40</v>
          </cell>
        </row>
        <row r="204">
          <cell r="B204" t="str">
            <v>-40 +35</v>
          </cell>
        </row>
        <row r="205">
          <cell r="B205" t="str">
            <v>-35 +31.5</v>
          </cell>
        </row>
        <row r="206">
          <cell r="B206" t="str">
            <v>-31.5 +25</v>
          </cell>
        </row>
        <row r="207">
          <cell r="B207" t="str">
            <v>-25 +20</v>
          </cell>
        </row>
        <row r="208">
          <cell r="B208" t="str">
            <v>-20 +15</v>
          </cell>
        </row>
        <row r="209">
          <cell r="B209" t="str">
            <v>-15 +12.5</v>
          </cell>
        </row>
        <row r="210">
          <cell r="B210" t="str">
            <v>-12.5 +10</v>
          </cell>
        </row>
        <row r="211">
          <cell r="B211" t="str">
            <v>-10 +8</v>
          </cell>
        </row>
        <row r="212">
          <cell r="B212" t="str">
            <v>-8 +6.3</v>
          </cell>
        </row>
        <row r="213">
          <cell r="B213" t="str">
            <v>-6.3 +4</v>
          </cell>
        </row>
        <row r="214">
          <cell r="B214" t="str">
            <v>-4 +2</v>
          </cell>
        </row>
        <row r="215">
          <cell r="B215" t="str">
            <v>-2 +1</v>
          </cell>
        </row>
        <row r="216">
          <cell r="B216" t="str">
            <v>-1</v>
          </cell>
        </row>
        <row r="217">
          <cell r="B217" t="str">
            <v>Calc Head</v>
          </cell>
        </row>
        <row r="218">
          <cell r="B218" t="str">
            <v>Actual Head</v>
          </cell>
        </row>
        <row r="221">
          <cell r="B221" t="str">
            <v>Actual Results</v>
          </cell>
        </row>
        <row r="222">
          <cell r="B222" t="str">
            <v>Size Fraction</v>
          </cell>
        </row>
        <row r="223">
          <cell r="B223" t="str">
            <v>+6.3mm</v>
          </cell>
        </row>
        <row r="224">
          <cell r="B224" t="str">
            <v>-6.3mm</v>
          </cell>
        </row>
        <row r="225">
          <cell r="B225" t="str">
            <v>Feed</v>
          </cell>
        </row>
        <row r="227">
          <cell r="B227" t="str">
            <v>3Q/2005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+40</v>
          </cell>
        </row>
        <row r="231">
          <cell r="B231" t="str">
            <v>-40 +35</v>
          </cell>
        </row>
        <row r="232">
          <cell r="B232" t="str">
            <v>-35 +31.5</v>
          </cell>
        </row>
        <row r="233">
          <cell r="B233" t="str">
            <v>-31.5 +25</v>
          </cell>
        </row>
        <row r="234">
          <cell r="B234" t="str">
            <v>-25 +20</v>
          </cell>
        </row>
        <row r="235">
          <cell r="B235" t="str">
            <v>-20 +15</v>
          </cell>
        </row>
        <row r="236">
          <cell r="B236" t="str">
            <v>-15 +12.5</v>
          </cell>
        </row>
        <row r="237">
          <cell r="B237" t="str">
            <v>-12.5 +10</v>
          </cell>
        </row>
        <row r="238">
          <cell r="B238" t="str">
            <v>-10 +8</v>
          </cell>
        </row>
        <row r="239">
          <cell r="B239" t="str">
            <v>-8 +6.3</v>
          </cell>
        </row>
        <row r="240">
          <cell r="B240" t="str">
            <v>-6.3 +4</v>
          </cell>
        </row>
        <row r="241">
          <cell r="B241" t="str">
            <v>-4 +2</v>
          </cell>
        </row>
        <row r="242">
          <cell r="B242" t="str">
            <v>-2 +1</v>
          </cell>
        </row>
        <row r="243">
          <cell r="B243" t="str">
            <v>-1</v>
          </cell>
        </row>
        <row r="244">
          <cell r="B244" t="str">
            <v>Calc Head</v>
          </cell>
        </row>
        <row r="245">
          <cell r="B245" t="str">
            <v>Actual Head</v>
          </cell>
        </row>
        <row r="248">
          <cell r="B248" t="str">
            <v>Actual Results</v>
          </cell>
        </row>
        <row r="249">
          <cell r="B249" t="str">
            <v>Size Fraction</v>
          </cell>
        </row>
        <row r="250">
          <cell r="B250" t="str">
            <v>+6.3mm</v>
          </cell>
        </row>
        <row r="251">
          <cell r="B251" t="str">
            <v>-6.3mm</v>
          </cell>
        </row>
        <row r="252">
          <cell r="B252" t="str">
            <v>Feed</v>
          </cell>
        </row>
        <row r="254">
          <cell r="B254" t="str">
            <v>4Q/2005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+40</v>
          </cell>
        </row>
        <row r="258">
          <cell r="B258" t="str">
            <v>-40 +35</v>
          </cell>
        </row>
        <row r="259">
          <cell r="B259" t="str">
            <v>-35 +31.5</v>
          </cell>
        </row>
        <row r="260">
          <cell r="B260" t="str">
            <v>-31.5 +25</v>
          </cell>
        </row>
        <row r="261">
          <cell r="B261" t="str">
            <v>-25 +20</v>
          </cell>
        </row>
        <row r="262">
          <cell r="B262" t="str">
            <v>-20 +15</v>
          </cell>
        </row>
        <row r="263">
          <cell r="B263" t="str">
            <v>-15 +12.5</v>
          </cell>
        </row>
        <row r="264">
          <cell r="B264" t="str">
            <v>-12.5 +10</v>
          </cell>
        </row>
        <row r="265">
          <cell r="B265" t="str">
            <v>-10 +8</v>
          </cell>
        </row>
        <row r="266">
          <cell r="B266" t="str">
            <v>-8 +6.3</v>
          </cell>
        </row>
        <row r="267">
          <cell r="B267" t="str">
            <v>-6.3 +4</v>
          </cell>
        </row>
        <row r="268">
          <cell r="B268" t="str">
            <v>-4 +2</v>
          </cell>
        </row>
        <row r="269">
          <cell r="B269" t="str">
            <v>-2 +1</v>
          </cell>
        </row>
        <row r="270">
          <cell r="B270" t="str">
            <v>-1</v>
          </cell>
        </row>
        <row r="271">
          <cell r="B271" t="str">
            <v>Calc Head</v>
          </cell>
        </row>
        <row r="272">
          <cell r="B272" t="str">
            <v>Actual Head</v>
          </cell>
        </row>
        <row r="275">
          <cell r="B275" t="str">
            <v>Actual Results</v>
          </cell>
        </row>
        <row r="276">
          <cell r="B276" t="str">
            <v>Size Fraction</v>
          </cell>
        </row>
        <row r="277">
          <cell r="B277" t="str">
            <v>+6.3mm</v>
          </cell>
        </row>
        <row r="278">
          <cell r="B278" t="str">
            <v>-6.3mm</v>
          </cell>
        </row>
        <row r="279">
          <cell r="B279" t="str">
            <v>Feed</v>
          </cell>
        </row>
        <row r="282">
          <cell r="B282" t="str">
            <v>1Q/2006</v>
          </cell>
        </row>
        <row r="283">
          <cell r="B283" t="str">
            <v>Actual Results</v>
          </cell>
        </row>
        <row r="284">
          <cell r="B284" t="str">
            <v>Size Fraction</v>
          </cell>
        </row>
        <row r="285">
          <cell r="B285" t="str">
            <v>+40</v>
          </cell>
        </row>
        <row r="286">
          <cell r="B286" t="str">
            <v>-40 +35</v>
          </cell>
        </row>
        <row r="287">
          <cell r="B287" t="str">
            <v>-35 +31.5</v>
          </cell>
        </row>
        <row r="288">
          <cell r="B288" t="str">
            <v>-31.5 +25</v>
          </cell>
        </row>
        <row r="289">
          <cell r="B289" t="str">
            <v>-25 +20</v>
          </cell>
        </row>
        <row r="290">
          <cell r="B290" t="str">
            <v>-20 +15</v>
          </cell>
        </row>
        <row r="291">
          <cell r="B291" t="str">
            <v>-15 +12.5</v>
          </cell>
        </row>
        <row r="292">
          <cell r="B292" t="str">
            <v>-12.5 +10</v>
          </cell>
        </row>
        <row r="293">
          <cell r="B293" t="str">
            <v>-10 +8</v>
          </cell>
        </row>
        <row r="294">
          <cell r="B294" t="str">
            <v>-8 +6.3</v>
          </cell>
        </row>
        <row r="295">
          <cell r="B295" t="str">
            <v>-6.3 +4</v>
          </cell>
        </row>
        <row r="296">
          <cell r="B296" t="str">
            <v>-4 +2</v>
          </cell>
        </row>
        <row r="297">
          <cell r="B297" t="str">
            <v>-2 +1</v>
          </cell>
        </row>
        <row r="298">
          <cell r="B298" t="str">
            <v>-1</v>
          </cell>
        </row>
        <row r="299">
          <cell r="B299" t="str">
            <v>Calc Head</v>
          </cell>
        </row>
        <row r="300">
          <cell r="B300" t="str">
            <v>Actual Head</v>
          </cell>
        </row>
        <row r="303">
          <cell r="B303" t="str">
            <v>Actual Results</v>
          </cell>
        </row>
        <row r="304">
          <cell r="B304" t="str">
            <v>Size Fraction</v>
          </cell>
        </row>
        <row r="305">
          <cell r="B305" t="str">
            <v>+6.3mm</v>
          </cell>
        </row>
        <row r="306">
          <cell r="B306" t="str">
            <v>-6.3mm</v>
          </cell>
        </row>
        <row r="307">
          <cell r="B307" t="str">
            <v>Feed</v>
          </cell>
        </row>
        <row r="309">
          <cell r="B309" t="str">
            <v>2Q/2006</v>
          </cell>
        </row>
        <row r="310">
          <cell r="B310" t="str">
            <v>Actual Results</v>
          </cell>
        </row>
        <row r="311">
          <cell r="B311" t="str">
            <v>Size Fraction</v>
          </cell>
        </row>
        <row r="312">
          <cell r="B312" t="str">
            <v>+40</v>
          </cell>
        </row>
        <row r="313">
          <cell r="B313" t="str">
            <v>-40 +35</v>
          </cell>
        </row>
        <row r="314">
          <cell r="B314" t="str">
            <v>-35 +31.5</v>
          </cell>
        </row>
        <row r="315">
          <cell r="B315" t="str">
            <v>-31.5 +25</v>
          </cell>
        </row>
        <row r="316">
          <cell r="B316" t="str">
            <v>-25 +20</v>
          </cell>
        </row>
        <row r="317">
          <cell r="B317" t="str">
            <v>-20 +15</v>
          </cell>
        </row>
        <row r="318">
          <cell r="B318" t="str">
            <v>-15 +12.5</v>
          </cell>
        </row>
        <row r="319">
          <cell r="B319" t="str">
            <v>-12.5 +10</v>
          </cell>
        </row>
        <row r="320">
          <cell r="B320" t="str">
            <v>-10 +8</v>
          </cell>
        </row>
        <row r="321">
          <cell r="B321" t="str">
            <v>-8 +6.3</v>
          </cell>
        </row>
        <row r="322">
          <cell r="B322" t="str">
            <v>-6.3 +4</v>
          </cell>
        </row>
        <row r="323">
          <cell r="B323" t="str">
            <v>-4 +2</v>
          </cell>
        </row>
        <row r="324">
          <cell r="B324" t="str">
            <v>-2 +1</v>
          </cell>
        </row>
        <row r="325">
          <cell r="B325" t="str">
            <v>-1</v>
          </cell>
        </row>
        <row r="326">
          <cell r="B326" t="str">
            <v>Calc Head</v>
          </cell>
        </row>
        <row r="327">
          <cell r="B327" t="str">
            <v>Actual Head</v>
          </cell>
        </row>
        <row r="330">
          <cell r="B330" t="str">
            <v>Actual Results</v>
          </cell>
        </row>
        <row r="331">
          <cell r="B331" t="str">
            <v>Size Fraction</v>
          </cell>
        </row>
        <row r="332">
          <cell r="B332" t="str">
            <v>+6.3mm</v>
          </cell>
        </row>
        <row r="333">
          <cell r="B333" t="str">
            <v>-6.3mm</v>
          </cell>
        </row>
        <row r="334">
          <cell r="B334" t="str">
            <v>Feed</v>
          </cell>
        </row>
        <row r="336">
          <cell r="B336" t="str">
            <v>3Q/2006</v>
          </cell>
        </row>
        <row r="337">
          <cell r="B337" t="str">
            <v>Actual Results</v>
          </cell>
        </row>
        <row r="338">
          <cell r="B338" t="str">
            <v>Size Fraction</v>
          </cell>
        </row>
        <row r="339">
          <cell r="B339" t="str">
            <v>+40</v>
          </cell>
        </row>
        <row r="340">
          <cell r="B340" t="str">
            <v>-40 +35</v>
          </cell>
        </row>
        <row r="341">
          <cell r="B341" t="str">
            <v>-35 +31.5</v>
          </cell>
        </row>
        <row r="342">
          <cell r="B342" t="str">
            <v>-31.5 +25</v>
          </cell>
        </row>
        <row r="343">
          <cell r="B343" t="str">
            <v>-25 +20</v>
          </cell>
        </row>
        <row r="344">
          <cell r="B344" t="str">
            <v>-20 +15</v>
          </cell>
        </row>
        <row r="345">
          <cell r="B345" t="str">
            <v>-15 +12.5</v>
          </cell>
        </row>
        <row r="346">
          <cell r="B346" t="str">
            <v>-12.5 +10</v>
          </cell>
        </row>
        <row r="347">
          <cell r="B347" t="str">
            <v>-10 +8</v>
          </cell>
        </row>
        <row r="348">
          <cell r="B348" t="str">
            <v>-8 +6.3</v>
          </cell>
        </row>
        <row r="349">
          <cell r="B349" t="str">
            <v>-6.3 +4</v>
          </cell>
        </row>
        <row r="350">
          <cell r="B350" t="str">
            <v>-4 +2</v>
          </cell>
        </row>
        <row r="351">
          <cell r="B351" t="str">
            <v>-2 +1</v>
          </cell>
        </row>
        <row r="352">
          <cell r="B352" t="str">
            <v>-1</v>
          </cell>
        </row>
        <row r="353">
          <cell r="B353" t="str">
            <v>Calc Head</v>
          </cell>
        </row>
        <row r="354">
          <cell r="B354" t="str">
            <v>Actual Head</v>
          </cell>
        </row>
        <row r="357">
          <cell r="B357" t="str">
            <v>Actual Results</v>
          </cell>
        </row>
        <row r="358">
          <cell r="B358" t="str">
            <v>Size Fraction</v>
          </cell>
        </row>
        <row r="359">
          <cell r="B359" t="str">
            <v>+6.3mm</v>
          </cell>
        </row>
        <row r="360">
          <cell r="B360" t="str">
            <v>-6.3mm</v>
          </cell>
        </row>
        <row r="361">
          <cell r="B361" t="str">
            <v>Feed</v>
          </cell>
        </row>
        <row r="363">
          <cell r="B363" t="str">
            <v>4Q/2006</v>
          </cell>
        </row>
        <row r="364">
          <cell r="B364" t="str">
            <v>Actual Results</v>
          </cell>
        </row>
        <row r="365">
          <cell r="B365" t="str">
            <v>Size Fraction</v>
          </cell>
        </row>
        <row r="366">
          <cell r="B366" t="str">
            <v>+40</v>
          </cell>
        </row>
        <row r="367">
          <cell r="B367" t="str">
            <v>-40 +35</v>
          </cell>
        </row>
        <row r="368">
          <cell r="B368" t="str">
            <v>-35 +31.5</v>
          </cell>
        </row>
        <row r="369">
          <cell r="B369" t="str">
            <v>-31.5 +25</v>
          </cell>
        </row>
        <row r="370">
          <cell r="B370" t="str">
            <v>-25 +20</v>
          </cell>
        </row>
        <row r="371">
          <cell r="B371" t="str">
            <v>-20 +15</v>
          </cell>
        </row>
        <row r="372">
          <cell r="B372" t="str">
            <v>-15 +12.5</v>
          </cell>
        </row>
        <row r="373">
          <cell r="B373" t="str">
            <v>-12.5 +10</v>
          </cell>
        </row>
        <row r="374">
          <cell r="B374" t="str">
            <v>-10 +8</v>
          </cell>
        </row>
        <row r="375">
          <cell r="B375" t="str">
            <v>-8 +6.3</v>
          </cell>
        </row>
        <row r="376">
          <cell r="B376" t="str">
            <v>-6.3 +4</v>
          </cell>
        </row>
        <row r="377">
          <cell r="B377" t="str">
            <v>-4 +2</v>
          </cell>
        </row>
        <row r="378">
          <cell r="B378" t="str">
            <v>-2 +1</v>
          </cell>
        </row>
        <row r="379">
          <cell r="B379" t="str">
            <v>-1</v>
          </cell>
        </row>
        <row r="380">
          <cell r="B380" t="str">
            <v>Calc Head</v>
          </cell>
        </row>
        <row r="381">
          <cell r="B381" t="str">
            <v>Actual Head</v>
          </cell>
        </row>
        <row r="384">
          <cell r="B384" t="str">
            <v>Actual Results</v>
          </cell>
        </row>
        <row r="385">
          <cell r="B385" t="str">
            <v>Size Fraction</v>
          </cell>
        </row>
        <row r="386">
          <cell r="B386" t="str">
            <v>+6.3mm</v>
          </cell>
        </row>
        <row r="387">
          <cell r="B387" t="str">
            <v>-6.3mm</v>
          </cell>
        </row>
        <row r="388">
          <cell r="B388" t="str">
            <v>Feed</v>
          </cell>
        </row>
        <row r="390">
          <cell r="B390" t="str">
            <v>1Q/2007</v>
          </cell>
        </row>
        <row r="391">
          <cell r="B391" t="str">
            <v>Actual Results</v>
          </cell>
        </row>
        <row r="392">
          <cell r="B392" t="str">
            <v>Size Fraction</v>
          </cell>
        </row>
        <row r="393">
          <cell r="B393" t="str">
            <v>+40</v>
          </cell>
        </row>
        <row r="394">
          <cell r="B394" t="str">
            <v>-40 +35</v>
          </cell>
        </row>
        <row r="395">
          <cell r="B395" t="str">
            <v>-35 +31.5</v>
          </cell>
        </row>
        <row r="396">
          <cell r="B396" t="str">
            <v>-31.5 +25</v>
          </cell>
        </row>
        <row r="397">
          <cell r="B397" t="str">
            <v>-25 +20</v>
          </cell>
        </row>
        <row r="398">
          <cell r="B398" t="str">
            <v>-20 +15</v>
          </cell>
        </row>
        <row r="399">
          <cell r="B399" t="str">
            <v>-15 +12.5</v>
          </cell>
        </row>
        <row r="400">
          <cell r="B400" t="str">
            <v>-12.5 +10</v>
          </cell>
        </row>
        <row r="401">
          <cell r="B401" t="str">
            <v>-10 +8</v>
          </cell>
        </row>
        <row r="402">
          <cell r="B402" t="str">
            <v>-8 +6.3</v>
          </cell>
        </row>
        <row r="403">
          <cell r="B403" t="str">
            <v>-6.3 +4</v>
          </cell>
        </row>
        <row r="404">
          <cell r="B404" t="str">
            <v>-4 +2</v>
          </cell>
        </row>
        <row r="405">
          <cell r="B405" t="str">
            <v>-2 +1</v>
          </cell>
        </row>
        <row r="406">
          <cell r="B406" t="str">
            <v>-1</v>
          </cell>
        </row>
        <row r="407">
          <cell r="B407" t="str">
            <v>Calc Head</v>
          </cell>
        </row>
        <row r="408">
          <cell r="B408" t="str">
            <v>Actual Head</v>
          </cell>
        </row>
        <row r="411">
          <cell r="B411" t="str">
            <v>Actual Results</v>
          </cell>
        </row>
        <row r="412">
          <cell r="B412" t="str">
            <v>Size Fraction</v>
          </cell>
        </row>
        <row r="413">
          <cell r="B413" t="str">
            <v>+6.3mm</v>
          </cell>
        </row>
        <row r="414">
          <cell r="B414" t="str">
            <v>-6.3mm</v>
          </cell>
        </row>
        <row r="415">
          <cell r="B415" t="str">
            <v>Feed</v>
          </cell>
        </row>
        <row r="417">
          <cell r="B417" t="str">
            <v>2Q/2007</v>
          </cell>
        </row>
        <row r="418">
          <cell r="B418" t="str">
            <v>Actual Results</v>
          </cell>
        </row>
        <row r="419">
          <cell r="B419" t="str">
            <v>Size Fraction</v>
          </cell>
        </row>
        <row r="420">
          <cell r="B420" t="str">
            <v>+40</v>
          </cell>
        </row>
        <row r="421">
          <cell r="B421" t="str">
            <v>-40 +35</v>
          </cell>
        </row>
        <row r="422">
          <cell r="B422" t="str">
            <v>-35 +31.5</v>
          </cell>
        </row>
        <row r="423">
          <cell r="B423" t="str">
            <v>-31.5 +25</v>
          </cell>
        </row>
        <row r="424">
          <cell r="B424" t="str">
            <v>-25 +20</v>
          </cell>
        </row>
        <row r="425">
          <cell r="B425" t="str">
            <v>-20 +15</v>
          </cell>
        </row>
        <row r="426">
          <cell r="B426" t="str">
            <v>-15 +12.5</v>
          </cell>
        </row>
        <row r="427">
          <cell r="B427" t="str">
            <v>-12.5 +10</v>
          </cell>
        </row>
        <row r="428">
          <cell r="B428" t="str">
            <v>-10 +8</v>
          </cell>
        </row>
        <row r="429">
          <cell r="B429" t="str">
            <v>-8 +6.3</v>
          </cell>
        </row>
        <row r="430">
          <cell r="B430" t="str">
            <v>-6.3 +4</v>
          </cell>
        </row>
        <row r="431">
          <cell r="B431" t="str">
            <v>-4 +2</v>
          </cell>
        </row>
        <row r="432">
          <cell r="B432" t="str">
            <v>-2 +1</v>
          </cell>
        </row>
        <row r="433">
          <cell r="B433" t="str">
            <v>-1</v>
          </cell>
        </row>
        <row r="434">
          <cell r="B434" t="str">
            <v>Calc Head</v>
          </cell>
        </row>
        <row r="435">
          <cell r="B435" t="str">
            <v>Actual Head</v>
          </cell>
        </row>
        <row r="438">
          <cell r="B438" t="str">
            <v>Actual Results</v>
          </cell>
        </row>
        <row r="439">
          <cell r="B439" t="str">
            <v>Size Fraction</v>
          </cell>
        </row>
        <row r="440">
          <cell r="B440" t="str">
            <v>+6.3mm</v>
          </cell>
        </row>
        <row r="441">
          <cell r="B441" t="str">
            <v>-6.3mm</v>
          </cell>
        </row>
        <row r="442">
          <cell r="B442" t="str">
            <v>Feed</v>
          </cell>
        </row>
        <row r="444">
          <cell r="B444" t="str">
            <v>3Q/2007</v>
          </cell>
        </row>
        <row r="445">
          <cell r="B445" t="str">
            <v>Actual Results</v>
          </cell>
        </row>
        <row r="446">
          <cell r="B446" t="str">
            <v>Size Fraction</v>
          </cell>
        </row>
        <row r="447">
          <cell r="B447" t="str">
            <v>+40</v>
          </cell>
        </row>
        <row r="448">
          <cell r="B448" t="str">
            <v>-40 +35</v>
          </cell>
        </row>
        <row r="449">
          <cell r="B449" t="str">
            <v>-35 +31.5</v>
          </cell>
        </row>
        <row r="450">
          <cell r="B450" t="str">
            <v>-31.5 +25</v>
          </cell>
        </row>
        <row r="451">
          <cell r="B451" t="str">
            <v>-25 +20</v>
          </cell>
        </row>
        <row r="452">
          <cell r="B452" t="str">
            <v>-20 +15</v>
          </cell>
        </row>
        <row r="453">
          <cell r="B453" t="str">
            <v>-15 +12.5</v>
          </cell>
        </row>
        <row r="454">
          <cell r="B454" t="str">
            <v>-12.5 +10</v>
          </cell>
        </row>
        <row r="455">
          <cell r="B455" t="str">
            <v>-10 +8</v>
          </cell>
        </row>
        <row r="456">
          <cell r="B456" t="str">
            <v>-8 +6.3</v>
          </cell>
        </row>
        <row r="457">
          <cell r="B457" t="str">
            <v>-6.3 +4</v>
          </cell>
        </row>
        <row r="458">
          <cell r="B458" t="str">
            <v>-4 +2</v>
          </cell>
        </row>
        <row r="459">
          <cell r="B459" t="str">
            <v>-2 +1</v>
          </cell>
        </row>
        <row r="460">
          <cell r="B460" t="str">
            <v>-1</v>
          </cell>
        </row>
        <row r="461">
          <cell r="B461" t="str">
            <v>Calc Head</v>
          </cell>
        </row>
        <row r="462">
          <cell r="B462" t="str">
            <v>Actual Head</v>
          </cell>
        </row>
        <row r="465">
          <cell r="B465" t="str">
            <v>Actual Results</v>
          </cell>
        </row>
        <row r="466">
          <cell r="B466" t="str">
            <v>Size Fraction</v>
          </cell>
        </row>
        <row r="467">
          <cell r="B467" t="str">
            <v>+6.3mm</v>
          </cell>
        </row>
        <row r="468">
          <cell r="B468" t="str">
            <v>-6.3mm</v>
          </cell>
        </row>
        <row r="469">
          <cell r="B469" t="str">
            <v>Feed</v>
          </cell>
        </row>
        <row r="471">
          <cell r="B471" t="str">
            <v>4Q/2007</v>
          </cell>
        </row>
        <row r="472">
          <cell r="B472" t="str">
            <v>Actual Results</v>
          </cell>
        </row>
        <row r="473">
          <cell r="B473" t="str">
            <v>Size Fraction</v>
          </cell>
        </row>
        <row r="474">
          <cell r="B474" t="str">
            <v>+40</v>
          </cell>
        </row>
        <row r="475">
          <cell r="B475" t="str">
            <v>-40 +35</v>
          </cell>
        </row>
        <row r="476">
          <cell r="B476" t="str">
            <v>-35 +31.5</v>
          </cell>
        </row>
        <row r="477">
          <cell r="B477" t="str">
            <v>-31.5 +25</v>
          </cell>
        </row>
        <row r="478">
          <cell r="B478" t="str">
            <v>-25 +20</v>
          </cell>
        </row>
        <row r="479">
          <cell r="B479" t="str">
            <v>-20 +15</v>
          </cell>
        </row>
        <row r="480">
          <cell r="B480" t="str">
            <v>-15 +12.5</v>
          </cell>
        </row>
        <row r="481">
          <cell r="B481" t="str">
            <v>-12.5 +10</v>
          </cell>
        </row>
        <row r="482">
          <cell r="B482" t="str">
            <v>-10 +8</v>
          </cell>
        </row>
        <row r="483">
          <cell r="B483" t="str">
            <v>-8 +6.3</v>
          </cell>
        </row>
        <row r="484">
          <cell r="B484" t="str">
            <v>-6.3 +4</v>
          </cell>
        </row>
        <row r="485">
          <cell r="B485" t="str">
            <v>-4 +2</v>
          </cell>
        </row>
        <row r="486">
          <cell r="B486" t="str">
            <v>-2 +1</v>
          </cell>
        </row>
        <row r="487">
          <cell r="B487" t="str">
            <v>-1</v>
          </cell>
        </row>
        <row r="488">
          <cell r="B488" t="str">
            <v>Calc Head</v>
          </cell>
        </row>
        <row r="489">
          <cell r="B489" t="str">
            <v>Actual Head</v>
          </cell>
        </row>
        <row r="492">
          <cell r="B492" t="str">
            <v>Actual Results</v>
          </cell>
        </row>
        <row r="493">
          <cell r="B493" t="str">
            <v>Size Fraction</v>
          </cell>
        </row>
        <row r="494">
          <cell r="B494" t="str">
            <v>+6.3mm</v>
          </cell>
        </row>
        <row r="495">
          <cell r="B495" t="str">
            <v>-6.3mm</v>
          </cell>
        </row>
        <row r="496">
          <cell r="B496" t="str">
            <v>Feed</v>
          </cell>
        </row>
      </sheetData>
      <sheetData sheetId="44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(Lump Tom Price 81C)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36186</v>
          </cell>
          <cell r="D6">
            <v>36271</v>
          </cell>
          <cell r="E6">
            <v>36354</v>
          </cell>
          <cell r="F6">
            <v>36438</v>
          </cell>
          <cell r="G6">
            <v>36522</v>
          </cell>
          <cell r="H6">
            <v>36606</v>
          </cell>
          <cell r="I6">
            <v>36708</v>
          </cell>
          <cell r="J6">
            <v>36800</v>
          </cell>
          <cell r="K6">
            <v>36892</v>
          </cell>
          <cell r="L6">
            <v>36971</v>
          </cell>
          <cell r="M6">
            <v>37073</v>
          </cell>
          <cell r="N6">
            <v>37165</v>
          </cell>
          <cell r="O6">
            <v>37257</v>
          </cell>
          <cell r="P6">
            <v>37336</v>
          </cell>
          <cell r="Q6">
            <v>37438</v>
          </cell>
          <cell r="R6">
            <v>37530</v>
          </cell>
          <cell r="S6">
            <v>37622</v>
          </cell>
          <cell r="T6">
            <v>37681</v>
          </cell>
          <cell r="U6">
            <v>37803</v>
          </cell>
          <cell r="V6">
            <v>37895</v>
          </cell>
          <cell r="W6">
            <v>37987</v>
          </cell>
          <cell r="X6">
            <v>38047</v>
          </cell>
          <cell r="Y6">
            <v>38169</v>
          </cell>
          <cell r="Z6">
            <v>38261</v>
          </cell>
          <cell r="AA6">
            <v>38353</v>
          </cell>
          <cell r="AB6">
            <v>38443</v>
          </cell>
          <cell r="AC6">
            <v>38534</v>
          </cell>
          <cell r="AD6">
            <v>38626</v>
          </cell>
          <cell r="AE6">
            <v>38718</v>
          </cell>
          <cell r="AF6">
            <v>38808</v>
          </cell>
          <cell r="AG6">
            <v>38899</v>
          </cell>
          <cell r="AH6">
            <v>38991</v>
          </cell>
          <cell r="AI6">
            <v>39083</v>
          </cell>
          <cell r="AJ6">
            <v>39173</v>
          </cell>
          <cell r="AK6">
            <v>39264</v>
          </cell>
          <cell r="AL6">
            <v>39356</v>
          </cell>
          <cell r="AM6">
            <v>39448</v>
          </cell>
          <cell r="AN6">
            <v>39539</v>
          </cell>
          <cell r="AO6">
            <v>39630</v>
          </cell>
          <cell r="AP6">
            <v>39722</v>
          </cell>
          <cell r="AQ6">
            <v>39814</v>
          </cell>
          <cell r="AR6">
            <v>39904</v>
          </cell>
          <cell r="AS6">
            <v>39995</v>
          </cell>
          <cell r="AT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Tom Price LG 81C Lump</v>
          </cell>
          <cell r="EM6" t="str">
            <v>RM</v>
          </cell>
          <cell r="EN6">
            <v>19062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(Lump Tom Price 81C)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4">
          <cell r="B64" t="str">
            <v>1Q/2004</v>
          </cell>
        </row>
        <row r="65">
          <cell r="B65" t="str">
            <v>Actual Results</v>
          </cell>
        </row>
        <row r="66">
          <cell r="B66" t="str">
            <v>Size Fraction</v>
          </cell>
        </row>
        <row r="67">
          <cell r="B67" t="str">
            <v>+40</v>
          </cell>
        </row>
        <row r="68">
          <cell r="B68" t="str">
            <v>-40 +35</v>
          </cell>
        </row>
        <row r="69">
          <cell r="B69" t="str">
            <v>-35 +31.5</v>
          </cell>
        </row>
        <row r="70">
          <cell r="B70" t="str">
            <v>-31.5 +25</v>
          </cell>
        </row>
        <row r="71">
          <cell r="B71" t="str">
            <v>-25 +20</v>
          </cell>
        </row>
        <row r="72">
          <cell r="B72" t="str">
            <v>-20 +15</v>
          </cell>
        </row>
        <row r="73">
          <cell r="B73" t="str">
            <v>-15 +12.5</v>
          </cell>
        </row>
        <row r="74">
          <cell r="B74" t="str">
            <v>-12.5 +10</v>
          </cell>
        </row>
        <row r="75">
          <cell r="B75" t="str">
            <v>-10 +8</v>
          </cell>
        </row>
        <row r="76">
          <cell r="B76" t="str">
            <v>-8 +6.3</v>
          </cell>
        </row>
        <row r="77">
          <cell r="B77" t="str">
            <v>-6.3 +4</v>
          </cell>
        </row>
        <row r="78">
          <cell r="B78" t="str">
            <v>-4 +2</v>
          </cell>
        </row>
        <row r="79">
          <cell r="B79" t="str">
            <v>-2 +1</v>
          </cell>
        </row>
        <row r="80">
          <cell r="B80" t="str">
            <v>-1</v>
          </cell>
        </row>
        <row r="81">
          <cell r="B81" t="str">
            <v>Calc Head</v>
          </cell>
        </row>
        <row r="82">
          <cell r="B82" t="str">
            <v>Actual Head</v>
          </cell>
        </row>
        <row r="85">
          <cell r="B85" t="str">
            <v>Actual Results</v>
          </cell>
        </row>
        <row r="86">
          <cell r="B86" t="str">
            <v>Size Fraction</v>
          </cell>
        </row>
        <row r="87">
          <cell r="B87" t="str">
            <v>+6.3mm</v>
          </cell>
        </row>
        <row r="88">
          <cell r="B88" t="str">
            <v>-6.3mm</v>
          </cell>
        </row>
        <row r="89">
          <cell r="B89" t="str">
            <v>Feed</v>
          </cell>
        </row>
        <row r="91">
          <cell r="B91" t="str">
            <v>2Q/2004</v>
          </cell>
        </row>
        <row r="92">
          <cell r="B92" t="str">
            <v>Actual Results</v>
          </cell>
        </row>
        <row r="93">
          <cell r="B93" t="str">
            <v>Size Fraction</v>
          </cell>
        </row>
        <row r="94">
          <cell r="B94" t="str">
            <v>+40</v>
          </cell>
        </row>
        <row r="95">
          <cell r="B95" t="str">
            <v>-40 +35</v>
          </cell>
        </row>
        <row r="96">
          <cell r="B96" t="str">
            <v>-35 +31.5</v>
          </cell>
        </row>
        <row r="97">
          <cell r="B97" t="str">
            <v>-31.5 +25</v>
          </cell>
        </row>
        <row r="98">
          <cell r="B98" t="str">
            <v>-25 +20</v>
          </cell>
        </row>
        <row r="99">
          <cell r="B99" t="str">
            <v>-20 +15</v>
          </cell>
        </row>
        <row r="100">
          <cell r="B100" t="str">
            <v>-15 +12.5</v>
          </cell>
        </row>
        <row r="101">
          <cell r="B101" t="str">
            <v>-12.5 +10</v>
          </cell>
        </row>
        <row r="102">
          <cell r="B102" t="str">
            <v>-10 +8</v>
          </cell>
        </row>
        <row r="103">
          <cell r="B103" t="str">
            <v>-8 +6.3</v>
          </cell>
        </row>
        <row r="104">
          <cell r="B104" t="str">
            <v>-6.3 +4</v>
          </cell>
        </row>
        <row r="105">
          <cell r="B105" t="str">
            <v>-4 +2</v>
          </cell>
        </row>
        <row r="106">
          <cell r="B106" t="str">
            <v>-2 +1</v>
          </cell>
        </row>
        <row r="107">
          <cell r="B107" t="str">
            <v>-1</v>
          </cell>
        </row>
        <row r="108">
          <cell r="B108" t="str">
            <v>Calc Head</v>
          </cell>
        </row>
        <row r="109">
          <cell r="B109" t="str">
            <v>Actual Head</v>
          </cell>
        </row>
        <row r="112">
          <cell r="B112" t="str">
            <v>Actual Results</v>
          </cell>
        </row>
        <row r="113">
          <cell r="B113" t="str">
            <v>Size Fraction</v>
          </cell>
        </row>
        <row r="114">
          <cell r="B114" t="str">
            <v>+6.3mm</v>
          </cell>
        </row>
        <row r="115">
          <cell r="B115" t="str">
            <v>-6.3mm</v>
          </cell>
        </row>
        <row r="116">
          <cell r="B116" t="str">
            <v>Feed</v>
          </cell>
        </row>
        <row r="118">
          <cell r="B118" t="str">
            <v>3Q/2004</v>
          </cell>
        </row>
        <row r="119">
          <cell r="B119" t="str">
            <v>Actual Results</v>
          </cell>
        </row>
        <row r="120">
          <cell r="B120" t="str">
            <v>Size Fraction</v>
          </cell>
        </row>
        <row r="121">
          <cell r="B121" t="str">
            <v>+40</v>
          </cell>
        </row>
        <row r="122">
          <cell r="B122" t="str">
            <v>-40 +35</v>
          </cell>
        </row>
        <row r="123">
          <cell r="B123" t="str">
            <v>-35 +31.5</v>
          </cell>
        </row>
        <row r="124">
          <cell r="B124" t="str">
            <v>-31.5 +25</v>
          </cell>
        </row>
        <row r="125">
          <cell r="B125" t="str">
            <v>-25 +20</v>
          </cell>
        </row>
        <row r="126">
          <cell r="B126" t="str">
            <v>-20 +15</v>
          </cell>
        </row>
        <row r="127">
          <cell r="B127" t="str">
            <v>-15 +12.5</v>
          </cell>
        </row>
        <row r="128">
          <cell r="B128" t="str">
            <v>-12.5 +10</v>
          </cell>
        </row>
        <row r="129">
          <cell r="B129" t="str">
            <v>-10 +8</v>
          </cell>
        </row>
        <row r="130">
          <cell r="B130" t="str">
            <v>-8 +6.3</v>
          </cell>
        </row>
        <row r="131">
          <cell r="B131" t="str">
            <v>-6.3 +4</v>
          </cell>
        </row>
        <row r="132">
          <cell r="B132" t="str">
            <v>-4 +2</v>
          </cell>
        </row>
        <row r="133">
          <cell r="B133" t="str">
            <v>-2 +1</v>
          </cell>
        </row>
        <row r="134">
          <cell r="B134" t="str">
            <v>-1</v>
          </cell>
        </row>
        <row r="135">
          <cell r="B135" t="str">
            <v>Calc Head</v>
          </cell>
        </row>
        <row r="136">
          <cell r="B136" t="str">
            <v>Actual Head</v>
          </cell>
        </row>
        <row r="139">
          <cell r="B139" t="str">
            <v>Actual Results</v>
          </cell>
        </row>
        <row r="140">
          <cell r="B140" t="str">
            <v>Size Fraction</v>
          </cell>
        </row>
        <row r="141">
          <cell r="B141" t="str">
            <v>+6.3mm</v>
          </cell>
        </row>
        <row r="142">
          <cell r="B142" t="str">
            <v>-6.3mm</v>
          </cell>
        </row>
        <row r="143">
          <cell r="B143" t="str">
            <v>Feed</v>
          </cell>
        </row>
        <row r="145">
          <cell r="B145" t="str">
            <v>4Q/2004</v>
          </cell>
        </row>
        <row r="146">
          <cell r="B146" t="str">
            <v>Actual Results</v>
          </cell>
        </row>
        <row r="147">
          <cell r="B147" t="str">
            <v>Size Fraction</v>
          </cell>
        </row>
        <row r="148">
          <cell r="B148" t="str">
            <v>+40</v>
          </cell>
        </row>
        <row r="149">
          <cell r="B149" t="str">
            <v>-40 +35</v>
          </cell>
        </row>
        <row r="150">
          <cell r="B150" t="str">
            <v>-35 +31.5</v>
          </cell>
        </row>
        <row r="151">
          <cell r="B151" t="str">
            <v>-31.5 +25</v>
          </cell>
        </row>
        <row r="152">
          <cell r="B152" t="str">
            <v>-25 +20</v>
          </cell>
        </row>
        <row r="153">
          <cell r="B153" t="str">
            <v>-20 +15</v>
          </cell>
        </row>
        <row r="154">
          <cell r="B154" t="str">
            <v>-15 +12.5</v>
          </cell>
        </row>
        <row r="155">
          <cell r="B155" t="str">
            <v>-12.5 +10</v>
          </cell>
        </row>
        <row r="156">
          <cell r="B156" t="str">
            <v>-10 +8</v>
          </cell>
        </row>
        <row r="157">
          <cell r="B157" t="str">
            <v>-8 +6.3</v>
          </cell>
        </row>
        <row r="158">
          <cell r="B158" t="str">
            <v>-6.3 +4</v>
          </cell>
        </row>
        <row r="159">
          <cell r="B159" t="str">
            <v>-4 +2</v>
          </cell>
        </row>
        <row r="160">
          <cell r="B160" t="str">
            <v>-2 +1</v>
          </cell>
        </row>
        <row r="161">
          <cell r="B161" t="str">
            <v>-1</v>
          </cell>
        </row>
        <row r="162">
          <cell r="B162" t="str">
            <v>Calc Head</v>
          </cell>
        </row>
        <row r="163">
          <cell r="B163" t="str">
            <v>Actual Head</v>
          </cell>
        </row>
        <row r="169">
          <cell r="B169" t="str">
            <v>1Q/2005</v>
          </cell>
        </row>
        <row r="170">
          <cell r="B170" t="str">
            <v>Actual Results</v>
          </cell>
        </row>
        <row r="171">
          <cell r="B171" t="str">
            <v>Size Fraction</v>
          </cell>
        </row>
        <row r="172">
          <cell r="B172" t="str">
            <v>+40</v>
          </cell>
        </row>
        <row r="173">
          <cell r="B173" t="str">
            <v>-40 +35</v>
          </cell>
        </row>
        <row r="174">
          <cell r="B174" t="str">
            <v>-35 +31.5</v>
          </cell>
        </row>
        <row r="175">
          <cell r="B175" t="str">
            <v>-31.5 +25</v>
          </cell>
        </row>
        <row r="176">
          <cell r="B176" t="str">
            <v>-25 +20</v>
          </cell>
        </row>
        <row r="177">
          <cell r="B177" t="str">
            <v>-20 +15</v>
          </cell>
        </row>
        <row r="178">
          <cell r="B178" t="str">
            <v>-15 +12.5</v>
          </cell>
        </row>
        <row r="179">
          <cell r="B179" t="str">
            <v>-12.5 +10</v>
          </cell>
        </row>
        <row r="180">
          <cell r="B180" t="str">
            <v>-10 +8</v>
          </cell>
        </row>
        <row r="181">
          <cell r="B181" t="str">
            <v>-8 +6.3</v>
          </cell>
        </row>
        <row r="182">
          <cell r="B182" t="str">
            <v>-6.3 +4</v>
          </cell>
        </row>
        <row r="183">
          <cell r="B183" t="str">
            <v>-4 +2</v>
          </cell>
        </row>
        <row r="184">
          <cell r="B184" t="str">
            <v>-2 +1</v>
          </cell>
        </row>
        <row r="185">
          <cell r="B185" t="str">
            <v>-1</v>
          </cell>
        </row>
        <row r="186">
          <cell r="B186" t="str">
            <v>Calc Head</v>
          </cell>
        </row>
        <row r="187">
          <cell r="B187" t="str">
            <v>Actual Head</v>
          </cell>
        </row>
        <row r="190">
          <cell r="B190" t="str">
            <v>Actual Results</v>
          </cell>
        </row>
        <row r="191">
          <cell r="B191" t="str">
            <v>Size Fraction</v>
          </cell>
        </row>
        <row r="192">
          <cell r="B192" t="str">
            <v>+6.3mm</v>
          </cell>
        </row>
        <row r="193">
          <cell r="B193" t="str">
            <v>-6.3mm</v>
          </cell>
        </row>
        <row r="194">
          <cell r="B194" t="str">
            <v>Feed</v>
          </cell>
        </row>
        <row r="196">
          <cell r="B196" t="str">
            <v>2Q/2005</v>
          </cell>
        </row>
        <row r="197">
          <cell r="B197" t="str">
            <v>Actual Results</v>
          </cell>
        </row>
        <row r="198">
          <cell r="B198" t="str">
            <v>Size Fraction</v>
          </cell>
        </row>
        <row r="199">
          <cell r="B199" t="str">
            <v>+40</v>
          </cell>
        </row>
        <row r="200">
          <cell r="B200" t="str">
            <v>-40 +35</v>
          </cell>
        </row>
        <row r="201">
          <cell r="B201" t="str">
            <v>-35 +31.5</v>
          </cell>
        </row>
        <row r="202">
          <cell r="B202" t="str">
            <v>-31.5 +25</v>
          </cell>
        </row>
        <row r="203">
          <cell r="B203" t="str">
            <v>-25 +20</v>
          </cell>
        </row>
        <row r="204">
          <cell r="B204" t="str">
            <v>-20 +15</v>
          </cell>
        </row>
        <row r="205">
          <cell r="B205" t="str">
            <v>-15 +12.5</v>
          </cell>
        </row>
        <row r="206">
          <cell r="B206" t="str">
            <v>-12.5 +10</v>
          </cell>
        </row>
        <row r="207">
          <cell r="B207" t="str">
            <v>-10 +8</v>
          </cell>
        </row>
        <row r="208">
          <cell r="B208" t="str">
            <v>-8 +6.3</v>
          </cell>
        </row>
        <row r="209">
          <cell r="B209" t="str">
            <v>-6.3 +4</v>
          </cell>
        </row>
        <row r="210">
          <cell r="B210" t="str">
            <v>-4 +2</v>
          </cell>
        </row>
        <row r="211">
          <cell r="B211" t="str">
            <v>-2 +1</v>
          </cell>
        </row>
        <row r="212">
          <cell r="B212" t="str">
            <v>-1</v>
          </cell>
        </row>
        <row r="213">
          <cell r="B213" t="str">
            <v>Calc Head</v>
          </cell>
        </row>
        <row r="214">
          <cell r="B214" t="str">
            <v>Actual Head</v>
          </cell>
        </row>
        <row r="217">
          <cell r="B217" t="str">
            <v>Actual Results</v>
          </cell>
        </row>
        <row r="218">
          <cell r="B218" t="str">
            <v>Size Fraction</v>
          </cell>
        </row>
        <row r="219">
          <cell r="B219" t="str">
            <v>+6.3mm</v>
          </cell>
        </row>
        <row r="220">
          <cell r="B220" t="str">
            <v>-6.3mm</v>
          </cell>
        </row>
        <row r="221">
          <cell r="B221" t="str">
            <v>Feed</v>
          </cell>
        </row>
        <row r="223">
          <cell r="B223" t="str">
            <v>3Q/2005</v>
          </cell>
        </row>
        <row r="224">
          <cell r="B224" t="str">
            <v>Actual Results</v>
          </cell>
        </row>
        <row r="225">
          <cell r="B225" t="str">
            <v>Size Fraction</v>
          </cell>
        </row>
        <row r="226">
          <cell r="B226" t="str">
            <v>+40</v>
          </cell>
        </row>
        <row r="227">
          <cell r="B227" t="str">
            <v>-40 +35</v>
          </cell>
        </row>
        <row r="228">
          <cell r="B228" t="str">
            <v>-35 +31.5</v>
          </cell>
        </row>
        <row r="229">
          <cell r="B229" t="str">
            <v>-31.5 +25</v>
          </cell>
        </row>
        <row r="230">
          <cell r="B230" t="str">
            <v>-25 +20</v>
          </cell>
        </row>
        <row r="231">
          <cell r="B231" t="str">
            <v>-20 +15</v>
          </cell>
        </row>
        <row r="232">
          <cell r="B232" t="str">
            <v>-15 +12.5</v>
          </cell>
        </row>
        <row r="233">
          <cell r="B233" t="str">
            <v>-12.5 +10</v>
          </cell>
        </row>
        <row r="234">
          <cell r="B234" t="str">
            <v>-10 +8</v>
          </cell>
        </row>
        <row r="235">
          <cell r="B235" t="str">
            <v>-8 +6.3</v>
          </cell>
        </row>
        <row r="236">
          <cell r="B236" t="str">
            <v>-6.3 +4</v>
          </cell>
        </row>
        <row r="237">
          <cell r="B237" t="str">
            <v>-4 +2</v>
          </cell>
        </row>
        <row r="238">
          <cell r="B238" t="str">
            <v>-2 +1</v>
          </cell>
        </row>
        <row r="239">
          <cell r="B239" t="str">
            <v>-1</v>
          </cell>
        </row>
        <row r="240">
          <cell r="B240" t="str">
            <v>Calc Head</v>
          </cell>
        </row>
        <row r="241">
          <cell r="B241" t="str">
            <v>Actual Head</v>
          </cell>
        </row>
        <row r="244">
          <cell r="B244" t="str">
            <v>Actual Results</v>
          </cell>
        </row>
        <row r="245">
          <cell r="B245" t="str">
            <v>Size Fraction</v>
          </cell>
        </row>
        <row r="246">
          <cell r="B246" t="str">
            <v>+6.3mm</v>
          </cell>
        </row>
        <row r="247">
          <cell r="B247" t="str">
            <v>-6.3mm</v>
          </cell>
        </row>
        <row r="248">
          <cell r="B248" t="str">
            <v>Feed</v>
          </cell>
        </row>
        <row r="250">
          <cell r="B250" t="str">
            <v>4Q/2005</v>
          </cell>
        </row>
        <row r="251">
          <cell r="B251" t="str">
            <v>Actual Results</v>
          </cell>
        </row>
        <row r="252">
          <cell r="B252" t="str">
            <v>Size Fraction</v>
          </cell>
        </row>
        <row r="253">
          <cell r="B253" t="str">
            <v>+40</v>
          </cell>
        </row>
        <row r="254">
          <cell r="B254" t="str">
            <v>-40 +35</v>
          </cell>
        </row>
        <row r="255">
          <cell r="B255" t="str">
            <v>-35 +31.5</v>
          </cell>
        </row>
        <row r="256">
          <cell r="B256" t="str">
            <v>-31.5 +25</v>
          </cell>
        </row>
        <row r="257">
          <cell r="B257" t="str">
            <v>-25 +20</v>
          </cell>
        </row>
        <row r="258">
          <cell r="B258" t="str">
            <v>-20 +15</v>
          </cell>
        </row>
        <row r="259">
          <cell r="B259" t="str">
            <v>-15 +12.5</v>
          </cell>
        </row>
        <row r="260">
          <cell r="B260" t="str">
            <v>-12.5 +10</v>
          </cell>
        </row>
        <row r="261">
          <cell r="B261" t="str">
            <v>-10 +8</v>
          </cell>
        </row>
        <row r="262">
          <cell r="B262" t="str">
            <v>-8 +6.3</v>
          </cell>
        </row>
        <row r="263">
          <cell r="B263" t="str">
            <v>-6.3 +4</v>
          </cell>
        </row>
        <row r="264">
          <cell r="B264" t="str">
            <v>-4 +2</v>
          </cell>
        </row>
        <row r="265">
          <cell r="B265" t="str">
            <v>-2 +1</v>
          </cell>
        </row>
        <row r="266">
          <cell r="B266" t="str">
            <v>-1</v>
          </cell>
        </row>
        <row r="267">
          <cell r="B267" t="str">
            <v>Calc Head</v>
          </cell>
        </row>
        <row r="268">
          <cell r="B268" t="str">
            <v>Actual Head</v>
          </cell>
        </row>
        <row r="271">
          <cell r="B271" t="str">
            <v>Actual Results</v>
          </cell>
        </row>
        <row r="272">
          <cell r="B272" t="str">
            <v>Size Fraction</v>
          </cell>
        </row>
        <row r="273">
          <cell r="B273" t="str">
            <v>+6.3mm</v>
          </cell>
        </row>
        <row r="274">
          <cell r="B274" t="str">
            <v>-6.3mm</v>
          </cell>
        </row>
        <row r="275">
          <cell r="B275" t="str">
            <v>Feed</v>
          </cell>
        </row>
        <row r="278">
          <cell r="B278" t="str">
            <v>1Q/2006</v>
          </cell>
        </row>
        <row r="279">
          <cell r="B279" t="str">
            <v>Actual Results</v>
          </cell>
        </row>
        <row r="280">
          <cell r="B280" t="str">
            <v>Size Fraction</v>
          </cell>
        </row>
        <row r="281">
          <cell r="B281" t="str">
            <v>+40</v>
          </cell>
        </row>
        <row r="282">
          <cell r="B282" t="str">
            <v>-40 +35</v>
          </cell>
        </row>
        <row r="283">
          <cell r="B283" t="str">
            <v>-35 +31.5</v>
          </cell>
        </row>
        <row r="284">
          <cell r="B284" t="str">
            <v>-31.5 +25</v>
          </cell>
        </row>
        <row r="285">
          <cell r="B285" t="str">
            <v>-25 +20</v>
          </cell>
        </row>
        <row r="286">
          <cell r="B286" t="str">
            <v>-20 +15</v>
          </cell>
        </row>
        <row r="287">
          <cell r="B287" t="str">
            <v>-15 +12.5</v>
          </cell>
        </row>
        <row r="288">
          <cell r="B288" t="str">
            <v>-12.5 +10</v>
          </cell>
        </row>
        <row r="289">
          <cell r="B289" t="str">
            <v>-10 +8</v>
          </cell>
        </row>
        <row r="290">
          <cell r="B290" t="str">
            <v>-8 +6.3</v>
          </cell>
        </row>
        <row r="291">
          <cell r="B291" t="str">
            <v>-6.3 +4</v>
          </cell>
        </row>
        <row r="292">
          <cell r="B292" t="str">
            <v>-4 +2</v>
          </cell>
        </row>
        <row r="293">
          <cell r="B293" t="str">
            <v>-2 +1</v>
          </cell>
        </row>
        <row r="294">
          <cell r="B294" t="str">
            <v>-1</v>
          </cell>
        </row>
        <row r="295">
          <cell r="B295" t="str">
            <v>Calc Head</v>
          </cell>
        </row>
        <row r="296">
          <cell r="B296" t="str">
            <v>Actual Head</v>
          </cell>
        </row>
        <row r="299">
          <cell r="B299" t="str">
            <v>Actual Results</v>
          </cell>
        </row>
        <row r="300">
          <cell r="B300" t="str">
            <v>Size Fraction</v>
          </cell>
        </row>
        <row r="301">
          <cell r="B301" t="str">
            <v>+6.3mm</v>
          </cell>
        </row>
        <row r="302">
          <cell r="B302" t="str">
            <v>-6.3mm</v>
          </cell>
        </row>
        <row r="303">
          <cell r="B303" t="str">
            <v>Feed</v>
          </cell>
        </row>
        <row r="305">
          <cell r="B305" t="str">
            <v>2Q/2006</v>
          </cell>
        </row>
        <row r="306">
          <cell r="B306" t="str">
            <v>Actual Results</v>
          </cell>
        </row>
        <row r="307">
          <cell r="B307" t="str">
            <v>Size Fraction</v>
          </cell>
        </row>
        <row r="308">
          <cell r="B308" t="str">
            <v>+40</v>
          </cell>
        </row>
        <row r="309">
          <cell r="B309" t="str">
            <v>-40 +35</v>
          </cell>
        </row>
        <row r="310">
          <cell r="B310" t="str">
            <v>-35 +31.5</v>
          </cell>
        </row>
        <row r="311">
          <cell r="B311" t="str">
            <v>-31.5 +25</v>
          </cell>
        </row>
        <row r="312">
          <cell r="B312" t="str">
            <v>-25 +20</v>
          </cell>
        </row>
        <row r="313">
          <cell r="B313" t="str">
            <v>-20 +15</v>
          </cell>
        </row>
        <row r="314">
          <cell r="B314" t="str">
            <v>-15 +12.5</v>
          </cell>
        </row>
        <row r="315">
          <cell r="B315" t="str">
            <v>-12.5 +10</v>
          </cell>
        </row>
        <row r="316">
          <cell r="B316" t="str">
            <v>-10 +8</v>
          </cell>
        </row>
        <row r="317">
          <cell r="B317" t="str">
            <v>-8 +6.3</v>
          </cell>
        </row>
        <row r="318">
          <cell r="B318" t="str">
            <v>-6.3 +4</v>
          </cell>
        </row>
        <row r="319">
          <cell r="B319" t="str">
            <v>-4 +2</v>
          </cell>
        </row>
        <row r="320">
          <cell r="B320" t="str">
            <v>-2 +1</v>
          </cell>
        </row>
        <row r="321">
          <cell r="B321" t="str">
            <v>-1</v>
          </cell>
        </row>
        <row r="322">
          <cell r="B322" t="str">
            <v>Calc Head</v>
          </cell>
        </row>
        <row r="323">
          <cell r="B323" t="str">
            <v>Actual Head</v>
          </cell>
        </row>
        <row r="326">
          <cell r="B326" t="str">
            <v>Actual Results</v>
          </cell>
        </row>
        <row r="327">
          <cell r="B327" t="str">
            <v>Size Fraction</v>
          </cell>
        </row>
        <row r="328">
          <cell r="B328" t="str">
            <v>+6.3mm</v>
          </cell>
        </row>
        <row r="329">
          <cell r="B329" t="str">
            <v>-6.3mm</v>
          </cell>
        </row>
        <row r="330">
          <cell r="B330" t="str">
            <v>Feed</v>
          </cell>
        </row>
        <row r="332">
          <cell r="B332" t="str">
            <v>3Q/2006</v>
          </cell>
        </row>
        <row r="333">
          <cell r="B333" t="str">
            <v>Actual Results</v>
          </cell>
        </row>
        <row r="334">
          <cell r="B334" t="str">
            <v>Size Fraction</v>
          </cell>
        </row>
        <row r="335">
          <cell r="B335" t="str">
            <v>+40</v>
          </cell>
        </row>
        <row r="336">
          <cell r="B336" t="str">
            <v>-40 +35</v>
          </cell>
        </row>
        <row r="337">
          <cell r="B337" t="str">
            <v>-35 +31.5</v>
          </cell>
        </row>
        <row r="338">
          <cell r="B338" t="str">
            <v>-31.5 +25</v>
          </cell>
        </row>
        <row r="339">
          <cell r="B339" t="str">
            <v>-25 +20</v>
          </cell>
        </row>
        <row r="340">
          <cell r="B340" t="str">
            <v>-20 +15</v>
          </cell>
        </row>
        <row r="341">
          <cell r="B341" t="str">
            <v>-15 +12.5</v>
          </cell>
        </row>
        <row r="342">
          <cell r="B342" t="str">
            <v>-12.5 +10</v>
          </cell>
        </row>
        <row r="343">
          <cell r="B343" t="str">
            <v>-10 +8</v>
          </cell>
        </row>
        <row r="344">
          <cell r="B344" t="str">
            <v>-8 +6.3</v>
          </cell>
        </row>
        <row r="345">
          <cell r="B345" t="str">
            <v>-6.3 +4</v>
          </cell>
        </row>
        <row r="346">
          <cell r="B346" t="str">
            <v>-4 +2</v>
          </cell>
        </row>
        <row r="347">
          <cell r="B347" t="str">
            <v>-2 +1</v>
          </cell>
        </row>
        <row r="348">
          <cell r="B348" t="str">
            <v>-1</v>
          </cell>
        </row>
        <row r="349">
          <cell r="B349" t="str">
            <v>Calc Head</v>
          </cell>
        </row>
        <row r="350">
          <cell r="B350" t="str">
            <v>Actual Head</v>
          </cell>
        </row>
        <row r="353">
          <cell r="B353" t="str">
            <v>Actual Results</v>
          </cell>
        </row>
        <row r="354">
          <cell r="B354" t="str">
            <v>Size Fraction</v>
          </cell>
        </row>
        <row r="355">
          <cell r="B355" t="str">
            <v>+6.3mm</v>
          </cell>
        </row>
        <row r="356">
          <cell r="B356" t="str">
            <v>-6.3mm</v>
          </cell>
        </row>
        <row r="357">
          <cell r="B357" t="str">
            <v>Feed</v>
          </cell>
        </row>
        <row r="359">
          <cell r="B359" t="str">
            <v>4Q/2006</v>
          </cell>
        </row>
        <row r="360">
          <cell r="B360" t="str">
            <v>Actual Results</v>
          </cell>
        </row>
        <row r="361">
          <cell r="B361" t="str">
            <v>Size Fraction</v>
          </cell>
        </row>
        <row r="362">
          <cell r="B362" t="str">
            <v>+40</v>
          </cell>
        </row>
        <row r="363">
          <cell r="B363" t="str">
            <v>-40 +35</v>
          </cell>
        </row>
        <row r="364">
          <cell r="B364" t="str">
            <v>-35 +31.5</v>
          </cell>
        </row>
        <row r="365">
          <cell r="B365" t="str">
            <v>-31.5 +25</v>
          </cell>
        </row>
        <row r="366">
          <cell r="B366" t="str">
            <v>-25 +20</v>
          </cell>
        </row>
        <row r="367">
          <cell r="B367" t="str">
            <v>-20 +15</v>
          </cell>
        </row>
        <row r="368">
          <cell r="B368" t="str">
            <v>-15 +12.5</v>
          </cell>
        </row>
        <row r="369">
          <cell r="B369" t="str">
            <v>-12.5 +10</v>
          </cell>
        </row>
        <row r="370">
          <cell r="B370" t="str">
            <v>-10 +8</v>
          </cell>
        </row>
        <row r="371">
          <cell r="B371" t="str">
            <v>-8 +6.3</v>
          </cell>
        </row>
        <row r="372">
          <cell r="B372" t="str">
            <v>-6.3 +4</v>
          </cell>
        </row>
        <row r="373">
          <cell r="B373" t="str">
            <v>-4 +2</v>
          </cell>
        </row>
        <row r="374">
          <cell r="B374" t="str">
            <v>-2 +1</v>
          </cell>
        </row>
        <row r="375">
          <cell r="B375" t="str">
            <v>-1</v>
          </cell>
        </row>
        <row r="376">
          <cell r="B376" t="str">
            <v>Calc Head</v>
          </cell>
        </row>
        <row r="377">
          <cell r="B377" t="str">
            <v>Actual Head</v>
          </cell>
        </row>
        <row r="380">
          <cell r="B380" t="str">
            <v>Actual Results</v>
          </cell>
        </row>
        <row r="381">
          <cell r="B381" t="str">
            <v>Size Fraction</v>
          </cell>
        </row>
        <row r="382">
          <cell r="B382" t="str">
            <v>+6.3mm</v>
          </cell>
        </row>
        <row r="383">
          <cell r="B383" t="str">
            <v>-6.3mm</v>
          </cell>
        </row>
        <row r="384">
          <cell r="B384" t="str">
            <v>Feed</v>
          </cell>
        </row>
        <row r="386">
          <cell r="B386" t="str">
            <v>1Q/2007</v>
          </cell>
        </row>
        <row r="387">
          <cell r="B387" t="str">
            <v>Actual Results</v>
          </cell>
        </row>
        <row r="388">
          <cell r="B388" t="str">
            <v>Size Fraction</v>
          </cell>
        </row>
        <row r="389">
          <cell r="B389" t="str">
            <v>+40</v>
          </cell>
        </row>
        <row r="390">
          <cell r="B390" t="str">
            <v>-40 +35</v>
          </cell>
        </row>
        <row r="391">
          <cell r="B391" t="str">
            <v>-35 +31.5</v>
          </cell>
        </row>
        <row r="392">
          <cell r="B392" t="str">
            <v>-31.5 +25</v>
          </cell>
        </row>
        <row r="393">
          <cell r="B393" t="str">
            <v>-25 +20</v>
          </cell>
        </row>
        <row r="394">
          <cell r="B394" t="str">
            <v>-20 +15</v>
          </cell>
        </row>
        <row r="395">
          <cell r="B395" t="str">
            <v>-15 +12.5</v>
          </cell>
        </row>
        <row r="396">
          <cell r="B396" t="str">
            <v>-12.5 +10</v>
          </cell>
        </row>
        <row r="397">
          <cell r="B397" t="str">
            <v>-10 +8</v>
          </cell>
        </row>
        <row r="398">
          <cell r="B398" t="str">
            <v>-8 +6.3</v>
          </cell>
        </row>
        <row r="399">
          <cell r="B399" t="str">
            <v>-6.3 +4</v>
          </cell>
        </row>
        <row r="400">
          <cell r="B400" t="str">
            <v>-4 +2</v>
          </cell>
        </row>
        <row r="401">
          <cell r="B401" t="str">
            <v>-2 +1</v>
          </cell>
        </row>
        <row r="402">
          <cell r="B402" t="str">
            <v>-1</v>
          </cell>
        </row>
        <row r="403">
          <cell r="B403" t="str">
            <v>Calc Head</v>
          </cell>
        </row>
        <row r="404">
          <cell r="B404" t="str">
            <v>Actual Head</v>
          </cell>
        </row>
        <row r="407">
          <cell r="B407" t="str">
            <v>Actual Results</v>
          </cell>
        </row>
        <row r="408">
          <cell r="B408" t="str">
            <v>Size Fraction</v>
          </cell>
        </row>
        <row r="409">
          <cell r="B409" t="str">
            <v>+6.3mm</v>
          </cell>
        </row>
        <row r="410">
          <cell r="B410" t="str">
            <v>-6.3mm</v>
          </cell>
        </row>
        <row r="411">
          <cell r="B411" t="str">
            <v>Feed</v>
          </cell>
        </row>
        <row r="413">
          <cell r="B413" t="str">
            <v>2Q/2007</v>
          </cell>
        </row>
        <row r="414">
          <cell r="B414" t="str">
            <v>Actual Results</v>
          </cell>
        </row>
        <row r="415">
          <cell r="B415" t="str">
            <v>Size Fraction</v>
          </cell>
        </row>
        <row r="416">
          <cell r="B416" t="str">
            <v>+40</v>
          </cell>
        </row>
        <row r="417">
          <cell r="B417" t="str">
            <v>-40 +35</v>
          </cell>
        </row>
        <row r="418">
          <cell r="B418" t="str">
            <v>-35 +31.5</v>
          </cell>
        </row>
        <row r="419">
          <cell r="B419" t="str">
            <v>-31.5 +25</v>
          </cell>
        </row>
        <row r="420">
          <cell r="B420" t="str">
            <v>-25 +20</v>
          </cell>
        </row>
        <row r="421">
          <cell r="B421" t="str">
            <v>-20 +15</v>
          </cell>
        </row>
        <row r="422">
          <cell r="B422" t="str">
            <v>-15 +12.5</v>
          </cell>
        </row>
        <row r="423">
          <cell r="B423" t="str">
            <v>-12.5 +10</v>
          </cell>
        </row>
        <row r="424">
          <cell r="B424" t="str">
            <v>-10 +8</v>
          </cell>
        </row>
        <row r="425">
          <cell r="B425" t="str">
            <v>-8 +6.3</v>
          </cell>
        </row>
        <row r="426">
          <cell r="B426" t="str">
            <v>-6.3 +4</v>
          </cell>
        </row>
        <row r="427">
          <cell r="B427" t="str">
            <v>-4 +2</v>
          </cell>
        </row>
        <row r="428">
          <cell r="B428" t="str">
            <v>-2 +1</v>
          </cell>
        </row>
        <row r="429">
          <cell r="B429" t="str">
            <v>-1</v>
          </cell>
        </row>
        <row r="430">
          <cell r="B430" t="str">
            <v>Calc Head</v>
          </cell>
        </row>
        <row r="431">
          <cell r="B431" t="str">
            <v>Actual Head</v>
          </cell>
        </row>
        <row r="434">
          <cell r="B434" t="str">
            <v>Actual Results</v>
          </cell>
        </row>
        <row r="435">
          <cell r="B435" t="str">
            <v>Size Fraction</v>
          </cell>
        </row>
        <row r="436">
          <cell r="B436" t="str">
            <v>+6.3mm</v>
          </cell>
        </row>
        <row r="437">
          <cell r="B437" t="str">
            <v>-6.3mm</v>
          </cell>
        </row>
        <row r="438">
          <cell r="B438" t="str">
            <v>Feed</v>
          </cell>
        </row>
        <row r="440">
          <cell r="B440" t="str">
            <v>3Q/2007</v>
          </cell>
        </row>
        <row r="441">
          <cell r="B441" t="str">
            <v>Actual Results</v>
          </cell>
        </row>
        <row r="442">
          <cell r="B442" t="str">
            <v>Size Fraction</v>
          </cell>
        </row>
        <row r="443">
          <cell r="B443" t="str">
            <v>+40</v>
          </cell>
        </row>
        <row r="444">
          <cell r="B444" t="str">
            <v>-40 +35</v>
          </cell>
        </row>
        <row r="445">
          <cell r="B445" t="str">
            <v>-35 +31.5</v>
          </cell>
        </row>
        <row r="446">
          <cell r="B446" t="str">
            <v>-31.5 +25</v>
          </cell>
        </row>
        <row r="447">
          <cell r="B447" t="str">
            <v>-25 +20</v>
          </cell>
        </row>
        <row r="448">
          <cell r="B448" t="str">
            <v>-20 +15</v>
          </cell>
        </row>
        <row r="449">
          <cell r="B449" t="str">
            <v>-15 +12.5</v>
          </cell>
        </row>
        <row r="450">
          <cell r="B450" t="str">
            <v>-12.5 +10</v>
          </cell>
        </row>
        <row r="451">
          <cell r="B451" t="str">
            <v>-10 +8</v>
          </cell>
        </row>
        <row r="452">
          <cell r="B452" t="str">
            <v>-8 +6.3</v>
          </cell>
        </row>
        <row r="453">
          <cell r="B453" t="str">
            <v>-6.3 +4</v>
          </cell>
        </row>
        <row r="454">
          <cell r="B454" t="str">
            <v>-4 +2</v>
          </cell>
        </row>
        <row r="455">
          <cell r="B455" t="str">
            <v>-2 +1</v>
          </cell>
        </row>
        <row r="456">
          <cell r="B456" t="str">
            <v>-1</v>
          </cell>
        </row>
        <row r="457">
          <cell r="B457" t="str">
            <v>Calc Head</v>
          </cell>
        </row>
        <row r="458">
          <cell r="B458" t="str">
            <v>Actual Head</v>
          </cell>
        </row>
        <row r="461">
          <cell r="B461" t="str">
            <v>Actual Results</v>
          </cell>
        </row>
        <row r="462">
          <cell r="B462" t="str">
            <v>Size Fraction</v>
          </cell>
        </row>
        <row r="463">
          <cell r="B463" t="str">
            <v>+6.3mm</v>
          </cell>
        </row>
        <row r="464">
          <cell r="B464" t="str">
            <v>-6.3mm</v>
          </cell>
        </row>
        <row r="465">
          <cell r="B465" t="str">
            <v>Feed</v>
          </cell>
        </row>
        <row r="467">
          <cell r="B467" t="str">
            <v>4Q/2007</v>
          </cell>
        </row>
        <row r="468">
          <cell r="B468" t="str">
            <v>Actual Results</v>
          </cell>
        </row>
        <row r="469">
          <cell r="B469" t="str">
            <v>Size Fraction</v>
          </cell>
        </row>
        <row r="470">
          <cell r="B470" t="str">
            <v>+40</v>
          </cell>
        </row>
        <row r="471">
          <cell r="B471" t="str">
            <v>-40 +35</v>
          </cell>
        </row>
        <row r="472">
          <cell r="B472" t="str">
            <v>-35 +31.5</v>
          </cell>
        </row>
        <row r="473">
          <cell r="B473" t="str">
            <v>-31.5 +25</v>
          </cell>
        </row>
        <row r="474">
          <cell r="B474" t="str">
            <v>-25 +20</v>
          </cell>
        </row>
        <row r="475">
          <cell r="B475" t="str">
            <v>-20 +15</v>
          </cell>
        </row>
        <row r="476">
          <cell r="B476" t="str">
            <v>-15 +12.5</v>
          </cell>
        </row>
        <row r="477">
          <cell r="B477" t="str">
            <v>-12.5 +10</v>
          </cell>
        </row>
        <row r="478">
          <cell r="B478" t="str">
            <v>-10 +8</v>
          </cell>
        </row>
        <row r="479">
          <cell r="B479" t="str">
            <v>-8 +6.3</v>
          </cell>
        </row>
        <row r="480">
          <cell r="B480" t="str">
            <v>-6.3 +4</v>
          </cell>
        </row>
        <row r="481">
          <cell r="B481" t="str">
            <v>-4 +2</v>
          </cell>
        </row>
        <row r="482">
          <cell r="B482" t="str">
            <v>-2 +1</v>
          </cell>
        </row>
        <row r="483">
          <cell r="B483" t="str">
            <v>-1</v>
          </cell>
        </row>
        <row r="484">
          <cell r="B484" t="str">
            <v>Calc Head</v>
          </cell>
        </row>
        <row r="485">
          <cell r="B485" t="str">
            <v>Actual Head</v>
          </cell>
        </row>
        <row r="488">
          <cell r="B488" t="str">
            <v>Actual Results</v>
          </cell>
        </row>
        <row r="489">
          <cell r="B489" t="str">
            <v>Size Fraction</v>
          </cell>
        </row>
        <row r="490">
          <cell r="B490" t="str">
            <v>+6.3mm</v>
          </cell>
        </row>
        <row r="491">
          <cell r="B491" t="str">
            <v>-6.3mm</v>
          </cell>
        </row>
        <row r="492">
          <cell r="B492" t="str">
            <v>Feed</v>
          </cell>
        </row>
      </sheetData>
      <sheetData sheetId="45">
        <row r="2">
          <cell r="B2" t="str">
            <v>Multibatch Minesite Composites</v>
          </cell>
        </row>
        <row r="3">
          <cell r="B3" t="str">
            <v>Lump Sizing Summary (Pre Degradation)</v>
          </cell>
        </row>
        <row r="4">
          <cell r="B4" t="str">
            <v>(WA Lump)</v>
          </cell>
        </row>
        <row r="5">
          <cell r="B5" t="str">
            <v>MB</v>
          </cell>
        </row>
        <row r="6">
          <cell r="B6" t="str">
            <v>From</v>
          </cell>
          <cell r="C6">
            <v>38718</v>
          </cell>
          <cell r="D6">
            <v>38808</v>
          </cell>
          <cell r="E6">
            <v>38899</v>
          </cell>
          <cell r="F6">
            <v>38991</v>
          </cell>
          <cell r="G6">
            <v>39083</v>
          </cell>
          <cell r="H6">
            <v>39173</v>
          </cell>
          <cell r="I6">
            <v>39264</v>
          </cell>
          <cell r="J6">
            <v>39356</v>
          </cell>
          <cell r="K6">
            <v>39448</v>
          </cell>
          <cell r="L6">
            <v>39539</v>
          </cell>
          <cell r="M6">
            <v>39630</v>
          </cell>
          <cell r="N6">
            <v>39722</v>
          </cell>
          <cell r="O6">
            <v>39814</v>
          </cell>
          <cell r="P6">
            <v>39904</v>
          </cell>
          <cell r="Q6">
            <v>39995</v>
          </cell>
          <cell r="R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West Angelas Lump</v>
          </cell>
          <cell r="EM6" t="str">
            <v>RM</v>
          </cell>
          <cell r="EN6">
            <v>19064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6">
          <cell r="B26" t="str">
            <v>Multibatch Minesite Composites</v>
          </cell>
        </row>
        <row r="27">
          <cell r="B27" t="str">
            <v>Lump Sizing Summary (Post Degradation)</v>
          </cell>
        </row>
        <row r="28">
          <cell r="B28" t="str">
            <v>(WA Lump)</v>
          </cell>
        </row>
        <row r="29">
          <cell r="B29" t="str">
            <v>MB</v>
          </cell>
        </row>
        <row r="30">
          <cell r="B30" t="str">
            <v>From</v>
          </cell>
        </row>
        <row r="31">
          <cell r="B31" t="str">
            <v>To</v>
          </cell>
        </row>
        <row r="32">
          <cell r="B32" t="str">
            <v>RM Number</v>
          </cell>
        </row>
        <row r="33">
          <cell r="B33" t="str">
            <v>Size Fraction</v>
          </cell>
        </row>
        <row r="34">
          <cell r="B34" t="str">
            <v>+40</v>
          </cell>
        </row>
        <row r="35">
          <cell r="B35" t="str">
            <v>-40</v>
          </cell>
        </row>
        <row r="36">
          <cell r="B36" t="str">
            <v>-35</v>
          </cell>
        </row>
        <row r="37">
          <cell r="B37" t="str">
            <v>-31.5</v>
          </cell>
        </row>
        <row r="38">
          <cell r="B38" t="str">
            <v>-25</v>
          </cell>
        </row>
        <row r="39">
          <cell r="B39" t="str">
            <v>-20</v>
          </cell>
        </row>
        <row r="40">
          <cell r="B40" t="str">
            <v>-15</v>
          </cell>
        </row>
        <row r="41">
          <cell r="B41" t="str">
            <v>-12.5</v>
          </cell>
        </row>
        <row r="42">
          <cell r="B42" t="str">
            <v>-10</v>
          </cell>
        </row>
        <row r="43">
          <cell r="B43" t="str">
            <v>-8</v>
          </cell>
        </row>
        <row r="44">
          <cell r="B44" t="str">
            <v>-6.3</v>
          </cell>
        </row>
        <row r="45">
          <cell r="B45" t="str">
            <v>-4</v>
          </cell>
        </row>
        <row r="46">
          <cell r="B46" t="str">
            <v>-2</v>
          </cell>
        </row>
        <row r="47">
          <cell r="B47" t="str">
            <v>-1</v>
          </cell>
        </row>
        <row r="48">
          <cell r="B48" t="str">
            <v>Head</v>
          </cell>
        </row>
        <row r="51">
          <cell r="B51" t="str">
            <v>MB</v>
          </cell>
        </row>
        <row r="52">
          <cell r="B52" t="str">
            <v>From</v>
          </cell>
        </row>
        <row r="53">
          <cell r="B53" t="str">
            <v>To</v>
          </cell>
        </row>
        <row r="54">
          <cell r="B54" t="str">
            <v>RM Number</v>
          </cell>
        </row>
        <row r="55">
          <cell r="B55" t="str">
            <v>Size Fraction</v>
          </cell>
        </row>
        <row r="56">
          <cell r="B56" t="str">
            <v>+6.3</v>
          </cell>
        </row>
        <row r="57">
          <cell r="B57" t="str">
            <v>-6.3 +4</v>
          </cell>
        </row>
        <row r="58">
          <cell r="B58" t="str">
            <v>-4 +2</v>
          </cell>
        </row>
        <row r="59">
          <cell r="B59" t="str">
            <v>-2 +1</v>
          </cell>
        </row>
        <row r="60">
          <cell r="B60" t="str">
            <v>-1</v>
          </cell>
        </row>
        <row r="61">
          <cell r="B61" t="str">
            <v>Total</v>
          </cell>
        </row>
        <row r="67">
          <cell r="B67" t="str">
            <v>1Q/2006</v>
          </cell>
        </row>
        <row r="72">
          <cell r="B72" t="str">
            <v>2Q/2006</v>
          </cell>
        </row>
        <row r="73">
          <cell r="B73" t="str">
            <v>Actual Results</v>
          </cell>
        </row>
        <row r="74">
          <cell r="B74" t="str">
            <v>Size Fraction</v>
          </cell>
        </row>
        <row r="75">
          <cell r="B75" t="str">
            <v>+40</v>
          </cell>
        </row>
        <row r="76">
          <cell r="B76" t="str">
            <v>-40 +35</v>
          </cell>
        </row>
        <row r="77">
          <cell r="B77" t="str">
            <v>-35 +31.5</v>
          </cell>
        </row>
        <row r="78">
          <cell r="B78" t="str">
            <v>-31.5 +25</v>
          </cell>
        </row>
        <row r="79">
          <cell r="B79" t="str">
            <v>-25 +20</v>
          </cell>
        </row>
        <row r="80">
          <cell r="B80" t="str">
            <v>-20 +15</v>
          </cell>
        </row>
        <row r="81">
          <cell r="B81" t="str">
            <v>-15 +12.5</v>
          </cell>
        </row>
        <row r="82">
          <cell r="B82" t="str">
            <v>-12.5 +10</v>
          </cell>
        </row>
        <row r="83">
          <cell r="B83" t="str">
            <v>-10 +8</v>
          </cell>
        </row>
        <row r="84">
          <cell r="B84" t="str">
            <v>-8 +6.3</v>
          </cell>
        </row>
        <row r="85">
          <cell r="B85" t="str">
            <v>-6.3 +4</v>
          </cell>
        </row>
        <row r="86">
          <cell r="B86" t="str">
            <v>-4 +2</v>
          </cell>
        </row>
        <row r="87">
          <cell r="B87" t="str">
            <v>-2 +1</v>
          </cell>
        </row>
        <row r="88">
          <cell r="B88" t="str">
            <v>-1</v>
          </cell>
        </row>
        <row r="89">
          <cell r="B89" t="str">
            <v>Calc Head</v>
          </cell>
        </row>
        <row r="90">
          <cell r="B90" t="str">
            <v>Actual Head</v>
          </cell>
        </row>
        <row r="93">
          <cell r="B93" t="str">
            <v>Actual Results</v>
          </cell>
        </row>
        <row r="94">
          <cell r="B94" t="str">
            <v>Size Fraction</v>
          </cell>
        </row>
        <row r="95">
          <cell r="B95" t="str">
            <v>+6.3mm</v>
          </cell>
        </row>
        <row r="96">
          <cell r="B96" t="str">
            <v>-6.3mm</v>
          </cell>
        </row>
        <row r="97">
          <cell r="B97" t="str">
            <v>Feed</v>
          </cell>
        </row>
        <row r="99">
          <cell r="B99" t="str">
            <v>3Q/2006</v>
          </cell>
        </row>
        <row r="100">
          <cell r="B100" t="str">
            <v>Actual Results</v>
          </cell>
        </row>
        <row r="101">
          <cell r="B101" t="str">
            <v>Size Fraction</v>
          </cell>
        </row>
        <row r="102">
          <cell r="B102" t="str">
            <v>+40</v>
          </cell>
        </row>
        <row r="103">
          <cell r="B103" t="str">
            <v>-40 +35</v>
          </cell>
        </row>
        <row r="104">
          <cell r="B104" t="str">
            <v>-35 +31.5</v>
          </cell>
        </row>
        <row r="105">
          <cell r="B105" t="str">
            <v>-31.5 +25</v>
          </cell>
        </row>
        <row r="106">
          <cell r="B106" t="str">
            <v>-25 +20</v>
          </cell>
        </row>
        <row r="107">
          <cell r="B107" t="str">
            <v>-20 +15</v>
          </cell>
        </row>
        <row r="108">
          <cell r="B108" t="str">
            <v>-15 +12.5</v>
          </cell>
        </row>
        <row r="109">
          <cell r="B109" t="str">
            <v>-12.5 +10</v>
          </cell>
        </row>
        <row r="110">
          <cell r="B110" t="str">
            <v>-10 +8</v>
          </cell>
        </row>
        <row r="111">
          <cell r="B111" t="str">
            <v>-8 +6.3</v>
          </cell>
        </row>
        <row r="112">
          <cell r="B112" t="str">
            <v>-6.3 +4</v>
          </cell>
        </row>
        <row r="113">
          <cell r="B113" t="str">
            <v>-4 +2</v>
          </cell>
        </row>
        <row r="114">
          <cell r="B114" t="str">
            <v>-2 +1</v>
          </cell>
        </row>
        <row r="115">
          <cell r="B115" t="str">
            <v>-1</v>
          </cell>
        </row>
        <row r="116">
          <cell r="B116" t="str">
            <v>Calc Head</v>
          </cell>
        </row>
        <row r="117">
          <cell r="B117" t="str">
            <v>Actual Head</v>
          </cell>
        </row>
        <row r="120">
          <cell r="B120" t="str">
            <v>Actual Results</v>
          </cell>
        </row>
        <row r="121">
          <cell r="B121" t="str">
            <v>Size Fraction</v>
          </cell>
        </row>
        <row r="122">
          <cell r="B122" t="str">
            <v>+6.3mm</v>
          </cell>
        </row>
        <row r="123">
          <cell r="B123" t="str">
            <v>-6.3mm</v>
          </cell>
        </row>
        <row r="124">
          <cell r="B124" t="str">
            <v>Feed</v>
          </cell>
        </row>
        <row r="126">
          <cell r="B126" t="str">
            <v>4Q/2006</v>
          </cell>
        </row>
        <row r="127">
          <cell r="B127" t="str">
            <v>Actual Results</v>
          </cell>
        </row>
        <row r="128">
          <cell r="B128" t="str">
            <v>Size Fraction</v>
          </cell>
        </row>
        <row r="129">
          <cell r="B129" t="str">
            <v>+40</v>
          </cell>
        </row>
        <row r="130">
          <cell r="B130" t="str">
            <v>-40 +35</v>
          </cell>
        </row>
        <row r="131">
          <cell r="B131" t="str">
            <v>-35 +31.5</v>
          </cell>
        </row>
        <row r="132">
          <cell r="B132" t="str">
            <v>-31.5 +25</v>
          </cell>
        </row>
        <row r="133">
          <cell r="B133" t="str">
            <v>-25 +20</v>
          </cell>
        </row>
        <row r="134">
          <cell r="B134" t="str">
            <v>-20 +15</v>
          </cell>
        </row>
        <row r="135">
          <cell r="B135" t="str">
            <v>-15 +12.5</v>
          </cell>
        </row>
        <row r="136">
          <cell r="B136" t="str">
            <v>-12.5 +10</v>
          </cell>
        </row>
        <row r="137">
          <cell r="B137" t="str">
            <v>-10 +8</v>
          </cell>
        </row>
        <row r="138">
          <cell r="B138" t="str">
            <v>-8 +6.3</v>
          </cell>
        </row>
        <row r="139">
          <cell r="B139" t="str">
            <v>-6.3 +4</v>
          </cell>
        </row>
        <row r="140">
          <cell r="B140" t="str">
            <v>-4 +2</v>
          </cell>
        </row>
        <row r="141">
          <cell r="B141" t="str">
            <v>-2 +1</v>
          </cell>
        </row>
        <row r="142">
          <cell r="B142" t="str">
            <v>-1</v>
          </cell>
        </row>
        <row r="143">
          <cell r="B143" t="str">
            <v>Calc Head</v>
          </cell>
        </row>
        <row r="144">
          <cell r="B144" t="str">
            <v>Actual Head</v>
          </cell>
        </row>
        <row r="147">
          <cell r="B147" t="str">
            <v>Actual Results</v>
          </cell>
        </row>
        <row r="148">
          <cell r="B148" t="str">
            <v>Size Fraction</v>
          </cell>
        </row>
        <row r="149">
          <cell r="B149" t="str">
            <v>+6.3mm</v>
          </cell>
        </row>
        <row r="150">
          <cell r="B150" t="str">
            <v>-6.3mm</v>
          </cell>
        </row>
        <row r="151">
          <cell r="B151" t="str">
            <v>Feed</v>
          </cell>
        </row>
        <row r="153">
          <cell r="B153" t="str">
            <v>1Q/2007</v>
          </cell>
        </row>
        <row r="154">
          <cell r="B154" t="str">
            <v>Actual Results</v>
          </cell>
        </row>
        <row r="155">
          <cell r="B155" t="str">
            <v>Size Fraction</v>
          </cell>
        </row>
        <row r="156">
          <cell r="B156" t="str">
            <v>+40</v>
          </cell>
        </row>
        <row r="157">
          <cell r="B157" t="str">
            <v>-40 +35</v>
          </cell>
        </row>
        <row r="158">
          <cell r="B158" t="str">
            <v>-35 +31.5</v>
          </cell>
        </row>
        <row r="159">
          <cell r="B159" t="str">
            <v>-31.5 +25</v>
          </cell>
        </row>
        <row r="160">
          <cell r="B160" t="str">
            <v>-25 +20</v>
          </cell>
        </row>
        <row r="161">
          <cell r="B161" t="str">
            <v>-20 +15</v>
          </cell>
        </row>
        <row r="162">
          <cell r="B162" t="str">
            <v>-15 +12.5</v>
          </cell>
        </row>
        <row r="163">
          <cell r="B163" t="str">
            <v>-12.5 +10</v>
          </cell>
        </row>
        <row r="164">
          <cell r="B164" t="str">
            <v>-10 +8</v>
          </cell>
        </row>
        <row r="165">
          <cell r="B165" t="str">
            <v>-8 +6.3</v>
          </cell>
        </row>
        <row r="166">
          <cell r="B166" t="str">
            <v>-6.3 +4</v>
          </cell>
        </row>
        <row r="167">
          <cell r="B167" t="str">
            <v>-4 +2</v>
          </cell>
        </row>
        <row r="168">
          <cell r="B168" t="str">
            <v>-2 +1</v>
          </cell>
        </row>
        <row r="169">
          <cell r="B169" t="str">
            <v>-1</v>
          </cell>
        </row>
        <row r="170">
          <cell r="B170" t="str">
            <v>Calc Head</v>
          </cell>
        </row>
        <row r="171">
          <cell r="B171" t="str">
            <v>Actual Head</v>
          </cell>
        </row>
        <row r="174">
          <cell r="B174" t="str">
            <v>Actual Results</v>
          </cell>
        </row>
        <row r="175">
          <cell r="B175" t="str">
            <v>Size Fraction</v>
          </cell>
        </row>
        <row r="176">
          <cell r="B176" t="str">
            <v>+6.3mm</v>
          </cell>
        </row>
        <row r="177">
          <cell r="B177" t="str">
            <v>-6.3mm</v>
          </cell>
        </row>
        <row r="178">
          <cell r="B178" t="str">
            <v>Feed</v>
          </cell>
        </row>
        <row r="180">
          <cell r="B180" t="str">
            <v>2Q/2007</v>
          </cell>
        </row>
        <row r="181">
          <cell r="B181" t="str">
            <v>Actual Results</v>
          </cell>
        </row>
        <row r="182">
          <cell r="B182" t="str">
            <v>Size Fraction</v>
          </cell>
        </row>
        <row r="183">
          <cell r="B183" t="str">
            <v>+40</v>
          </cell>
        </row>
        <row r="184">
          <cell r="B184" t="str">
            <v>-40 +35</v>
          </cell>
        </row>
        <row r="185">
          <cell r="B185" t="str">
            <v>-35 +31.5</v>
          </cell>
        </row>
        <row r="186">
          <cell r="B186" t="str">
            <v>-31.5 +25</v>
          </cell>
        </row>
        <row r="187">
          <cell r="B187" t="str">
            <v>-25 +20</v>
          </cell>
        </row>
        <row r="188">
          <cell r="B188" t="str">
            <v>-20 +15</v>
          </cell>
        </row>
        <row r="189">
          <cell r="B189" t="str">
            <v>-15 +12.5</v>
          </cell>
        </row>
        <row r="190">
          <cell r="B190" t="str">
            <v>-12.5 +10</v>
          </cell>
        </row>
        <row r="191">
          <cell r="B191" t="str">
            <v>-10 +8</v>
          </cell>
        </row>
        <row r="192">
          <cell r="B192" t="str">
            <v>-8 +6.3</v>
          </cell>
        </row>
        <row r="193">
          <cell r="B193" t="str">
            <v>-6.3 +4</v>
          </cell>
        </row>
        <row r="194">
          <cell r="B194" t="str">
            <v>-4 +2</v>
          </cell>
        </row>
        <row r="195">
          <cell r="B195" t="str">
            <v>-2 +1</v>
          </cell>
        </row>
        <row r="196">
          <cell r="B196" t="str">
            <v>-1</v>
          </cell>
        </row>
        <row r="197">
          <cell r="B197" t="str">
            <v>Calc Head</v>
          </cell>
        </row>
        <row r="198">
          <cell r="B198" t="str">
            <v>Actual Head</v>
          </cell>
        </row>
        <row r="201">
          <cell r="B201" t="str">
            <v>Actual Results</v>
          </cell>
        </row>
        <row r="202">
          <cell r="B202" t="str">
            <v>Size Fraction</v>
          </cell>
        </row>
        <row r="203">
          <cell r="B203" t="str">
            <v>+6.3mm</v>
          </cell>
        </row>
        <row r="204">
          <cell r="B204" t="str">
            <v>-6.3mm</v>
          </cell>
        </row>
        <row r="205">
          <cell r="B205" t="str">
            <v>Feed</v>
          </cell>
        </row>
        <row r="207">
          <cell r="B207" t="str">
            <v>3Q/2007</v>
          </cell>
        </row>
        <row r="208">
          <cell r="B208" t="str">
            <v>Actual Results</v>
          </cell>
        </row>
        <row r="209">
          <cell r="B209" t="str">
            <v>Size Fraction</v>
          </cell>
        </row>
        <row r="210">
          <cell r="B210" t="str">
            <v>+40</v>
          </cell>
        </row>
        <row r="211">
          <cell r="B211" t="str">
            <v>-40 +35</v>
          </cell>
        </row>
        <row r="212">
          <cell r="B212" t="str">
            <v>-35 +31.5</v>
          </cell>
        </row>
        <row r="213">
          <cell r="B213" t="str">
            <v>-31.5 +25</v>
          </cell>
        </row>
        <row r="214">
          <cell r="B214" t="str">
            <v>-25 +20</v>
          </cell>
        </row>
        <row r="215">
          <cell r="B215" t="str">
            <v>-20 +15</v>
          </cell>
        </row>
        <row r="216">
          <cell r="B216" t="str">
            <v>-15 +12.5</v>
          </cell>
        </row>
        <row r="217">
          <cell r="B217" t="str">
            <v>-12.5 +10</v>
          </cell>
        </row>
        <row r="218">
          <cell r="B218" t="str">
            <v>-10 +8</v>
          </cell>
        </row>
        <row r="219">
          <cell r="B219" t="str">
            <v>-8 +6.3</v>
          </cell>
        </row>
        <row r="220">
          <cell r="B220" t="str">
            <v>-6.3 +4</v>
          </cell>
        </row>
        <row r="221">
          <cell r="B221" t="str">
            <v>-4 +2</v>
          </cell>
        </row>
        <row r="222">
          <cell r="B222" t="str">
            <v>-2 +1</v>
          </cell>
        </row>
        <row r="223">
          <cell r="B223" t="str">
            <v>-1</v>
          </cell>
        </row>
        <row r="224">
          <cell r="B224" t="str">
            <v>Calc Head</v>
          </cell>
        </row>
        <row r="225">
          <cell r="B225" t="str">
            <v>Actual Head</v>
          </cell>
        </row>
        <row r="228">
          <cell r="B228" t="str">
            <v>Actual Results</v>
          </cell>
        </row>
        <row r="229">
          <cell r="B229" t="str">
            <v>Size Fraction</v>
          </cell>
        </row>
        <row r="230">
          <cell r="B230" t="str">
            <v>+6.3mm</v>
          </cell>
        </row>
        <row r="231">
          <cell r="B231" t="str">
            <v>-6.3mm</v>
          </cell>
        </row>
        <row r="232">
          <cell r="B232" t="str">
            <v>Feed</v>
          </cell>
        </row>
        <row r="234">
          <cell r="B234" t="str">
            <v>4Q/2007</v>
          </cell>
        </row>
        <row r="235">
          <cell r="B235" t="str">
            <v>Actual Results</v>
          </cell>
        </row>
        <row r="236">
          <cell r="B236" t="str">
            <v>Size Fraction</v>
          </cell>
        </row>
        <row r="237">
          <cell r="B237" t="str">
            <v>+40</v>
          </cell>
        </row>
        <row r="238">
          <cell r="B238" t="str">
            <v>-40 +35</v>
          </cell>
        </row>
        <row r="239">
          <cell r="B239" t="str">
            <v>-35 +31.5</v>
          </cell>
        </row>
        <row r="240">
          <cell r="B240" t="str">
            <v>-31.5 +25</v>
          </cell>
        </row>
        <row r="241">
          <cell r="B241" t="str">
            <v>-25 +20</v>
          </cell>
        </row>
        <row r="242">
          <cell r="B242" t="str">
            <v>-20 +15</v>
          </cell>
        </row>
        <row r="243">
          <cell r="B243" t="str">
            <v>-15 +12.5</v>
          </cell>
        </row>
        <row r="244">
          <cell r="B244" t="str">
            <v>-12.5 +10</v>
          </cell>
        </row>
        <row r="245">
          <cell r="B245" t="str">
            <v>-10 +8</v>
          </cell>
        </row>
        <row r="246">
          <cell r="B246" t="str">
            <v>-8 +6.3</v>
          </cell>
        </row>
        <row r="247">
          <cell r="B247" t="str">
            <v>-6.3 +4</v>
          </cell>
        </row>
        <row r="248">
          <cell r="B248" t="str">
            <v>-4 +2</v>
          </cell>
        </row>
        <row r="249">
          <cell r="B249" t="str">
            <v>-2 +1</v>
          </cell>
        </row>
        <row r="250">
          <cell r="B250" t="str">
            <v>-1</v>
          </cell>
        </row>
        <row r="251">
          <cell r="B251" t="str">
            <v>Calc Head</v>
          </cell>
        </row>
        <row r="252">
          <cell r="B252" t="str">
            <v>Actual Head</v>
          </cell>
        </row>
        <row r="255">
          <cell r="B255" t="str">
            <v>Actual Results</v>
          </cell>
        </row>
        <row r="256">
          <cell r="B256" t="str">
            <v>Size Fraction</v>
          </cell>
        </row>
        <row r="257">
          <cell r="B257" t="str">
            <v>+6.3mm</v>
          </cell>
        </row>
        <row r="258">
          <cell r="B258" t="str">
            <v>-6.3mm</v>
          </cell>
        </row>
        <row r="259">
          <cell r="B259" t="str">
            <v>Feed</v>
          </cell>
        </row>
      </sheetData>
      <sheetData sheetId="46">
        <row r="2">
          <cell r="B2" t="str">
            <v>Multibatch Minesite Composites</v>
          </cell>
        </row>
        <row r="3">
          <cell r="B3" t="str">
            <v xml:space="preserve">Lump Sizing Summary </v>
          </cell>
        </row>
        <row r="4">
          <cell r="B4" t="str">
            <v>(PB Lump)</v>
          </cell>
        </row>
        <row r="5">
          <cell r="B5" t="str">
            <v>QTR</v>
          </cell>
        </row>
        <row r="6">
          <cell r="B6" t="str">
            <v>From</v>
          </cell>
          <cell r="C6">
            <v>39083</v>
          </cell>
          <cell r="D6">
            <v>39173</v>
          </cell>
          <cell r="E6">
            <v>39264</v>
          </cell>
          <cell r="F6">
            <v>39356</v>
          </cell>
          <cell r="G6">
            <v>39448</v>
          </cell>
          <cell r="H6">
            <v>39539</v>
          </cell>
          <cell r="I6">
            <v>39630</v>
          </cell>
          <cell r="J6">
            <v>39722</v>
          </cell>
          <cell r="K6">
            <v>39814</v>
          </cell>
          <cell r="L6">
            <v>39904</v>
          </cell>
          <cell r="M6">
            <v>39995</v>
          </cell>
          <cell r="N6">
            <v>40087</v>
          </cell>
          <cell r="EA6" t="str">
            <v>From</v>
          </cell>
          <cell r="EB6">
            <v>39083</v>
          </cell>
          <cell r="EC6">
            <v>39173</v>
          </cell>
          <cell r="ED6">
            <v>39264</v>
          </cell>
          <cell r="EE6">
            <v>39356</v>
          </cell>
          <cell r="EF6">
            <v>6</v>
          </cell>
          <cell r="EG6" t="str">
            <v>Actual Results</v>
          </cell>
          <cell r="EI6" t="str">
            <v>Pre Degradation PB Lump</v>
          </cell>
          <cell r="EM6" t="str">
            <v>RM</v>
          </cell>
          <cell r="EN6" t="str">
            <v>-</v>
          </cell>
        </row>
        <row r="7">
          <cell r="B7" t="str">
            <v>To</v>
          </cell>
        </row>
        <row r="8">
          <cell r="B8" t="str">
            <v>RM Number</v>
          </cell>
        </row>
        <row r="9">
          <cell r="B9" t="str">
            <v>Size Fraction</v>
          </cell>
        </row>
        <row r="10">
          <cell r="B10" t="str">
            <v>+40</v>
          </cell>
        </row>
        <row r="11">
          <cell r="B11" t="str">
            <v>-40</v>
          </cell>
        </row>
        <row r="12">
          <cell r="B12" t="str">
            <v>-35</v>
          </cell>
        </row>
        <row r="13">
          <cell r="B13" t="str">
            <v>-31.5</v>
          </cell>
        </row>
        <row r="14">
          <cell r="B14" t="str">
            <v>-25</v>
          </cell>
        </row>
        <row r="15">
          <cell r="B15" t="str">
            <v>-20</v>
          </cell>
        </row>
        <row r="16">
          <cell r="B16" t="str">
            <v>-15</v>
          </cell>
        </row>
        <row r="17">
          <cell r="B17" t="str">
            <v>-12.5</v>
          </cell>
        </row>
        <row r="18">
          <cell r="B18" t="str">
            <v>-10</v>
          </cell>
        </row>
        <row r="19">
          <cell r="B19" t="str">
            <v>-8</v>
          </cell>
        </row>
        <row r="20">
          <cell r="B20" t="str">
            <v>-6.3</v>
          </cell>
        </row>
        <row r="21">
          <cell r="B21" t="str">
            <v>-4</v>
          </cell>
        </row>
        <row r="22">
          <cell r="B22" t="str">
            <v>-2</v>
          </cell>
        </row>
        <row r="23">
          <cell r="B23" t="str">
            <v>-1</v>
          </cell>
        </row>
        <row r="24">
          <cell r="B24" t="str">
            <v>Head</v>
          </cell>
        </row>
        <row r="29">
          <cell r="B29" t="str">
            <v>1Q/2007</v>
          </cell>
        </row>
        <row r="30">
          <cell r="B30" t="str">
            <v>Actual Results</v>
          </cell>
        </row>
        <row r="31">
          <cell r="B31" t="str">
            <v>Size Fraction</v>
          </cell>
        </row>
        <row r="32">
          <cell r="B32" t="str">
            <v>+40</v>
          </cell>
        </row>
        <row r="33">
          <cell r="B33" t="str">
            <v>-40 +35</v>
          </cell>
        </row>
        <row r="34">
          <cell r="B34" t="str">
            <v>-35 +31.5</v>
          </cell>
        </row>
        <row r="35">
          <cell r="B35" t="str">
            <v>-31.5 +25</v>
          </cell>
        </row>
        <row r="36">
          <cell r="B36" t="str">
            <v>-25 +20</v>
          </cell>
        </row>
        <row r="37">
          <cell r="B37" t="str">
            <v>-20 +15</v>
          </cell>
        </row>
        <row r="38">
          <cell r="B38" t="str">
            <v>-15 +12.5</v>
          </cell>
        </row>
        <row r="39">
          <cell r="B39" t="str">
            <v>-12.5 +10</v>
          </cell>
        </row>
        <row r="40">
          <cell r="B40" t="str">
            <v>-10 +8</v>
          </cell>
        </row>
        <row r="41">
          <cell r="B41" t="str">
            <v>-8 +6.3</v>
          </cell>
        </row>
        <row r="42">
          <cell r="B42" t="str">
            <v>-6.3 +4</v>
          </cell>
        </row>
        <row r="43">
          <cell r="B43" t="str">
            <v>-4 +2</v>
          </cell>
        </row>
        <row r="44">
          <cell r="B44" t="str">
            <v>-2 +1</v>
          </cell>
        </row>
        <row r="45">
          <cell r="B45" t="str">
            <v>-1</v>
          </cell>
        </row>
        <row r="46">
          <cell r="B46" t="str">
            <v>Calc Head</v>
          </cell>
        </row>
        <row r="47">
          <cell r="B47" t="str">
            <v>Actual Head</v>
          </cell>
        </row>
        <row r="51">
          <cell r="B51" t="str">
            <v>2Q/2007</v>
          </cell>
        </row>
        <row r="52">
          <cell r="B52" t="str">
            <v>Actual Results</v>
          </cell>
        </row>
        <row r="53">
          <cell r="B53" t="str">
            <v>Size Fraction</v>
          </cell>
        </row>
        <row r="54">
          <cell r="B54" t="str">
            <v>+40</v>
          </cell>
        </row>
        <row r="55">
          <cell r="B55" t="str">
            <v>-40 +35</v>
          </cell>
        </row>
        <row r="56">
          <cell r="B56" t="str">
            <v>-35 +31.5</v>
          </cell>
        </row>
        <row r="57">
          <cell r="B57" t="str">
            <v>-31.5 +25</v>
          </cell>
        </row>
        <row r="58">
          <cell r="B58" t="str">
            <v>-25 +20</v>
          </cell>
        </row>
        <row r="59">
          <cell r="B59" t="str">
            <v>-20 +15</v>
          </cell>
        </row>
        <row r="60">
          <cell r="B60" t="str">
            <v>-15 +12.5</v>
          </cell>
        </row>
        <row r="61">
          <cell r="B61" t="str">
            <v>-12.5 +10</v>
          </cell>
        </row>
        <row r="62">
          <cell r="B62" t="str">
            <v>-10 +8</v>
          </cell>
        </row>
        <row r="63">
          <cell r="B63" t="str">
            <v>-8 +6.3</v>
          </cell>
        </row>
        <row r="64">
          <cell r="B64" t="str">
            <v>-6.3 +4</v>
          </cell>
        </row>
        <row r="65">
          <cell r="B65" t="str">
            <v>-4 +2</v>
          </cell>
        </row>
        <row r="66">
          <cell r="B66" t="str">
            <v>-2 +1</v>
          </cell>
        </row>
        <row r="67">
          <cell r="B67" t="str">
            <v>-1</v>
          </cell>
        </row>
        <row r="68">
          <cell r="B68" t="str">
            <v>Calc Head</v>
          </cell>
        </row>
        <row r="69">
          <cell r="B69" t="str">
            <v>Actual Head</v>
          </cell>
        </row>
        <row r="73">
          <cell r="B73" t="str">
            <v>3Q/2007</v>
          </cell>
        </row>
        <row r="74">
          <cell r="B74" t="str">
            <v>Actual Results</v>
          </cell>
        </row>
        <row r="75">
          <cell r="B75" t="str">
            <v>Size Fraction</v>
          </cell>
        </row>
        <row r="76">
          <cell r="B76" t="str">
            <v>+40</v>
          </cell>
        </row>
        <row r="77">
          <cell r="B77" t="str">
            <v>-40 +35</v>
          </cell>
        </row>
        <row r="78">
          <cell r="B78" t="str">
            <v>-35 +31.5</v>
          </cell>
        </row>
        <row r="79">
          <cell r="B79" t="str">
            <v>-31.5 +25</v>
          </cell>
        </row>
        <row r="80">
          <cell r="B80" t="str">
            <v>-25 +20</v>
          </cell>
        </row>
        <row r="81">
          <cell r="B81" t="str">
            <v>-20 +15</v>
          </cell>
        </row>
        <row r="82">
          <cell r="B82" t="str">
            <v>-15 +12.5</v>
          </cell>
        </row>
        <row r="83">
          <cell r="B83" t="str">
            <v>-12.5 +10</v>
          </cell>
        </row>
        <row r="84">
          <cell r="B84" t="str">
            <v>-10 +8</v>
          </cell>
        </row>
        <row r="85">
          <cell r="B85" t="str">
            <v>-8 +6.3</v>
          </cell>
        </row>
        <row r="86">
          <cell r="B86" t="str">
            <v>-6.3 +4</v>
          </cell>
        </row>
        <row r="87">
          <cell r="B87" t="str">
            <v>-4 +2</v>
          </cell>
        </row>
        <row r="88">
          <cell r="B88" t="str">
            <v>-2 +1</v>
          </cell>
        </row>
        <row r="89">
          <cell r="B89" t="str">
            <v>-1</v>
          </cell>
        </row>
        <row r="90">
          <cell r="B90" t="str">
            <v>Calc Head</v>
          </cell>
        </row>
        <row r="91">
          <cell r="B91" t="str">
            <v>Actual Head</v>
          </cell>
        </row>
        <row r="95">
          <cell r="B95" t="str">
            <v>4Q/2007</v>
          </cell>
        </row>
        <row r="96">
          <cell r="B96" t="str">
            <v>Actual Results</v>
          </cell>
        </row>
        <row r="97">
          <cell r="B97" t="str">
            <v>Size Fraction</v>
          </cell>
        </row>
        <row r="98">
          <cell r="B98" t="str">
            <v>+40</v>
          </cell>
        </row>
        <row r="99">
          <cell r="B99" t="str">
            <v>-40 +35</v>
          </cell>
        </row>
        <row r="100">
          <cell r="B100" t="str">
            <v>-35 +31.5</v>
          </cell>
        </row>
        <row r="101">
          <cell r="B101" t="str">
            <v>-31.5 +25</v>
          </cell>
        </row>
        <row r="102">
          <cell r="B102" t="str">
            <v>-25 +20</v>
          </cell>
        </row>
        <row r="103">
          <cell r="B103" t="str">
            <v>-20 +15</v>
          </cell>
        </row>
        <row r="104">
          <cell r="B104" t="str">
            <v>-15 +12.5</v>
          </cell>
        </row>
        <row r="105">
          <cell r="B105" t="str">
            <v>-12.5 +10</v>
          </cell>
        </row>
        <row r="106">
          <cell r="B106" t="str">
            <v>-10 +8</v>
          </cell>
        </row>
        <row r="107">
          <cell r="B107" t="str">
            <v>-8 +6.3</v>
          </cell>
        </row>
        <row r="108">
          <cell r="B108" t="str">
            <v>-6.3 +4</v>
          </cell>
        </row>
        <row r="109">
          <cell r="B109" t="str">
            <v>-4 +2</v>
          </cell>
        </row>
        <row r="110">
          <cell r="B110" t="str">
            <v>-2 +1</v>
          </cell>
        </row>
        <row r="111">
          <cell r="B111" t="str">
            <v>-1</v>
          </cell>
        </row>
        <row r="112">
          <cell r="B112" t="str">
            <v>Calc Head</v>
          </cell>
        </row>
        <row r="113">
          <cell r="B113" t="str">
            <v>Actual Head</v>
          </cell>
        </row>
        <row r="117">
          <cell r="B117" t="str">
            <v>1Q/2008</v>
          </cell>
        </row>
      </sheetData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 (1)"/>
      <sheetName val="Flow (orig)"/>
      <sheetName val="Flow Jan-12"/>
      <sheetName val="707"/>
      <sheetName val="864"/>
      <sheetName val="Quote (4)"/>
      <sheetName val="Quote (5)"/>
      <sheetName val="Sched"/>
      <sheetName val="Nagrom"/>
      <sheetName val="Ultratrace"/>
      <sheetName val="NagLab"/>
      <sheetName val="Nagrom Assay"/>
    </sheetNames>
    <sheetDataSet>
      <sheetData sheetId="0">
        <row r="1">
          <cell r="J1" t="str">
            <v>Mgr</v>
          </cell>
          <cell r="K1">
            <v>200</v>
          </cell>
        </row>
        <row r="2">
          <cell r="J2" t="str">
            <v>Sen</v>
          </cell>
          <cell r="K2">
            <v>160</v>
          </cell>
        </row>
        <row r="3">
          <cell r="J3" t="str">
            <v>Tec</v>
          </cell>
          <cell r="K3">
            <v>120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ays"/>
      <sheetName val="Database"/>
      <sheetName val="form"/>
      <sheetName val="chemicals"/>
      <sheetName val="Log"/>
      <sheetName val="Log (2)"/>
      <sheetName val="Cal3"/>
      <sheetName val="Cal2"/>
      <sheetName val="Cal"/>
      <sheetName val="301"/>
      <sheetName val="317"/>
      <sheetName val="326"/>
      <sheetName val="333"/>
      <sheetName val="341"/>
      <sheetName val="349"/>
      <sheetName val="340"/>
      <sheetName val="354"/>
      <sheetName val="355"/>
      <sheetName val="369"/>
      <sheetName val="365"/>
      <sheetName val="379"/>
      <sheetName val="Sheet4"/>
      <sheetName val="Sheet3"/>
      <sheetName val="Sheet2"/>
      <sheetName val="Sheet6"/>
      <sheetName val="Sample preparation STD"/>
      <sheetName val="Grind Establish STD"/>
      <sheetName val="Grind STD"/>
      <sheetName val="Flot STD"/>
      <sheetName val="Sheet5"/>
      <sheetName val="Sheet1"/>
      <sheetName val="Sheet9"/>
      <sheetName val="Sheet8"/>
      <sheetName val="Sheet7"/>
      <sheetName val="Standard"/>
      <sheetName val="Plan on 301"/>
      <sheetName val="ST16"/>
    </sheetNames>
    <sheetDataSet>
      <sheetData sheetId="0"/>
      <sheetData sheetId="1">
        <row r="1">
          <cell r="M1" t="str">
            <v>Flot</v>
          </cell>
        </row>
        <row r="2">
          <cell r="A2">
            <v>301</v>
          </cell>
          <cell r="H2" t="str">
            <v>Copper Strike</v>
          </cell>
        </row>
        <row r="3">
          <cell r="A3">
            <v>317</v>
          </cell>
          <cell r="H3" t="str">
            <v>Discovery</v>
          </cell>
        </row>
        <row r="4">
          <cell r="A4">
            <v>326</v>
          </cell>
          <cell r="H4" t="str">
            <v>Poseidon Nickel</v>
          </cell>
        </row>
        <row r="5">
          <cell r="A5">
            <v>333</v>
          </cell>
          <cell r="H5" t="str">
            <v>Argonaut Resources</v>
          </cell>
        </row>
        <row r="6">
          <cell r="A6">
            <v>340</v>
          </cell>
          <cell r="H6" t="str">
            <v>Barrick-Osborne</v>
          </cell>
        </row>
        <row r="7">
          <cell r="A7">
            <v>341</v>
          </cell>
          <cell r="H7" t="str">
            <v>Osborne Mines</v>
          </cell>
        </row>
        <row r="8">
          <cell r="A8">
            <v>346</v>
          </cell>
          <cell r="H8" t="str">
            <v>Intermin</v>
          </cell>
        </row>
        <row r="9">
          <cell r="A9">
            <v>349</v>
          </cell>
          <cell r="H9" t="str">
            <v>Auzex</v>
          </cell>
        </row>
        <row r="10">
          <cell r="A10">
            <v>354</v>
          </cell>
          <cell r="H10" t="str">
            <v>CopperCo</v>
          </cell>
        </row>
        <row r="11">
          <cell r="A11">
            <v>355</v>
          </cell>
          <cell r="H11" t="str">
            <v>Metallurgical Refining &amp; Development</v>
          </cell>
        </row>
        <row r="12">
          <cell r="A12">
            <v>369</v>
          </cell>
          <cell r="H12" t="str">
            <v>XT Zinc</v>
          </cell>
        </row>
        <row r="13">
          <cell r="A13">
            <v>376</v>
          </cell>
          <cell r="H13" t="str">
            <v>Kaiserbill</v>
          </cell>
        </row>
        <row r="14">
          <cell r="A14">
            <v>365</v>
          </cell>
          <cell r="H14" t="str">
            <v>Geobiotics</v>
          </cell>
        </row>
        <row r="15">
          <cell r="A15">
            <v>379</v>
          </cell>
          <cell r="H15" t="str">
            <v>Blockade</v>
          </cell>
        </row>
        <row r="16">
          <cell r="A16">
            <v>353</v>
          </cell>
          <cell r="H16" t="str">
            <v>Teascu</v>
          </cell>
        </row>
        <row r="17">
          <cell r="A17">
            <v>364</v>
          </cell>
        </row>
      </sheetData>
      <sheetData sheetId="2"/>
      <sheetData sheetId="3">
        <row r="2">
          <cell r="A2" t="str">
            <v>(NH4)2SO4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C0A8-7749-476F-8576-9CC5D379EBC1}">
  <sheetPr>
    <pageSetUpPr fitToPage="1"/>
  </sheetPr>
  <dimension ref="B1:O30"/>
  <sheetViews>
    <sheetView workbookViewId="0">
      <selection activeCell="J10" sqref="J10"/>
    </sheetView>
  </sheetViews>
  <sheetFormatPr defaultRowHeight="15"/>
  <cols>
    <col min="1" max="1" width="3" customWidth="1"/>
    <col min="9" max="9" width="3.7109375" customWidth="1"/>
    <col min="10" max="10" width="22" customWidth="1"/>
  </cols>
  <sheetData>
    <row r="1" spans="2:15" ht="15.75" thickBot="1"/>
    <row r="2" spans="2:15" ht="120.6" customHeight="1" thickTop="1" thickBot="1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15" ht="31.15" customHeight="1" thickTop="1" thickBot="1">
      <c r="B3" s="1" t="s">
        <v>1</v>
      </c>
      <c r="C3" s="52" t="s">
        <v>18</v>
      </c>
      <c r="D3" s="52"/>
      <c r="E3" s="52"/>
      <c r="F3" s="53" t="s">
        <v>2</v>
      </c>
      <c r="G3" s="53"/>
      <c r="H3" s="53"/>
      <c r="I3" s="52" t="s">
        <v>19</v>
      </c>
      <c r="J3" s="52"/>
      <c r="K3" s="52"/>
      <c r="L3" s="2" t="s">
        <v>3</v>
      </c>
      <c r="M3" s="54">
        <v>44991</v>
      </c>
      <c r="N3" s="52"/>
      <c r="O3" s="55"/>
    </row>
    <row r="4" spans="2:15" ht="31.15" customHeight="1" thickBot="1">
      <c r="B4" s="56" t="s">
        <v>4</v>
      </c>
      <c r="C4" s="57"/>
      <c r="D4" s="57"/>
      <c r="E4" s="58">
        <v>38</v>
      </c>
      <c r="F4" s="58"/>
      <c r="G4" s="58"/>
      <c r="H4" s="3" t="s">
        <v>5</v>
      </c>
      <c r="I4" s="59" t="s">
        <v>6</v>
      </c>
      <c r="J4" s="59"/>
      <c r="K4" s="59"/>
      <c r="L4" s="58">
        <v>15</v>
      </c>
      <c r="M4" s="58"/>
      <c r="N4" s="58"/>
      <c r="O4" s="4" t="s">
        <v>7</v>
      </c>
    </row>
    <row r="5" spans="2:15" ht="15.75" thickBot="1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1"/>
    </row>
    <row r="6" spans="2:15" ht="16.5" thickTop="1" thickBot="1">
      <c r="B6" s="32" t="s">
        <v>8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2:15" ht="30.6" customHeight="1" thickTop="1" thickBot="1">
      <c r="B7" s="25" t="s">
        <v>9</v>
      </c>
      <c r="C7" s="26"/>
      <c r="D7" s="27" t="s">
        <v>20</v>
      </c>
      <c r="E7" s="28"/>
      <c r="F7" s="26"/>
      <c r="G7" s="27"/>
      <c r="H7" s="28"/>
      <c r="I7" s="26"/>
      <c r="J7" s="5"/>
      <c r="K7" s="27"/>
      <c r="L7" s="28"/>
      <c r="M7" s="26"/>
      <c r="N7" s="27"/>
      <c r="O7" s="36"/>
    </row>
    <row r="8" spans="2:15" ht="30.6" customHeight="1" thickTop="1" thickBot="1">
      <c r="B8" s="42" t="s">
        <v>10</v>
      </c>
      <c r="C8" s="43"/>
      <c r="D8" s="44">
        <v>508.14</v>
      </c>
      <c r="E8" s="45"/>
      <c r="F8" s="46"/>
      <c r="G8" s="44"/>
      <c r="H8" s="45"/>
      <c r="I8" s="46"/>
      <c r="J8" s="9"/>
      <c r="K8" s="44"/>
      <c r="L8" s="45"/>
      <c r="M8" s="46"/>
      <c r="N8" s="47"/>
      <c r="O8" s="48"/>
    </row>
    <row r="9" spans="2:15" ht="30.6" customHeight="1" thickTop="1" thickBot="1">
      <c r="B9" s="11" t="s">
        <v>11</v>
      </c>
      <c r="C9" s="12"/>
      <c r="D9" s="13">
        <v>500.86</v>
      </c>
      <c r="E9" s="14"/>
      <c r="F9" s="15"/>
      <c r="G9" s="13"/>
      <c r="H9" s="14"/>
      <c r="I9" s="15"/>
      <c r="J9" s="7"/>
      <c r="K9" s="13"/>
      <c r="L9" s="14"/>
      <c r="M9" s="15"/>
      <c r="N9" s="16"/>
      <c r="O9" s="17"/>
    </row>
    <row r="10" spans="2:15" ht="24.75" customHeight="1" thickBot="1">
      <c r="B10" s="18" t="s">
        <v>12</v>
      </c>
      <c r="C10" s="19"/>
      <c r="D10" s="20">
        <v>2.09</v>
      </c>
      <c r="E10" s="21"/>
      <c r="F10" s="19"/>
      <c r="G10" s="20"/>
      <c r="H10" s="21"/>
      <c r="I10" s="19"/>
      <c r="J10" s="8"/>
      <c r="K10" s="20"/>
      <c r="L10" s="21"/>
      <c r="M10" s="19"/>
      <c r="N10" s="22"/>
      <c r="O10" s="23"/>
    </row>
    <row r="11" spans="2:15" ht="30.6" customHeight="1" thickTop="1" thickBot="1">
      <c r="B11" s="37" t="s">
        <v>13</v>
      </c>
      <c r="C11" s="38"/>
      <c r="D11" s="16">
        <v>500.86</v>
      </c>
      <c r="E11" s="35"/>
      <c r="F11" s="12"/>
      <c r="G11" s="39"/>
      <c r="H11" s="40"/>
      <c r="I11" s="38"/>
      <c r="J11" s="6"/>
      <c r="K11" s="39"/>
      <c r="L11" s="40"/>
      <c r="M11" s="38"/>
      <c r="N11" s="39"/>
      <c r="O11" s="41"/>
    </row>
    <row r="12" spans="2:15" ht="30.6" customHeight="1" thickBot="1">
      <c r="B12" s="24" t="s">
        <v>14</v>
      </c>
      <c r="C12" s="12"/>
      <c r="D12" s="16" t="s">
        <v>15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17"/>
    </row>
    <row r="13" spans="2:15" ht="30.6" customHeight="1" thickBot="1">
      <c r="B13" s="24" t="s">
        <v>16</v>
      </c>
      <c r="C13" s="12"/>
      <c r="D13" s="13"/>
      <c r="E13" s="14"/>
      <c r="F13" s="15"/>
      <c r="G13" s="13"/>
      <c r="H13" s="14"/>
      <c r="I13" s="15"/>
      <c r="J13" s="7"/>
      <c r="K13" s="13"/>
      <c r="L13" s="14"/>
      <c r="M13" s="15"/>
      <c r="N13" s="16"/>
      <c r="O13" s="17"/>
    </row>
    <row r="14" spans="2:15" ht="30.6" customHeight="1" thickBot="1">
      <c r="B14" s="24">
        <v>9.5</v>
      </c>
      <c r="C14" s="12"/>
      <c r="D14" s="13"/>
      <c r="E14" s="14"/>
      <c r="F14" s="15"/>
      <c r="G14" s="13"/>
      <c r="H14" s="14"/>
      <c r="I14" s="15"/>
      <c r="J14" s="7"/>
      <c r="K14" s="13"/>
      <c r="L14" s="14"/>
      <c r="M14" s="15"/>
      <c r="N14" s="16"/>
      <c r="O14" s="17"/>
    </row>
    <row r="15" spans="2:15" ht="30.6" customHeight="1" thickBot="1">
      <c r="B15" s="24">
        <v>6.7</v>
      </c>
      <c r="C15" s="12"/>
      <c r="D15" s="13"/>
      <c r="E15" s="14"/>
      <c r="F15" s="15"/>
      <c r="G15" s="13"/>
      <c r="H15" s="14"/>
      <c r="I15" s="15"/>
      <c r="J15" s="7"/>
      <c r="K15" s="13"/>
      <c r="L15" s="14"/>
      <c r="M15" s="15"/>
      <c r="N15" s="16"/>
      <c r="O15" s="17"/>
    </row>
    <row r="16" spans="2:15" ht="30.6" customHeight="1" thickBot="1">
      <c r="B16" s="24">
        <v>4.75</v>
      </c>
      <c r="C16" s="12"/>
      <c r="D16" s="13"/>
      <c r="E16" s="14"/>
      <c r="F16" s="15"/>
      <c r="G16" s="13"/>
      <c r="H16" s="14"/>
      <c r="I16" s="15"/>
      <c r="J16" s="7"/>
      <c r="K16" s="13"/>
      <c r="L16" s="14"/>
      <c r="M16" s="15"/>
      <c r="N16" s="16"/>
      <c r="O16" s="17"/>
    </row>
    <row r="17" spans="2:15" ht="30.6" customHeight="1" thickBot="1">
      <c r="B17" s="24">
        <v>3.35</v>
      </c>
      <c r="C17" s="12"/>
      <c r="D17" s="13"/>
      <c r="E17" s="14"/>
      <c r="F17" s="15"/>
      <c r="G17" s="13"/>
      <c r="H17" s="14"/>
      <c r="I17" s="15"/>
      <c r="J17" s="7"/>
      <c r="K17" s="13"/>
      <c r="L17" s="14"/>
      <c r="M17" s="15"/>
      <c r="N17" s="16"/>
      <c r="O17" s="17"/>
    </row>
    <row r="18" spans="2:15" ht="30.6" customHeight="1" thickBot="1">
      <c r="B18" s="24">
        <v>2.36</v>
      </c>
      <c r="C18" s="12"/>
      <c r="D18" s="13"/>
      <c r="E18" s="14"/>
      <c r="F18" s="15"/>
      <c r="G18" s="13"/>
      <c r="H18" s="14"/>
      <c r="I18" s="15"/>
      <c r="J18" s="7"/>
      <c r="K18" s="13"/>
      <c r="L18" s="14"/>
      <c r="M18" s="15"/>
      <c r="N18" s="16"/>
      <c r="O18" s="17"/>
    </row>
    <row r="19" spans="2:15" ht="30.6" customHeight="1" thickBot="1">
      <c r="B19" s="24">
        <v>1.7</v>
      </c>
      <c r="C19" s="12"/>
      <c r="D19" s="13"/>
      <c r="E19" s="14"/>
      <c r="F19" s="15"/>
      <c r="G19" s="13"/>
      <c r="H19" s="14"/>
      <c r="I19" s="15"/>
      <c r="J19" s="7"/>
      <c r="K19" s="13"/>
      <c r="L19" s="14"/>
      <c r="M19" s="15"/>
      <c r="N19" s="16"/>
      <c r="O19" s="17"/>
    </row>
    <row r="20" spans="2:15" ht="30.6" customHeight="1" thickBot="1">
      <c r="B20" s="24" t="s">
        <v>17</v>
      </c>
      <c r="C20" s="12"/>
      <c r="D20" s="13">
        <v>1.88</v>
      </c>
      <c r="E20" s="14"/>
      <c r="F20" s="15"/>
      <c r="G20" s="13"/>
      <c r="H20" s="14"/>
      <c r="I20" s="15"/>
      <c r="J20" s="7"/>
      <c r="K20" s="13"/>
      <c r="L20" s="14"/>
      <c r="M20" s="15"/>
      <c r="N20" s="16"/>
      <c r="O20" s="17"/>
    </row>
    <row r="21" spans="2:15" ht="30.6" customHeight="1" thickBot="1">
      <c r="B21" s="24">
        <v>850</v>
      </c>
      <c r="C21" s="12"/>
      <c r="D21" s="13">
        <v>0.76</v>
      </c>
      <c r="E21" s="14"/>
      <c r="F21" s="15"/>
      <c r="G21" s="13"/>
      <c r="H21" s="14"/>
      <c r="I21" s="15"/>
      <c r="J21" s="7"/>
      <c r="K21" s="13"/>
      <c r="L21" s="14"/>
      <c r="M21" s="15"/>
      <c r="N21" s="16"/>
      <c r="O21" s="17"/>
    </row>
    <row r="22" spans="2:15" ht="30.6" customHeight="1" thickBot="1">
      <c r="B22" s="24">
        <v>600</v>
      </c>
      <c r="C22" s="12"/>
      <c r="D22" s="13">
        <v>1.3</v>
      </c>
      <c r="E22" s="14"/>
      <c r="F22" s="15"/>
      <c r="G22" s="13"/>
      <c r="H22" s="14"/>
      <c r="I22" s="15"/>
      <c r="J22" s="7"/>
      <c r="K22" s="13"/>
      <c r="L22" s="14"/>
      <c r="M22" s="15"/>
      <c r="N22" s="16"/>
      <c r="O22" s="17"/>
    </row>
    <row r="23" spans="2:15" ht="30.6" customHeight="1" thickBot="1">
      <c r="B23" s="24">
        <v>425</v>
      </c>
      <c r="C23" s="12"/>
      <c r="D23" s="13">
        <v>6.36</v>
      </c>
      <c r="E23" s="14"/>
      <c r="F23" s="15"/>
      <c r="G23" s="13"/>
      <c r="H23" s="14"/>
      <c r="I23" s="15"/>
      <c r="J23" s="7"/>
      <c r="K23" s="13"/>
      <c r="L23" s="14"/>
      <c r="M23" s="15"/>
      <c r="N23" s="16"/>
      <c r="O23" s="17"/>
    </row>
    <row r="24" spans="2:15" ht="30.6" customHeight="1" thickBot="1">
      <c r="B24" s="24">
        <v>300</v>
      </c>
      <c r="C24" s="12"/>
      <c r="D24" s="13">
        <v>72.08</v>
      </c>
      <c r="E24" s="14"/>
      <c r="F24" s="15"/>
      <c r="G24" s="13"/>
      <c r="H24" s="14"/>
      <c r="I24" s="15"/>
      <c r="J24" s="7"/>
      <c r="K24" s="13"/>
      <c r="L24" s="14"/>
      <c r="M24" s="15"/>
      <c r="N24" s="16"/>
      <c r="O24" s="17"/>
    </row>
    <row r="25" spans="2:15" ht="30.6" customHeight="1" thickBot="1">
      <c r="B25" s="24">
        <v>212</v>
      </c>
      <c r="C25" s="12"/>
      <c r="D25" s="13">
        <v>147.82</v>
      </c>
      <c r="E25" s="14"/>
      <c r="F25" s="15"/>
      <c r="G25" s="13"/>
      <c r="H25" s="14"/>
      <c r="I25" s="15"/>
      <c r="J25" s="7"/>
      <c r="K25" s="13"/>
      <c r="L25" s="14"/>
      <c r="M25" s="15"/>
      <c r="N25" s="16"/>
      <c r="O25" s="17"/>
    </row>
    <row r="26" spans="2:15" ht="30.6" customHeight="1" thickBot="1">
      <c r="B26" s="24">
        <v>106</v>
      </c>
      <c r="C26" s="12"/>
      <c r="D26" s="13">
        <v>227.56</v>
      </c>
      <c r="E26" s="14"/>
      <c r="F26" s="15"/>
      <c r="G26" s="13"/>
      <c r="H26" s="14"/>
      <c r="I26" s="15"/>
      <c r="J26" s="7"/>
      <c r="K26" s="13"/>
      <c r="L26" s="14"/>
      <c r="M26" s="15"/>
      <c r="N26" s="16"/>
      <c r="O26" s="17"/>
    </row>
    <row r="27" spans="2:15" ht="30.6" customHeight="1" thickBot="1">
      <c r="B27" s="24">
        <v>75</v>
      </c>
      <c r="C27" s="12"/>
      <c r="D27" s="13">
        <v>38.340000000000003</v>
      </c>
      <c r="E27" s="14"/>
      <c r="F27" s="15"/>
      <c r="G27" s="13"/>
      <c r="H27" s="14"/>
      <c r="I27" s="15"/>
      <c r="J27" s="7"/>
      <c r="K27" s="13"/>
      <c r="L27" s="14"/>
      <c r="M27" s="15"/>
      <c r="N27" s="16"/>
      <c r="O27" s="17"/>
    </row>
    <row r="28" spans="2:15" ht="30.6" customHeight="1" thickBot="1">
      <c r="B28" s="24">
        <v>53</v>
      </c>
      <c r="C28" s="12"/>
      <c r="D28" s="13">
        <v>3.44</v>
      </c>
      <c r="E28" s="14"/>
      <c r="F28" s="15"/>
      <c r="G28" s="13"/>
      <c r="H28" s="14"/>
      <c r="I28" s="15"/>
      <c r="J28" s="7"/>
      <c r="K28" s="13"/>
      <c r="L28" s="14"/>
      <c r="M28" s="15"/>
      <c r="N28" s="16"/>
      <c r="O28" s="17"/>
    </row>
    <row r="29" spans="2:15" ht="30.6" customHeight="1" thickBot="1">
      <c r="B29" s="24">
        <v>38</v>
      </c>
      <c r="C29" s="12"/>
      <c r="D29" s="13">
        <v>0.08</v>
      </c>
      <c r="E29" s="14"/>
      <c r="F29" s="15"/>
      <c r="G29" s="13"/>
      <c r="H29" s="14"/>
      <c r="I29" s="15"/>
      <c r="J29" s="7"/>
      <c r="K29" s="13"/>
      <c r="L29" s="14"/>
      <c r="M29" s="15"/>
      <c r="N29" s="16"/>
      <c r="O29" s="17"/>
    </row>
    <row r="30" spans="2:15" ht="30.6" customHeight="1" thickBot="1">
      <c r="B30" s="24">
        <v>20</v>
      </c>
      <c r="C30" s="12"/>
      <c r="D30" s="13"/>
      <c r="E30" s="14"/>
      <c r="F30" s="15"/>
      <c r="G30" s="13"/>
      <c r="H30" s="14"/>
      <c r="I30" s="15"/>
      <c r="J30" s="10"/>
      <c r="K30" s="13"/>
      <c r="L30" s="14"/>
      <c r="M30" s="15"/>
      <c r="N30" s="16"/>
      <c r="O30" s="17"/>
    </row>
  </sheetData>
  <mergeCells count="128">
    <mergeCell ref="B2:O2"/>
    <mergeCell ref="C3:E3"/>
    <mergeCell ref="F3:H3"/>
    <mergeCell ref="I3:K3"/>
    <mergeCell ref="M3:O3"/>
    <mergeCell ref="B4:D4"/>
    <mergeCell ref="E4:G4"/>
    <mergeCell ref="I4:K4"/>
    <mergeCell ref="L4:N4"/>
    <mergeCell ref="B7:C7"/>
    <mergeCell ref="D7:F7"/>
    <mergeCell ref="G7:I7"/>
    <mergeCell ref="B5:O5"/>
    <mergeCell ref="B6:O6"/>
    <mergeCell ref="B12:C12"/>
    <mergeCell ref="D12:O12"/>
    <mergeCell ref="B13:C13"/>
    <mergeCell ref="D13:F13"/>
    <mergeCell ref="G13:I13"/>
    <mergeCell ref="K13:M13"/>
    <mergeCell ref="N13:O13"/>
    <mergeCell ref="K7:M7"/>
    <mergeCell ref="N7:O7"/>
    <mergeCell ref="B11:C11"/>
    <mergeCell ref="D11:F11"/>
    <mergeCell ref="G11:I11"/>
    <mergeCell ref="K11:M11"/>
    <mergeCell ref="N11:O11"/>
    <mergeCell ref="B8:C8"/>
    <mergeCell ref="D8:F8"/>
    <mergeCell ref="G8:I8"/>
    <mergeCell ref="K8:M8"/>
    <mergeCell ref="N8:O8"/>
    <mergeCell ref="B14:C14"/>
    <mergeCell ref="D14:F14"/>
    <mergeCell ref="G14:I14"/>
    <mergeCell ref="K14:M14"/>
    <mergeCell ref="N14:O14"/>
    <mergeCell ref="B15:C15"/>
    <mergeCell ref="D15:F15"/>
    <mergeCell ref="G15:I15"/>
    <mergeCell ref="K15:M15"/>
    <mergeCell ref="N15:O15"/>
    <mergeCell ref="B16:C16"/>
    <mergeCell ref="D16:F16"/>
    <mergeCell ref="G16:I16"/>
    <mergeCell ref="K16:M16"/>
    <mergeCell ref="N16:O16"/>
    <mergeCell ref="B17:C17"/>
    <mergeCell ref="D17:F17"/>
    <mergeCell ref="G17:I17"/>
    <mergeCell ref="K17:M17"/>
    <mergeCell ref="N17:O17"/>
    <mergeCell ref="B18:C18"/>
    <mergeCell ref="D18:F18"/>
    <mergeCell ref="G18:I18"/>
    <mergeCell ref="K18:M18"/>
    <mergeCell ref="N18:O18"/>
    <mergeCell ref="B19:C19"/>
    <mergeCell ref="D19:F19"/>
    <mergeCell ref="G19:I19"/>
    <mergeCell ref="K19:M19"/>
    <mergeCell ref="N19:O19"/>
    <mergeCell ref="B20:C20"/>
    <mergeCell ref="D20:F20"/>
    <mergeCell ref="G20:I20"/>
    <mergeCell ref="K20:M20"/>
    <mergeCell ref="N20:O20"/>
    <mergeCell ref="B21:C21"/>
    <mergeCell ref="D21:F21"/>
    <mergeCell ref="G21:I21"/>
    <mergeCell ref="K21:M21"/>
    <mergeCell ref="N21:O21"/>
    <mergeCell ref="B22:C22"/>
    <mergeCell ref="D22:F22"/>
    <mergeCell ref="G22:I22"/>
    <mergeCell ref="K22:M22"/>
    <mergeCell ref="N22:O22"/>
    <mergeCell ref="B23:C23"/>
    <mergeCell ref="D23:F23"/>
    <mergeCell ref="G23:I23"/>
    <mergeCell ref="K23:M23"/>
    <mergeCell ref="N23:O23"/>
    <mergeCell ref="B26:C26"/>
    <mergeCell ref="D26:F26"/>
    <mergeCell ref="G26:I26"/>
    <mergeCell ref="K26:M26"/>
    <mergeCell ref="N26:O26"/>
    <mergeCell ref="B24:C24"/>
    <mergeCell ref="D24:F24"/>
    <mergeCell ref="G24:I24"/>
    <mergeCell ref="K24:M24"/>
    <mergeCell ref="N24:O24"/>
    <mergeCell ref="B25:C25"/>
    <mergeCell ref="D25:F25"/>
    <mergeCell ref="G25:I25"/>
    <mergeCell ref="K25:M25"/>
    <mergeCell ref="N25:O25"/>
    <mergeCell ref="B27:C27"/>
    <mergeCell ref="D27:F27"/>
    <mergeCell ref="G27:I27"/>
    <mergeCell ref="K27:M27"/>
    <mergeCell ref="N27:O27"/>
    <mergeCell ref="B28:C28"/>
    <mergeCell ref="D28:F28"/>
    <mergeCell ref="G28:I28"/>
    <mergeCell ref="K28:M28"/>
    <mergeCell ref="N28:O28"/>
    <mergeCell ref="B29:C29"/>
    <mergeCell ref="D29:F29"/>
    <mergeCell ref="G29:I29"/>
    <mergeCell ref="K29:M29"/>
    <mergeCell ref="N29:O29"/>
    <mergeCell ref="B30:C30"/>
    <mergeCell ref="D30:F30"/>
    <mergeCell ref="G30:I30"/>
    <mergeCell ref="K30:M30"/>
    <mergeCell ref="N30:O30"/>
    <mergeCell ref="B9:C9"/>
    <mergeCell ref="D9:F9"/>
    <mergeCell ref="G9:I9"/>
    <mergeCell ref="K9:M9"/>
    <mergeCell ref="N9:O9"/>
    <mergeCell ref="B10:C10"/>
    <mergeCell ref="D10:F10"/>
    <mergeCell ref="G10:I10"/>
    <mergeCell ref="K10:M10"/>
    <mergeCell ref="N10:O10"/>
  </mergeCells>
  <pageMargins left="0.7" right="0.7" top="0.75" bottom="0.75" header="0.3" footer="0.3"/>
  <pageSetup paperSize="9" scale="65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D9B4-70C9-44B5-8317-48783EAD204D}">
  <sheetPr>
    <pageSetUpPr fitToPage="1"/>
  </sheetPr>
  <dimension ref="A1:M28"/>
  <sheetViews>
    <sheetView tabSelected="1" workbookViewId="0">
      <selection activeCell="B13" sqref="B13:B22"/>
    </sheetView>
  </sheetViews>
  <sheetFormatPr defaultRowHeight="15"/>
  <cols>
    <col min="2" max="2" width="14.28515625" customWidth="1"/>
    <col min="3" max="3" width="10.5703125" customWidth="1"/>
    <col min="6" max="6" width="14.28515625" customWidth="1"/>
  </cols>
  <sheetData>
    <row r="1" spans="1:13" ht="15.75" thickBot="1">
      <c r="A1" s="60"/>
    </row>
    <row r="2" spans="1:13" ht="31.15" customHeight="1" thickTop="1">
      <c r="B2" s="61"/>
      <c r="C2" s="62"/>
      <c r="D2" s="62"/>
      <c r="E2" s="62"/>
      <c r="F2" s="63" t="s">
        <v>21</v>
      </c>
      <c r="G2" s="63"/>
      <c r="H2" s="63"/>
      <c r="I2" s="63"/>
      <c r="J2" s="63"/>
      <c r="K2" s="64"/>
    </row>
    <row r="3" spans="1:13" ht="31.15" customHeight="1">
      <c r="B3" s="65"/>
      <c r="F3" s="66"/>
      <c r="G3" s="66"/>
      <c r="H3" s="66"/>
      <c r="I3" s="66"/>
      <c r="J3" s="66"/>
      <c r="K3" s="67"/>
    </row>
    <row r="4" spans="1:13" ht="31.15" customHeight="1">
      <c r="B4" s="65"/>
      <c r="F4" s="66"/>
      <c r="G4" s="66"/>
      <c r="H4" s="66"/>
      <c r="I4" s="66"/>
      <c r="J4" s="66"/>
      <c r="K4" s="67"/>
    </row>
    <row r="5" spans="1:13" ht="31.15" customHeight="1" thickBot="1">
      <c r="B5" s="68"/>
      <c r="C5" s="69"/>
      <c r="D5" s="69"/>
      <c r="E5" s="69"/>
      <c r="F5" s="70"/>
      <c r="G5" s="70"/>
      <c r="H5" s="70"/>
      <c r="I5" s="70"/>
      <c r="J5" s="70"/>
      <c r="K5" s="71"/>
    </row>
    <row r="6" spans="1:13" ht="15.75" thickTop="1">
      <c r="B6" s="61"/>
      <c r="H6" s="72"/>
      <c r="I6" s="73"/>
      <c r="J6" s="73"/>
      <c r="K6" s="74"/>
    </row>
    <row r="7" spans="1:13">
      <c r="B7" s="75" t="s">
        <v>22</v>
      </c>
      <c r="C7" s="76" t="s">
        <v>85</v>
      </c>
      <c r="D7" s="77"/>
      <c r="E7" s="78"/>
      <c r="F7" s="79" t="s">
        <v>23</v>
      </c>
      <c r="G7" s="80" t="s">
        <v>88</v>
      </c>
      <c r="H7" s="77"/>
      <c r="I7" s="73"/>
      <c r="J7" s="73"/>
      <c r="K7" s="74"/>
    </row>
    <row r="8" spans="1:13">
      <c r="B8" s="75" t="s">
        <v>24</v>
      </c>
      <c r="C8" s="76" t="s">
        <v>89</v>
      </c>
      <c r="D8" s="77"/>
      <c r="E8" s="78"/>
      <c r="F8" s="81" t="s">
        <v>25</v>
      </c>
      <c r="G8" s="82">
        <f>Logsheet!M3</f>
        <v>44991</v>
      </c>
      <c r="H8" s="77"/>
      <c r="I8" s="73"/>
      <c r="J8" s="73"/>
      <c r="K8" s="74"/>
    </row>
    <row r="9" spans="1:13" ht="27" customHeight="1">
      <c r="B9" s="75" t="s">
        <v>26</v>
      </c>
      <c r="C9" s="83" t="s">
        <v>86</v>
      </c>
      <c r="D9" s="83"/>
      <c r="E9" s="83"/>
      <c r="F9" s="81" t="s">
        <v>27</v>
      </c>
      <c r="G9" s="80" t="s">
        <v>87</v>
      </c>
      <c r="K9" s="67"/>
    </row>
    <row r="10" spans="1:13">
      <c r="B10" s="75" t="s">
        <v>28</v>
      </c>
      <c r="C10" s="84">
        <f>Logsheet!D8</f>
        <v>508.14</v>
      </c>
      <c r="F10" s="85"/>
      <c r="K10" s="67"/>
    </row>
    <row r="11" spans="1:13" ht="15" customHeight="1" thickBot="1">
      <c r="B11" s="65"/>
      <c r="F11" s="69"/>
      <c r="G11" s="69"/>
      <c r="H11" s="69"/>
      <c r="I11" s="69"/>
      <c r="J11" s="69"/>
      <c r="K11" s="71"/>
    </row>
    <row r="12" spans="1:13" ht="45.75" thickTop="1">
      <c r="B12" s="86" t="s">
        <v>29</v>
      </c>
      <c r="C12" s="87" t="s">
        <v>30</v>
      </c>
      <c r="D12" s="88" t="s">
        <v>31</v>
      </c>
      <c r="E12" s="89" t="s">
        <v>32</v>
      </c>
      <c r="K12" s="67"/>
      <c r="M12" s="90"/>
    </row>
    <row r="13" spans="1:13" ht="18.75">
      <c r="B13" s="91">
        <v>1180</v>
      </c>
      <c r="C13" s="92">
        <f>Logsheet!D20</f>
        <v>1.88</v>
      </c>
      <c r="D13" s="93">
        <f>SUM($C$13:C13)/$C$26</f>
        <v>3.7465872177604173E-3</v>
      </c>
      <c r="E13" s="94">
        <f t="shared" ref="E13:E17" si="0">1-D13</f>
        <v>0.99625341278223956</v>
      </c>
      <c r="K13" s="67"/>
      <c r="M13" s="90"/>
    </row>
    <row r="14" spans="1:13" ht="18.75">
      <c r="B14" s="91">
        <v>850</v>
      </c>
      <c r="C14" s="92">
        <f>Logsheet!D21</f>
        <v>0.76</v>
      </c>
      <c r="D14" s="93">
        <f>SUM($C$13:C14)/$C$26</f>
        <v>5.2611650291954793E-3</v>
      </c>
      <c r="E14" s="94">
        <f t="shared" si="0"/>
        <v>0.99473883497080451</v>
      </c>
      <c r="K14" s="67"/>
      <c r="M14" s="90"/>
    </row>
    <row r="15" spans="1:13" ht="18.75">
      <c r="B15" s="91">
        <v>600</v>
      </c>
      <c r="C15" s="92">
        <f>Logsheet!D22</f>
        <v>1.3</v>
      </c>
      <c r="D15" s="93">
        <f>SUM($C$13:C15)/$C$26</f>
        <v>7.8518902329659801E-3</v>
      </c>
      <c r="E15" s="94">
        <f t="shared" si="0"/>
        <v>0.99214810976703405</v>
      </c>
      <c r="K15" s="67"/>
      <c r="M15" s="90"/>
    </row>
    <row r="16" spans="1:13" ht="18.75">
      <c r="B16" s="91">
        <v>425</v>
      </c>
      <c r="C16" s="92">
        <f>Logsheet!D23</f>
        <v>6.36</v>
      </c>
      <c r="D16" s="93">
        <f>SUM($C$13:C16)/$C$26</f>
        <v>2.0526515076027822E-2</v>
      </c>
      <c r="E16" s="94">
        <f t="shared" si="0"/>
        <v>0.97947348492397213</v>
      </c>
      <c r="K16" s="67"/>
      <c r="M16" s="90"/>
    </row>
    <row r="17" spans="2:11">
      <c r="B17" s="91">
        <v>300</v>
      </c>
      <c r="C17" s="92">
        <f>Logsheet!D24</f>
        <v>72.08</v>
      </c>
      <c r="D17" s="93">
        <f>SUM($C$13:C17)/$C$26</f>
        <v>0.16417226329739532</v>
      </c>
      <c r="E17" s="94">
        <f t="shared" si="0"/>
        <v>0.83582773670260468</v>
      </c>
      <c r="K17" s="67"/>
    </row>
    <row r="18" spans="2:11">
      <c r="B18" s="95">
        <v>212</v>
      </c>
      <c r="C18" s="92">
        <f>Logsheet!D25</f>
        <v>147.82</v>
      </c>
      <c r="D18" s="93">
        <f>SUM($C$13:C18)/$C$26</f>
        <v>0.45875764762151494</v>
      </c>
      <c r="E18" s="94">
        <f t="shared" ref="E18:E22" si="1">1-D18</f>
        <v>0.54124235237848506</v>
      </c>
      <c r="K18" s="67"/>
    </row>
    <row r="19" spans="2:11">
      <c r="B19" s="95">
        <v>106</v>
      </c>
      <c r="C19" s="92">
        <f>Logsheet!D26</f>
        <v>227.56</v>
      </c>
      <c r="D19" s="93">
        <f>SUM($C$13:C19)/$C$26</f>
        <v>0.91225413021383439</v>
      </c>
      <c r="E19" s="94">
        <f t="shared" si="1"/>
        <v>8.7745869786165609E-2</v>
      </c>
      <c r="K19" s="67"/>
    </row>
    <row r="20" spans="2:11">
      <c r="B20" s="95">
        <v>75</v>
      </c>
      <c r="C20" s="92">
        <f>Logsheet!D27</f>
        <v>38.340000000000003</v>
      </c>
      <c r="D20" s="93">
        <f>SUM($C$13:C20)/$C$26</f>
        <v>0.98866059506965065</v>
      </c>
      <c r="E20" s="94">
        <f t="shared" si="1"/>
        <v>1.133940493034935E-2</v>
      </c>
      <c r="K20" s="67"/>
    </row>
    <row r="21" spans="2:11">
      <c r="B21" s="95">
        <v>53</v>
      </c>
      <c r="C21" s="92">
        <f>Logsheet!D28</f>
        <v>3.44</v>
      </c>
      <c r="D21" s="93">
        <f>SUM($C$13:C21)/$C$26</f>
        <v>0.99551605253193565</v>
      </c>
      <c r="E21" s="94">
        <f t="shared" si="1"/>
        <v>4.4839474680643532E-3</v>
      </c>
      <c r="K21" s="67"/>
    </row>
    <row r="22" spans="2:11">
      <c r="B22" s="95">
        <v>38</v>
      </c>
      <c r="C22" s="92">
        <f>Logsheet!D29</f>
        <v>0.08</v>
      </c>
      <c r="D22" s="93">
        <f>SUM($C$13:C22)/$C$26</f>
        <v>0.99567548177524456</v>
      </c>
      <c r="E22" s="94">
        <f t="shared" si="1"/>
        <v>4.3245182247554359E-3</v>
      </c>
      <c r="K22" s="67"/>
    </row>
    <row r="23" spans="2:11" ht="15.75" thickBot="1">
      <c r="B23" s="96"/>
      <c r="C23" s="69"/>
      <c r="D23" s="69"/>
      <c r="E23" s="97"/>
      <c r="K23" s="67"/>
    </row>
    <row r="24" spans="2:11" ht="16.5" thickTop="1" thickBot="1">
      <c r="B24" s="91"/>
      <c r="E24" s="98"/>
      <c r="K24" s="67"/>
    </row>
    <row r="25" spans="2:11" ht="15.75" thickTop="1">
      <c r="B25" s="99" t="s">
        <v>33</v>
      </c>
      <c r="C25" s="100">
        <f>Logsheet!D29+Logsheet!D10</f>
        <v>2.17</v>
      </c>
      <c r="D25" s="101" t="e">
        <f>IF(ISNA(B25), NA(), SUMIF(#REF!, "1", C$13:$E25)/C$37*100)</f>
        <v>#REF!</v>
      </c>
      <c r="E25" s="102" t="e">
        <f t="shared" ref="E25" si="2">IF(ISNA(B25), NA(), 100-D25)</f>
        <v>#REF!</v>
      </c>
      <c r="K25" s="67"/>
    </row>
    <row r="26" spans="2:11">
      <c r="B26" s="103" t="s">
        <v>34</v>
      </c>
      <c r="C26" s="104">
        <f>SUM(C13:C22)+C25</f>
        <v>501.79</v>
      </c>
      <c r="D26" s="105" t="s">
        <v>35</v>
      </c>
      <c r="E26" s="106">
        <f>(0.8-E17)/(E16-E17)*(B16-B17)+B17</f>
        <v>268.82283573806882</v>
      </c>
      <c r="K26" s="67"/>
    </row>
    <row r="27" spans="2:11" ht="15.75" thickBot="1">
      <c r="B27" s="107" t="s">
        <v>36</v>
      </c>
      <c r="C27" s="108">
        <f>1-C26/C10</f>
        <v>1.249655606722555E-2</v>
      </c>
      <c r="D27" s="109"/>
      <c r="E27" s="110"/>
      <c r="F27" s="69"/>
      <c r="G27" s="69"/>
      <c r="H27" s="69"/>
      <c r="I27" s="69"/>
      <c r="J27" s="69"/>
      <c r="K27" s="71"/>
    </row>
    <row r="28" spans="2:11" ht="15.75" thickTop="1"/>
  </sheetData>
  <mergeCells count="2">
    <mergeCell ref="F2:J5"/>
    <mergeCell ref="C9:E9"/>
  </mergeCells>
  <conditionalFormatting sqref="H6:H8 F7:G9">
    <cfRule type="containsText" dxfId="5" priority="1" operator="containsText" text="hide">
      <formula>NOT(ISERROR(SEARCH("hide",F6)))</formula>
    </cfRule>
  </conditionalFormatting>
  <conditionalFormatting sqref="A1">
    <cfRule type="containsText" dxfId="4" priority="5" operator="containsText" text="hide">
      <formula>NOT(ISERROR(SEARCH("hide",A1)))</formula>
    </cfRule>
  </conditionalFormatting>
  <conditionalFormatting sqref="B25:E25">
    <cfRule type="containsErrors" dxfId="3" priority="6">
      <formula>ISERROR(B25)</formula>
    </cfRule>
  </conditionalFormatting>
  <conditionalFormatting sqref="B7:D8 K6:K8 B10 B12 B9:C9">
    <cfRule type="containsText" dxfId="2" priority="4" operator="containsText" text="hide">
      <formula>NOT(ISERROR(SEARCH("hide",B6)))</formula>
    </cfRule>
  </conditionalFormatting>
  <conditionalFormatting sqref="B25:E26">
    <cfRule type="containsText" dxfId="1" priority="3" operator="containsText" text="hide">
      <formula>NOT(ISERROR(SEARCH("hide",B25)))</formula>
    </cfRule>
  </conditionalFormatting>
  <conditionalFormatting sqref="C25:E25">
    <cfRule type="cellIs" dxfId="0" priority="2" operator="greaterThan">
      <formula>999.9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A2E1-B09E-4DD9-876B-69264AA122A7}">
  <sheetPr>
    <pageSetUpPr fitToPage="1"/>
  </sheetPr>
  <dimension ref="A1:CD83"/>
  <sheetViews>
    <sheetView zoomScaleNormal="100" workbookViewId="0">
      <pane xSplit="3" ySplit="12" topLeftCell="D38" activePane="bottomRight" state="frozen"/>
      <selection activeCell="K60" sqref="K60"/>
      <selection pane="topRight" activeCell="K60" sqref="K60"/>
      <selection pane="bottomLeft" activeCell="K60" sqref="K60"/>
      <selection pane="bottomRight" activeCell="AP38" sqref="AP38"/>
    </sheetView>
  </sheetViews>
  <sheetFormatPr defaultColWidth="9" defaultRowHeight="15"/>
  <cols>
    <col min="1" max="1" width="35.85546875" style="112" customWidth="1"/>
    <col min="2" max="2" width="39.7109375" style="112" bestFit="1" customWidth="1"/>
    <col min="3" max="3" width="9" style="112"/>
    <col min="4" max="14" width="9" style="113"/>
    <col min="15" max="15" width="9" style="171"/>
    <col min="16" max="18" width="9" style="113"/>
    <col min="19" max="19" width="8.85546875" style="113" bestFit="1" customWidth="1"/>
    <col min="20" max="28" width="9" style="113"/>
    <col min="29" max="39" width="8.85546875" style="113" customWidth="1"/>
    <col min="40" max="40" width="9" style="113"/>
    <col min="41" max="41" width="8.85546875" style="113" bestFit="1" customWidth="1"/>
    <col min="42" max="42" width="9" style="113"/>
    <col min="43" max="62" width="9" style="111"/>
    <col min="63" max="63" width="8.85546875" style="111" bestFit="1" customWidth="1"/>
    <col min="64" max="16384" width="9" style="111"/>
  </cols>
  <sheetData>
    <row r="1" spans="1:75">
      <c r="A1" s="111"/>
      <c r="O1" s="113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</row>
    <row r="2" spans="1:75">
      <c r="A2" s="111"/>
      <c r="B2" s="114" t="s">
        <v>85</v>
      </c>
      <c r="O2" s="113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</row>
    <row r="3" spans="1:75" ht="28.9" customHeight="1">
      <c r="A3" s="111"/>
      <c r="B3" s="115" t="s">
        <v>86</v>
      </c>
      <c r="D3" s="116"/>
      <c r="E3" s="116"/>
      <c r="F3" s="116"/>
      <c r="G3" s="117" t="s">
        <v>37</v>
      </c>
      <c r="H3" s="117"/>
      <c r="I3" s="117"/>
      <c r="J3" s="117"/>
      <c r="K3" s="117"/>
      <c r="L3" s="117"/>
      <c r="M3" s="117"/>
      <c r="N3" s="117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</row>
    <row r="4" spans="1:75" ht="18">
      <c r="A4" s="111"/>
      <c r="B4" s="118"/>
      <c r="D4" s="116"/>
      <c r="E4" s="116"/>
      <c r="F4" s="116"/>
      <c r="G4" s="117"/>
      <c r="H4" s="117"/>
      <c r="I4" s="117"/>
      <c r="J4" s="117"/>
      <c r="K4" s="117"/>
      <c r="L4" s="117"/>
      <c r="M4" s="117"/>
      <c r="N4" s="117"/>
      <c r="O4" s="113"/>
      <c r="P4" s="116"/>
      <c r="Q4" s="116"/>
      <c r="R4" s="116"/>
      <c r="S4" s="116"/>
      <c r="T4" s="116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</row>
    <row r="5" spans="1:75">
      <c r="A5" s="111"/>
      <c r="B5" s="119">
        <f>Logsheet!M3</f>
        <v>44991</v>
      </c>
      <c r="O5" s="113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</row>
    <row r="6" spans="1:75">
      <c r="A6" s="111"/>
      <c r="B6" s="118"/>
      <c r="O6" s="113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</row>
    <row r="7" spans="1:75">
      <c r="A7" s="111"/>
      <c r="B7" s="120" t="s">
        <v>38</v>
      </c>
      <c r="O7" s="113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</row>
    <row r="8" spans="1:75">
      <c r="A8" s="111"/>
      <c r="O8" s="113"/>
      <c r="AQ8" s="113"/>
      <c r="AR8" s="113"/>
      <c r="AS8" s="113"/>
      <c r="AT8" s="113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</row>
    <row r="9" spans="1:75" ht="15.75" thickBot="1">
      <c r="O9" s="113"/>
      <c r="AQ9" s="113"/>
      <c r="AR9" s="113"/>
      <c r="AS9" s="113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</row>
    <row r="10" spans="1:75">
      <c r="A10" s="122"/>
      <c r="B10" s="123" t="str">
        <f>B3</f>
        <v>Con 1</v>
      </c>
      <c r="C10" s="124"/>
      <c r="D10" s="125" t="s">
        <v>39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  <c r="S10" s="125" t="s">
        <v>40</v>
      </c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6"/>
      <c r="AH10" s="125" t="s">
        <v>41</v>
      </c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6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</row>
    <row r="11" spans="1:75">
      <c r="A11" s="127" t="s">
        <v>42</v>
      </c>
      <c r="B11" s="128" t="s">
        <v>43</v>
      </c>
      <c r="C11" s="128" t="s">
        <v>44</v>
      </c>
      <c r="D11" s="128" t="s">
        <v>45</v>
      </c>
      <c r="E11" s="128" t="s">
        <v>46</v>
      </c>
      <c r="F11" s="128" t="s">
        <v>47</v>
      </c>
      <c r="G11" s="128" t="s">
        <v>48</v>
      </c>
      <c r="H11" s="128" t="s">
        <v>49</v>
      </c>
      <c r="I11" s="128" t="s">
        <v>50</v>
      </c>
      <c r="J11" s="128" t="s">
        <v>51</v>
      </c>
      <c r="K11" s="128" t="s">
        <v>52</v>
      </c>
      <c r="L11" s="128" t="s">
        <v>53</v>
      </c>
      <c r="M11" s="128" t="s">
        <v>54</v>
      </c>
      <c r="N11" s="128" t="s">
        <v>55</v>
      </c>
      <c r="O11" s="128" t="s">
        <v>56</v>
      </c>
      <c r="P11" s="128" t="s">
        <v>57</v>
      </c>
      <c r="Q11" s="128" t="s">
        <v>58</v>
      </c>
      <c r="R11" s="129" t="s">
        <v>59</v>
      </c>
      <c r="S11" s="128" t="str">
        <f t="shared" ref="S11:AH12" si="0">D11</f>
        <v>Al</v>
      </c>
      <c r="T11" s="128" t="str">
        <f t="shared" si="0"/>
        <v>Au</v>
      </c>
      <c r="U11" s="128" t="str">
        <f t="shared" si="0"/>
        <v>Ca</v>
      </c>
      <c r="V11" s="128" t="str">
        <f t="shared" si="0"/>
        <v>Ce</v>
      </c>
      <c r="W11" s="128" t="str">
        <f t="shared" si="0"/>
        <v>Fe</v>
      </c>
      <c r="X11" s="128" t="str">
        <f t="shared" si="0"/>
        <v>Gd</v>
      </c>
      <c r="Y11" s="128" t="str">
        <f t="shared" si="0"/>
        <v>Hf</v>
      </c>
      <c r="Z11" s="128" t="str">
        <f t="shared" si="0"/>
        <v>La</v>
      </c>
      <c r="AA11" s="128" t="str">
        <f t="shared" si="0"/>
        <v>Mg</v>
      </c>
      <c r="AB11" s="128" t="str">
        <f t="shared" si="0"/>
        <v>Nd</v>
      </c>
      <c r="AC11" s="128" t="str">
        <f t="shared" si="0"/>
        <v>Rb</v>
      </c>
      <c r="AD11" s="128" t="str">
        <f t="shared" si="0"/>
        <v>Si</v>
      </c>
      <c r="AE11" s="128" t="str">
        <f t="shared" si="0"/>
        <v>Th</v>
      </c>
      <c r="AF11" s="128" t="str">
        <f t="shared" si="0"/>
        <v>Y</v>
      </c>
      <c r="AG11" s="129" t="str">
        <f t="shared" si="0"/>
        <v>Zr</v>
      </c>
      <c r="AH11" s="128" t="str">
        <f t="shared" si="0"/>
        <v>Al</v>
      </c>
      <c r="AI11" s="128" t="str">
        <f t="shared" ref="AI11:AV11" si="1">T11</f>
        <v>Au</v>
      </c>
      <c r="AJ11" s="128" t="str">
        <f t="shared" si="1"/>
        <v>Ca</v>
      </c>
      <c r="AK11" s="128" t="str">
        <f t="shared" si="1"/>
        <v>Ce</v>
      </c>
      <c r="AL11" s="128" t="str">
        <f t="shared" si="1"/>
        <v>Fe</v>
      </c>
      <c r="AM11" s="128" t="str">
        <f t="shared" si="1"/>
        <v>Gd</v>
      </c>
      <c r="AN11" s="128" t="str">
        <f t="shared" si="1"/>
        <v>Hf</v>
      </c>
      <c r="AO11" s="128" t="str">
        <f t="shared" si="1"/>
        <v>La</v>
      </c>
      <c r="AP11" s="128" t="str">
        <f t="shared" si="1"/>
        <v>Mg</v>
      </c>
      <c r="AQ11" s="128" t="str">
        <f t="shared" si="1"/>
        <v>Nd</v>
      </c>
      <c r="AR11" s="128" t="str">
        <f t="shared" si="1"/>
        <v>Rb</v>
      </c>
      <c r="AS11" s="128" t="str">
        <f t="shared" si="1"/>
        <v>Si</v>
      </c>
      <c r="AT11" s="128" t="str">
        <f t="shared" si="1"/>
        <v>Th</v>
      </c>
      <c r="AU11" s="128" t="str">
        <f t="shared" si="1"/>
        <v>Y</v>
      </c>
      <c r="AV11" s="129" t="str">
        <f t="shared" si="1"/>
        <v>Zr</v>
      </c>
      <c r="BI11" s="121"/>
      <c r="BJ11" s="121"/>
      <c r="BK11" s="121"/>
      <c r="BL11" s="121"/>
      <c r="BM11" s="121"/>
      <c r="BN11" s="121"/>
      <c r="BO11" s="121"/>
    </row>
    <row r="12" spans="1:75">
      <c r="A12" s="130"/>
      <c r="B12" s="128"/>
      <c r="C12" s="128"/>
      <c r="D12" s="128" t="s">
        <v>60</v>
      </c>
      <c r="E12" s="128" t="s">
        <v>61</v>
      </c>
      <c r="F12" s="128" t="s">
        <v>60</v>
      </c>
      <c r="G12" s="128" t="s">
        <v>61</v>
      </c>
      <c r="H12" s="128" t="s">
        <v>60</v>
      </c>
      <c r="I12" s="128" t="s">
        <v>61</v>
      </c>
      <c r="J12" s="128" t="s">
        <v>61</v>
      </c>
      <c r="K12" s="128" t="s">
        <v>61</v>
      </c>
      <c r="L12" s="128" t="s">
        <v>60</v>
      </c>
      <c r="M12" s="128" t="s">
        <v>61</v>
      </c>
      <c r="N12" s="128" t="s">
        <v>61</v>
      </c>
      <c r="O12" s="128" t="s">
        <v>60</v>
      </c>
      <c r="P12" s="128" t="s">
        <v>61</v>
      </c>
      <c r="Q12" s="128" t="s">
        <v>61</v>
      </c>
      <c r="R12" s="129" t="s">
        <v>61</v>
      </c>
      <c r="S12" s="128" t="str">
        <f t="shared" si="0"/>
        <v>%</v>
      </c>
      <c r="T12" s="128" t="str">
        <f t="shared" si="0"/>
        <v>ppm</v>
      </c>
      <c r="U12" s="128" t="str">
        <f t="shared" si="0"/>
        <v>%</v>
      </c>
      <c r="V12" s="128" t="str">
        <f t="shared" si="0"/>
        <v>ppm</v>
      </c>
      <c r="W12" s="128" t="str">
        <f t="shared" si="0"/>
        <v>%</v>
      </c>
      <c r="X12" s="128" t="str">
        <f t="shared" si="0"/>
        <v>ppm</v>
      </c>
      <c r="Y12" s="128" t="str">
        <f t="shared" si="0"/>
        <v>ppm</v>
      </c>
      <c r="Z12" s="128" t="str">
        <f t="shared" si="0"/>
        <v>ppm</v>
      </c>
      <c r="AA12" s="128" t="str">
        <f t="shared" si="0"/>
        <v>%</v>
      </c>
      <c r="AB12" s="128" t="str">
        <f t="shared" si="0"/>
        <v>ppm</v>
      </c>
      <c r="AC12" s="128" t="str">
        <f t="shared" si="0"/>
        <v>ppm</v>
      </c>
      <c r="AD12" s="128" t="str">
        <f t="shared" si="0"/>
        <v>%</v>
      </c>
      <c r="AE12" s="128" t="str">
        <f t="shared" si="0"/>
        <v>ppm</v>
      </c>
      <c r="AF12" s="128" t="str">
        <f t="shared" si="0"/>
        <v>ppm</v>
      </c>
      <c r="AG12" s="129" t="str">
        <f t="shared" si="0"/>
        <v>ppm</v>
      </c>
      <c r="AH12" s="128" t="s">
        <v>62</v>
      </c>
      <c r="AI12" s="128" t="s">
        <v>62</v>
      </c>
      <c r="AJ12" s="128" t="s">
        <v>62</v>
      </c>
      <c r="AK12" s="128" t="s">
        <v>62</v>
      </c>
      <c r="AL12" s="128" t="s">
        <v>62</v>
      </c>
      <c r="AM12" s="128" t="s">
        <v>62</v>
      </c>
      <c r="AN12" s="128" t="s">
        <v>62</v>
      </c>
      <c r="AO12" s="128" t="s">
        <v>62</v>
      </c>
      <c r="AP12" s="128" t="s">
        <v>62</v>
      </c>
      <c r="AQ12" s="128" t="s">
        <v>62</v>
      </c>
      <c r="AR12" s="128" t="s">
        <v>62</v>
      </c>
      <c r="AS12" s="128" t="s">
        <v>62</v>
      </c>
      <c r="AT12" s="128" t="s">
        <v>62</v>
      </c>
      <c r="AU12" s="128" t="s">
        <v>62</v>
      </c>
      <c r="AV12" s="129" t="s">
        <v>62</v>
      </c>
      <c r="BI12" s="121"/>
      <c r="BJ12" s="121"/>
      <c r="BK12" s="121"/>
      <c r="BL12" s="121"/>
      <c r="BM12" s="121"/>
      <c r="BN12" s="121"/>
      <c r="BO12" s="121"/>
    </row>
    <row r="13" spans="1:75">
      <c r="A13" s="131">
        <f>'Sizing Summary'!B13</f>
        <v>1180</v>
      </c>
      <c r="B13" s="132">
        <f>C13/$C$52</f>
        <v>3.7465872177604173E-3</v>
      </c>
      <c r="C13" s="133">
        <f>'Sizing Summary'!C13</f>
        <v>1.88</v>
      </c>
      <c r="D13" s="134"/>
      <c r="E13" s="134"/>
      <c r="F13" s="134"/>
      <c r="G13" s="135"/>
      <c r="H13" s="134"/>
      <c r="I13" s="135"/>
      <c r="J13" s="135"/>
      <c r="K13" s="135"/>
      <c r="L13" s="134"/>
      <c r="M13" s="135"/>
      <c r="N13" s="135"/>
      <c r="O13" s="134"/>
      <c r="P13" s="135"/>
      <c r="Q13" s="135"/>
      <c r="R13" s="136"/>
      <c r="S13" s="137" t="e">
        <f>AH13/AH$52</f>
        <v>#DIV/0!</v>
      </c>
      <c r="T13" s="137" t="e">
        <f>AI13/AI$52</f>
        <v>#DIV/0!</v>
      </c>
      <c r="U13" s="137" t="e">
        <f>AJ13/AJ$52</f>
        <v>#DIV/0!</v>
      </c>
      <c r="V13" s="137" t="e">
        <f>AK13/AK$52</f>
        <v>#DIV/0!</v>
      </c>
      <c r="W13" s="137" t="e">
        <f>AL13/AL$52</f>
        <v>#DIV/0!</v>
      </c>
      <c r="X13" s="137" t="e">
        <f>AM13/AM$52</f>
        <v>#DIV/0!</v>
      </c>
      <c r="Y13" s="137" t="e">
        <f>AN13/AN$52</f>
        <v>#DIV/0!</v>
      </c>
      <c r="Z13" s="137" t="e">
        <f>AO13/AO$52</f>
        <v>#DIV/0!</v>
      </c>
      <c r="AA13" s="137" t="e">
        <f>AP13/AP$52</f>
        <v>#DIV/0!</v>
      </c>
      <c r="AB13" s="137" t="e">
        <f>AQ13/AQ$52</f>
        <v>#DIV/0!</v>
      </c>
      <c r="AC13" s="137" t="e">
        <f>AR13/AR$52</f>
        <v>#DIV/0!</v>
      </c>
      <c r="AD13" s="137" t="e">
        <f>AS13/AS$52</f>
        <v>#DIV/0!</v>
      </c>
      <c r="AE13" s="137" t="e">
        <f>AT13/AT$52</f>
        <v>#DIV/0!</v>
      </c>
      <c r="AF13" s="137" t="e">
        <f>AU13/AU$52</f>
        <v>#DIV/0!</v>
      </c>
      <c r="AG13" s="138" t="e">
        <f>AV13/AV$52</f>
        <v>#DIV/0!</v>
      </c>
      <c r="AH13" s="139">
        <f t="shared" ref="AH13:AH23" si="2">$C13*(D13/100)</f>
        <v>0</v>
      </c>
      <c r="AI13" s="139">
        <f t="shared" ref="AI13:AI23" si="3">$C13*(E13/10000)</f>
        <v>0</v>
      </c>
      <c r="AJ13" s="139">
        <f t="shared" ref="AJ13:AJ23" si="4">($C13*F13)/100</f>
        <v>0</v>
      </c>
      <c r="AK13" s="139">
        <f t="shared" ref="AK13:AK23" si="5">($C13*G13)/10000</f>
        <v>0</v>
      </c>
      <c r="AL13" s="139">
        <f t="shared" ref="AL13:AL23" si="6">($C13*H13)/100</f>
        <v>0</v>
      </c>
      <c r="AM13" s="139">
        <f t="shared" ref="AM13:AO23" si="7">($C13*I13)/10000</f>
        <v>0</v>
      </c>
      <c r="AN13" s="139">
        <f t="shared" si="7"/>
        <v>0</v>
      </c>
      <c r="AO13" s="139">
        <f t="shared" si="7"/>
        <v>0</v>
      </c>
      <c r="AP13" s="139">
        <f t="shared" ref="AP13:AP23" si="8">($C13*L13)/100</f>
        <v>0</v>
      </c>
      <c r="AQ13" s="139">
        <f t="shared" ref="AQ13:AR23" si="9">($C13*M13)/10000</f>
        <v>0</v>
      </c>
      <c r="AR13" s="139">
        <f t="shared" si="9"/>
        <v>0</v>
      </c>
      <c r="AS13" s="139">
        <f t="shared" ref="AS13:AS23" si="10">($C13*O13)/100</f>
        <v>0</v>
      </c>
      <c r="AT13" s="139">
        <f t="shared" ref="AT13:AV23" si="11">($C13*P13)/10000</f>
        <v>0</v>
      </c>
      <c r="AU13" s="139">
        <f t="shared" si="11"/>
        <v>0</v>
      </c>
      <c r="AV13" s="140">
        <f t="shared" si="11"/>
        <v>0</v>
      </c>
      <c r="BI13" s="121"/>
      <c r="BJ13" s="121"/>
      <c r="BK13" s="121"/>
      <c r="BL13" s="121"/>
      <c r="BM13" s="121"/>
      <c r="BN13" s="121"/>
      <c r="BO13" s="121"/>
    </row>
    <row r="14" spans="1:75">
      <c r="A14" s="131">
        <f>'Sizing Summary'!B14</f>
        <v>850</v>
      </c>
      <c r="B14" s="132">
        <f>C14/$C$52</f>
        <v>1.5145778114350624E-3</v>
      </c>
      <c r="C14" s="133">
        <f>'Sizing Summary'!C14</f>
        <v>0.76</v>
      </c>
      <c r="D14" s="134"/>
      <c r="E14" s="134"/>
      <c r="F14" s="134"/>
      <c r="G14" s="135"/>
      <c r="H14" s="134"/>
      <c r="I14" s="135"/>
      <c r="J14" s="135"/>
      <c r="K14" s="135"/>
      <c r="L14" s="134"/>
      <c r="M14" s="135"/>
      <c r="N14" s="135"/>
      <c r="O14" s="134"/>
      <c r="P14" s="135"/>
      <c r="Q14" s="135"/>
      <c r="R14" s="136"/>
      <c r="S14" s="137" t="e">
        <f>AH14/AH$52</f>
        <v>#DIV/0!</v>
      </c>
      <c r="T14" s="137" t="e">
        <f>AI14/AI$52</f>
        <v>#DIV/0!</v>
      </c>
      <c r="U14" s="137" t="e">
        <f>AJ14/AJ$52</f>
        <v>#DIV/0!</v>
      </c>
      <c r="V14" s="137" t="e">
        <f>AK14/AK$52</f>
        <v>#DIV/0!</v>
      </c>
      <c r="W14" s="137" t="e">
        <f>AL14/AL$52</f>
        <v>#DIV/0!</v>
      </c>
      <c r="X14" s="137" t="e">
        <f>AM14/AM$52</f>
        <v>#DIV/0!</v>
      </c>
      <c r="Y14" s="137" t="e">
        <f>AN14/AN$52</f>
        <v>#DIV/0!</v>
      </c>
      <c r="Z14" s="137" t="e">
        <f>AO14/AO$52</f>
        <v>#DIV/0!</v>
      </c>
      <c r="AA14" s="137" t="e">
        <f>AP14/AP$52</f>
        <v>#DIV/0!</v>
      </c>
      <c r="AB14" s="137" t="e">
        <f>AQ14/AQ$52</f>
        <v>#DIV/0!</v>
      </c>
      <c r="AC14" s="137" t="e">
        <f>AR14/AR$52</f>
        <v>#DIV/0!</v>
      </c>
      <c r="AD14" s="137" t="e">
        <f>AS14/AS$52</f>
        <v>#DIV/0!</v>
      </c>
      <c r="AE14" s="137" t="e">
        <f>AT14/AT$52</f>
        <v>#DIV/0!</v>
      </c>
      <c r="AF14" s="137" t="e">
        <f>AU14/AU$52</f>
        <v>#DIV/0!</v>
      </c>
      <c r="AG14" s="138" t="e">
        <f>AV14/AV$52</f>
        <v>#DIV/0!</v>
      </c>
      <c r="AH14" s="139">
        <f t="shared" si="2"/>
        <v>0</v>
      </c>
      <c r="AI14" s="139">
        <f t="shared" si="3"/>
        <v>0</v>
      </c>
      <c r="AJ14" s="139">
        <f t="shared" si="4"/>
        <v>0</v>
      </c>
      <c r="AK14" s="139">
        <f t="shared" si="5"/>
        <v>0</v>
      </c>
      <c r="AL14" s="139">
        <f t="shared" si="6"/>
        <v>0</v>
      </c>
      <c r="AM14" s="139">
        <f t="shared" si="7"/>
        <v>0</v>
      </c>
      <c r="AN14" s="139">
        <f t="shared" si="7"/>
        <v>0</v>
      </c>
      <c r="AO14" s="139">
        <f t="shared" si="7"/>
        <v>0</v>
      </c>
      <c r="AP14" s="139">
        <f t="shared" si="8"/>
        <v>0</v>
      </c>
      <c r="AQ14" s="139">
        <f t="shared" si="9"/>
        <v>0</v>
      </c>
      <c r="AR14" s="139">
        <f t="shared" si="9"/>
        <v>0</v>
      </c>
      <c r="AS14" s="139">
        <f t="shared" si="10"/>
        <v>0</v>
      </c>
      <c r="AT14" s="139">
        <f t="shared" si="11"/>
        <v>0</v>
      </c>
      <c r="AU14" s="139">
        <f t="shared" si="11"/>
        <v>0</v>
      </c>
      <c r="AV14" s="140">
        <f t="shared" si="11"/>
        <v>0</v>
      </c>
      <c r="BI14" s="121"/>
      <c r="BJ14" s="121"/>
      <c r="BK14" s="121"/>
      <c r="BL14" s="121"/>
      <c r="BM14" s="121"/>
      <c r="BN14" s="121"/>
      <c r="BO14" s="121"/>
    </row>
    <row r="15" spans="1:75">
      <c r="A15" s="131">
        <f>'Sizing Summary'!B15</f>
        <v>600</v>
      </c>
      <c r="B15" s="132">
        <f>C15/$C$52</f>
        <v>2.5907252037705017E-3</v>
      </c>
      <c r="C15" s="133">
        <f>'Sizing Summary'!C15</f>
        <v>1.3</v>
      </c>
      <c r="D15" s="134"/>
      <c r="E15" s="134"/>
      <c r="F15" s="134"/>
      <c r="G15" s="135"/>
      <c r="H15" s="134"/>
      <c r="I15" s="135"/>
      <c r="J15" s="135"/>
      <c r="K15" s="135"/>
      <c r="L15" s="134"/>
      <c r="M15" s="135"/>
      <c r="N15" s="135"/>
      <c r="O15" s="134"/>
      <c r="P15" s="135"/>
      <c r="Q15" s="135"/>
      <c r="R15" s="136"/>
      <c r="S15" s="137" t="e">
        <f>AH15/AH$52</f>
        <v>#DIV/0!</v>
      </c>
      <c r="T15" s="137" t="e">
        <f>AI15/AI$52</f>
        <v>#DIV/0!</v>
      </c>
      <c r="U15" s="137" t="e">
        <f>AJ15/AJ$52</f>
        <v>#DIV/0!</v>
      </c>
      <c r="V15" s="137" t="e">
        <f>AK15/AK$52</f>
        <v>#DIV/0!</v>
      </c>
      <c r="W15" s="137" t="e">
        <f>AL15/AL$52</f>
        <v>#DIV/0!</v>
      </c>
      <c r="X15" s="137" t="e">
        <f>AM15/AM$52</f>
        <v>#DIV/0!</v>
      </c>
      <c r="Y15" s="137" t="e">
        <f>AN15/AN$52</f>
        <v>#DIV/0!</v>
      </c>
      <c r="Z15" s="137" t="e">
        <f>AO15/AO$52</f>
        <v>#DIV/0!</v>
      </c>
      <c r="AA15" s="137" t="e">
        <f>AP15/AP$52</f>
        <v>#DIV/0!</v>
      </c>
      <c r="AB15" s="137" t="e">
        <f>AQ15/AQ$52</f>
        <v>#DIV/0!</v>
      </c>
      <c r="AC15" s="137" t="e">
        <f>AR15/AR$52</f>
        <v>#DIV/0!</v>
      </c>
      <c r="AD15" s="137" t="e">
        <f>AS15/AS$52</f>
        <v>#DIV/0!</v>
      </c>
      <c r="AE15" s="137" t="e">
        <f>AT15/AT$52</f>
        <v>#DIV/0!</v>
      </c>
      <c r="AF15" s="137" t="e">
        <f>AU15/AU$52</f>
        <v>#DIV/0!</v>
      </c>
      <c r="AG15" s="138" t="e">
        <f>AV15/AV$52</f>
        <v>#DIV/0!</v>
      </c>
      <c r="AH15" s="139">
        <f t="shared" si="2"/>
        <v>0</v>
      </c>
      <c r="AI15" s="139">
        <f t="shared" si="3"/>
        <v>0</v>
      </c>
      <c r="AJ15" s="139">
        <f t="shared" si="4"/>
        <v>0</v>
      </c>
      <c r="AK15" s="139">
        <f t="shared" si="5"/>
        <v>0</v>
      </c>
      <c r="AL15" s="139">
        <f t="shared" si="6"/>
        <v>0</v>
      </c>
      <c r="AM15" s="139">
        <f t="shared" si="7"/>
        <v>0</v>
      </c>
      <c r="AN15" s="139">
        <f t="shared" si="7"/>
        <v>0</v>
      </c>
      <c r="AO15" s="139">
        <f t="shared" si="7"/>
        <v>0</v>
      </c>
      <c r="AP15" s="139">
        <f t="shared" si="8"/>
        <v>0</v>
      </c>
      <c r="AQ15" s="139">
        <f t="shared" si="9"/>
        <v>0</v>
      </c>
      <c r="AR15" s="139">
        <f t="shared" si="9"/>
        <v>0</v>
      </c>
      <c r="AS15" s="139">
        <f t="shared" si="10"/>
        <v>0</v>
      </c>
      <c r="AT15" s="139">
        <f t="shared" si="11"/>
        <v>0</v>
      </c>
      <c r="AU15" s="139">
        <f t="shared" si="11"/>
        <v>0</v>
      </c>
      <c r="AV15" s="140">
        <f t="shared" si="11"/>
        <v>0</v>
      </c>
      <c r="BI15" s="121"/>
      <c r="BJ15" s="121"/>
      <c r="BK15" s="121"/>
      <c r="BL15" s="121"/>
      <c r="BM15" s="121"/>
      <c r="BN15" s="121"/>
      <c r="BO15" s="121"/>
    </row>
    <row r="16" spans="1:75">
      <c r="A16" s="131">
        <f>'Sizing Summary'!B16</f>
        <v>425</v>
      </c>
      <c r="B16" s="132">
        <f>C16/$C$52</f>
        <v>1.2674624843061838E-2</v>
      </c>
      <c r="C16" s="133">
        <f>'Sizing Summary'!C16</f>
        <v>6.36</v>
      </c>
      <c r="D16" s="134"/>
      <c r="E16" s="134"/>
      <c r="F16" s="134"/>
      <c r="G16" s="135"/>
      <c r="H16" s="134"/>
      <c r="I16" s="135"/>
      <c r="J16" s="135"/>
      <c r="K16" s="135"/>
      <c r="L16" s="134"/>
      <c r="M16" s="135"/>
      <c r="N16" s="135"/>
      <c r="O16" s="134"/>
      <c r="P16" s="135"/>
      <c r="Q16" s="135"/>
      <c r="R16" s="136"/>
      <c r="S16" s="137" t="e">
        <f>AH16/AH$52</f>
        <v>#DIV/0!</v>
      </c>
      <c r="T16" s="137" t="e">
        <f>AI16/AI$52</f>
        <v>#DIV/0!</v>
      </c>
      <c r="U16" s="137" t="e">
        <f>AJ16/AJ$52</f>
        <v>#DIV/0!</v>
      </c>
      <c r="V16" s="137" t="e">
        <f>AK16/AK$52</f>
        <v>#DIV/0!</v>
      </c>
      <c r="W16" s="137" t="e">
        <f>AL16/AL$52</f>
        <v>#DIV/0!</v>
      </c>
      <c r="X16" s="137" t="e">
        <f>AM16/AM$52</f>
        <v>#DIV/0!</v>
      </c>
      <c r="Y16" s="137" t="e">
        <f>AN16/AN$52</f>
        <v>#DIV/0!</v>
      </c>
      <c r="Z16" s="137" t="e">
        <f>AO16/AO$52</f>
        <v>#DIV/0!</v>
      </c>
      <c r="AA16" s="137" t="e">
        <f>AP16/AP$52</f>
        <v>#DIV/0!</v>
      </c>
      <c r="AB16" s="137" t="e">
        <f>AQ16/AQ$52</f>
        <v>#DIV/0!</v>
      </c>
      <c r="AC16" s="137" t="e">
        <f>AR16/AR$52</f>
        <v>#DIV/0!</v>
      </c>
      <c r="AD16" s="137" t="e">
        <f>AS16/AS$52</f>
        <v>#DIV/0!</v>
      </c>
      <c r="AE16" s="137" t="e">
        <f>AT16/AT$52</f>
        <v>#DIV/0!</v>
      </c>
      <c r="AF16" s="137" t="e">
        <f>AU16/AU$52</f>
        <v>#DIV/0!</v>
      </c>
      <c r="AG16" s="138" t="e">
        <f>AV16/AV$52</f>
        <v>#DIV/0!</v>
      </c>
      <c r="AH16" s="139">
        <f t="shared" si="2"/>
        <v>0</v>
      </c>
      <c r="AI16" s="139">
        <f t="shared" si="3"/>
        <v>0</v>
      </c>
      <c r="AJ16" s="139">
        <f t="shared" si="4"/>
        <v>0</v>
      </c>
      <c r="AK16" s="139">
        <f t="shared" si="5"/>
        <v>0</v>
      </c>
      <c r="AL16" s="139">
        <f t="shared" si="6"/>
        <v>0</v>
      </c>
      <c r="AM16" s="139">
        <f t="shared" si="7"/>
        <v>0</v>
      </c>
      <c r="AN16" s="139">
        <f t="shared" si="7"/>
        <v>0</v>
      </c>
      <c r="AO16" s="139">
        <f t="shared" si="7"/>
        <v>0</v>
      </c>
      <c r="AP16" s="139">
        <f t="shared" si="8"/>
        <v>0</v>
      </c>
      <c r="AQ16" s="139">
        <f t="shared" si="9"/>
        <v>0</v>
      </c>
      <c r="AR16" s="139">
        <f t="shared" si="9"/>
        <v>0</v>
      </c>
      <c r="AS16" s="139">
        <f t="shared" si="10"/>
        <v>0</v>
      </c>
      <c r="AT16" s="139">
        <f t="shared" si="11"/>
        <v>0</v>
      </c>
      <c r="AU16" s="139">
        <f t="shared" si="11"/>
        <v>0</v>
      </c>
      <c r="AV16" s="140">
        <f t="shared" si="11"/>
        <v>0</v>
      </c>
      <c r="BI16" s="121"/>
      <c r="BJ16" s="121"/>
      <c r="BK16" s="121"/>
      <c r="BL16" s="121"/>
      <c r="BM16" s="121"/>
      <c r="BN16" s="121"/>
      <c r="BO16" s="121"/>
    </row>
    <row r="17" spans="1:67">
      <c r="A17" s="131">
        <f>'Sizing Summary'!B17</f>
        <v>300</v>
      </c>
      <c r="B17" s="132">
        <f>C17/$C$52</f>
        <v>0.1436457482213675</v>
      </c>
      <c r="C17" s="133">
        <f>'Sizing Summary'!C17</f>
        <v>72.08</v>
      </c>
      <c r="D17" s="134"/>
      <c r="E17" s="134"/>
      <c r="F17" s="134"/>
      <c r="G17" s="135"/>
      <c r="H17" s="134"/>
      <c r="I17" s="135"/>
      <c r="J17" s="135"/>
      <c r="K17" s="135"/>
      <c r="L17" s="134"/>
      <c r="M17" s="135"/>
      <c r="N17" s="135"/>
      <c r="O17" s="134"/>
      <c r="P17" s="135"/>
      <c r="Q17" s="135"/>
      <c r="R17" s="136"/>
      <c r="S17" s="137" t="e">
        <f>AH17/AH$52</f>
        <v>#DIV/0!</v>
      </c>
      <c r="T17" s="137" t="e">
        <f>AI17/AI$52</f>
        <v>#DIV/0!</v>
      </c>
      <c r="U17" s="137" t="e">
        <f>AJ17/AJ$52</f>
        <v>#DIV/0!</v>
      </c>
      <c r="V17" s="137" t="e">
        <f>AK17/AK$52</f>
        <v>#DIV/0!</v>
      </c>
      <c r="W17" s="137" t="e">
        <f>AL17/AL$52</f>
        <v>#DIV/0!</v>
      </c>
      <c r="X17" s="137" t="e">
        <f>AM17/AM$52</f>
        <v>#DIV/0!</v>
      </c>
      <c r="Y17" s="137" t="e">
        <f>AN17/AN$52</f>
        <v>#DIV/0!</v>
      </c>
      <c r="Z17" s="137" t="e">
        <f>AO17/AO$52</f>
        <v>#DIV/0!</v>
      </c>
      <c r="AA17" s="137" t="e">
        <f>AP17/AP$52</f>
        <v>#DIV/0!</v>
      </c>
      <c r="AB17" s="137" t="e">
        <f>AQ17/AQ$52</f>
        <v>#DIV/0!</v>
      </c>
      <c r="AC17" s="137" t="e">
        <f>AR17/AR$52</f>
        <v>#DIV/0!</v>
      </c>
      <c r="AD17" s="137" t="e">
        <f>AS17/AS$52</f>
        <v>#DIV/0!</v>
      </c>
      <c r="AE17" s="137" t="e">
        <f>AT17/AT$52</f>
        <v>#DIV/0!</v>
      </c>
      <c r="AF17" s="137" t="e">
        <f>AU17/AU$52</f>
        <v>#DIV/0!</v>
      </c>
      <c r="AG17" s="138" t="e">
        <f>AV17/AV$52</f>
        <v>#DIV/0!</v>
      </c>
      <c r="AH17" s="139">
        <f t="shared" si="2"/>
        <v>0</v>
      </c>
      <c r="AI17" s="139">
        <f t="shared" si="3"/>
        <v>0</v>
      </c>
      <c r="AJ17" s="139">
        <f t="shared" si="4"/>
        <v>0</v>
      </c>
      <c r="AK17" s="139">
        <f t="shared" si="5"/>
        <v>0</v>
      </c>
      <c r="AL17" s="139">
        <f t="shared" si="6"/>
        <v>0</v>
      </c>
      <c r="AM17" s="139">
        <f t="shared" si="7"/>
        <v>0</v>
      </c>
      <c r="AN17" s="139">
        <f t="shared" si="7"/>
        <v>0</v>
      </c>
      <c r="AO17" s="139">
        <f t="shared" si="7"/>
        <v>0</v>
      </c>
      <c r="AP17" s="139">
        <f t="shared" si="8"/>
        <v>0</v>
      </c>
      <c r="AQ17" s="139">
        <f t="shared" si="9"/>
        <v>0</v>
      </c>
      <c r="AR17" s="139">
        <f t="shared" si="9"/>
        <v>0</v>
      </c>
      <c r="AS17" s="139">
        <f t="shared" si="10"/>
        <v>0</v>
      </c>
      <c r="AT17" s="139">
        <f t="shared" si="11"/>
        <v>0</v>
      </c>
      <c r="AU17" s="139">
        <f t="shared" si="11"/>
        <v>0</v>
      </c>
      <c r="AV17" s="140">
        <f t="shared" si="11"/>
        <v>0</v>
      </c>
      <c r="BI17" s="121"/>
      <c r="BJ17" s="121"/>
      <c r="BK17" s="121"/>
      <c r="BL17" s="121"/>
      <c r="BM17" s="121"/>
      <c r="BN17" s="121"/>
      <c r="BO17" s="121"/>
    </row>
    <row r="18" spans="1:67">
      <c r="A18" s="131">
        <f>'Sizing Summary'!B18</f>
        <v>212</v>
      </c>
      <c r="B18" s="132">
        <f>C18/$C$52</f>
        <v>0.29458538432411963</v>
      </c>
      <c r="C18" s="133">
        <f>'Sizing Summary'!C18</f>
        <v>147.82</v>
      </c>
      <c r="D18" s="134"/>
      <c r="E18" s="134"/>
      <c r="F18" s="134"/>
      <c r="G18" s="135"/>
      <c r="H18" s="134"/>
      <c r="I18" s="135"/>
      <c r="J18" s="135"/>
      <c r="K18" s="135"/>
      <c r="L18" s="134"/>
      <c r="M18" s="135"/>
      <c r="N18" s="135"/>
      <c r="O18" s="134"/>
      <c r="P18" s="135"/>
      <c r="Q18" s="135"/>
      <c r="R18" s="136"/>
      <c r="S18" s="137" t="e">
        <f>AH18/AH$52</f>
        <v>#DIV/0!</v>
      </c>
      <c r="T18" s="137" t="e">
        <f>AI18/AI$52</f>
        <v>#DIV/0!</v>
      </c>
      <c r="U18" s="137" t="e">
        <f>AJ18/AJ$52</f>
        <v>#DIV/0!</v>
      </c>
      <c r="V18" s="137" t="e">
        <f>AK18/AK$52</f>
        <v>#DIV/0!</v>
      </c>
      <c r="W18" s="137" t="e">
        <f>AL18/AL$52</f>
        <v>#DIV/0!</v>
      </c>
      <c r="X18" s="137" t="e">
        <f>AM18/AM$52</f>
        <v>#DIV/0!</v>
      </c>
      <c r="Y18" s="137" t="e">
        <f>AN18/AN$52</f>
        <v>#DIV/0!</v>
      </c>
      <c r="Z18" s="137" t="e">
        <f>AO18/AO$52</f>
        <v>#DIV/0!</v>
      </c>
      <c r="AA18" s="137" t="e">
        <f>AP18/AP$52</f>
        <v>#DIV/0!</v>
      </c>
      <c r="AB18" s="137" t="e">
        <f>AQ18/AQ$52</f>
        <v>#DIV/0!</v>
      </c>
      <c r="AC18" s="137" t="e">
        <f>AR18/AR$52</f>
        <v>#DIV/0!</v>
      </c>
      <c r="AD18" s="137" t="e">
        <f>AS18/AS$52</f>
        <v>#DIV/0!</v>
      </c>
      <c r="AE18" s="137" t="e">
        <f>AT18/AT$52</f>
        <v>#DIV/0!</v>
      </c>
      <c r="AF18" s="137" t="e">
        <f>AU18/AU$52</f>
        <v>#DIV/0!</v>
      </c>
      <c r="AG18" s="138" t="e">
        <f>AV18/AV$52</f>
        <v>#DIV/0!</v>
      </c>
      <c r="AH18" s="139">
        <f t="shared" si="2"/>
        <v>0</v>
      </c>
      <c r="AI18" s="139">
        <f t="shared" si="3"/>
        <v>0</v>
      </c>
      <c r="AJ18" s="139">
        <f t="shared" si="4"/>
        <v>0</v>
      </c>
      <c r="AK18" s="139">
        <f t="shared" si="5"/>
        <v>0</v>
      </c>
      <c r="AL18" s="139">
        <f t="shared" si="6"/>
        <v>0</v>
      </c>
      <c r="AM18" s="139">
        <f t="shared" si="7"/>
        <v>0</v>
      </c>
      <c r="AN18" s="139">
        <f t="shared" si="7"/>
        <v>0</v>
      </c>
      <c r="AO18" s="139">
        <f t="shared" si="7"/>
        <v>0</v>
      </c>
      <c r="AP18" s="139">
        <f t="shared" si="8"/>
        <v>0</v>
      </c>
      <c r="AQ18" s="139">
        <f t="shared" si="9"/>
        <v>0</v>
      </c>
      <c r="AR18" s="139">
        <f t="shared" si="9"/>
        <v>0</v>
      </c>
      <c r="AS18" s="139">
        <f t="shared" si="10"/>
        <v>0</v>
      </c>
      <c r="AT18" s="139">
        <f t="shared" si="11"/>
        <v>0</v>
      </c>
      <c r="AU18" s="139">
        <f t="shared" si="11"/>
        <v>0</v>
      </c>
      <c r="AV18" s="140">
        <f t="shared" si="11"/>
        <v>0</v>
      </c>
      <c r="BI18" s="121"/>
      <c r="BJ18" s="121"/>
      <c r="BK18" s="121"/>
      <c r="BL18" s="121"/>
      <c r="BM18" s="121"/>
      <c r="BN18" s="121"/>
      <c r="BO18" s="121"/>
    </row>
    <row r="19" spans="1:67">
      <c r="A19" s="131">
        <f>'Sizing Summary'!B19</f>
        <v>106</v>
      </c>
      <c r="B19" s="132">
        <f>C19/$C$52</f>
        <v>0.45349648259231951</v>
      </c>
      <c r="C19" s="133">
        <f>'Sizing Summary'!C19</f>
        <v>227.56</v>
      </c>
      <c r="D19" s="134"/>
      <c r="E19" s="134"/>
      <c r="F19" s="134"/>
      <c r="G19" s="135"/>
      <c r="H19" s="134"/>
      <c r="I19" s="135"/>
      <c r="J19" s="135"/>
      <c r="K19" s="135"/>
      <c r="L19" s="134"/>
      <c r="M19" s="135"/>
      <c r="N19" s="135"/>
      <c r="O19" s="134"/>
      <c r="P19" s="135"/>
      <c r="Q19" s="135"/>
      <c r="R19" s="136"/>
      <c r="S19" s="137" t="e">
        <f>AH19/AH$52</f>
        <v>#DIV/0!</v>
      </c>
      <c r="T19" s="137" t="e">
        <f>AI19/AI$52</f>
        <v>#DIV/0!</v>
      </c>
      <c r="U19" s="137" t="e">
        <f>AJ19/AJ$52</f>
        <v>#DIV/0!</v>
      </c>
      <c r="V19" s="137" t="e">
        <f>AK19/AK$52</f>
        <v>#DIV/0!</v>
      </c>
      <c r="W19" s="137" t="e">
        <f>AL19/AL$52</f>
        <v>#DIV/0!</v>
      </c>
      <c r="X19" s="137" t="e">
        <f>AM19/AM$52</f>
        <v>#DIV/0!</v>
      </c>
      <c r="Y19" s="137" t="e">
        <f>AN19/AN$52</f>
        <v>#DIV/0!</v>
      </c>
      <c r="Z19" s="137" t="e">
        <f>AO19/AO$52</f>
        <v>#DIV/0!</v>
      </c>
      <c r="AA19" s="137" t="e">
        <f>AP19/AP$52</f>
        <v>#DIV/0!</v>
      </c>
      <c r="AB19" s="137" t="e">
        <f>AQ19/AQ$52</f>
        <v>#DIV/0!</v>
      </c>
      <c r="AC19" s="137" t="e">
        <f>AR19/AR$52</f>
        <v>#DIV/0!</v>
      </c>
      <c r="AD19" s="137" t="e">
        <f>AS19/AS$52</f>
        <v>#DIV/0!</v>
      </c>
      <c r="AE19" s="137" t="e">
        <f>AT19/AT$52</f>
        <v>#DIV/0!</v>
      </c>
      <c r="AF19" s="137" t="e">
        <f>AU19/AU$52</f>
        <v>#DIV/0!</v>
      </c>
      <c r="AG19" s="138" t="e">
        <f>AV19/AV$52</f>
        <v>#DIV/0!</v>
      </c>
      <c r="AH19" s="139">
        <f t="shared" si="2"/>
        <v>0</v>
      </c>
      <c r="AI19" s="139">
        <f t="shared" si="3"/>
        <v>0</v>
      </c>
      <c r="AJ19" s="139">
        <f t="shared" si="4"/>
        <v>0</v>
      </c>
      <c r="AK19" s="139">
        <f t="shared" si="5"/>
        <v>0</v>
      </c>
      <c r="AL19" s="139">
        <f t="shared" si="6"/>
        <v>0</v>
      </c>
      <c r="AM19" s="139">
        <f t="shared" si="7"/>
        <v>0</v>
      </c>
      <c r="AN19" s="139">
        <f t="shared" si="7"/>
        <v>0</v>
      </c>
      <c r="AO19" s="139">
        <f t="shared" si="7"/>
        <v>0</v>
      </c>
      <c r="AP19" s="139">
        <f t="shared" si="8"/>
        <v>0</v>
      </c>
      <c r="AQ19" s="139">
        <f t="shared" si="9"/>
        <v>0</v>
      </c>
      <c r="AR19" s="139">
        <f t="shared" si="9"/>
        <v>0</v>
      </c>
      <c r="AS19" s="139">
        <f t="shared" si="10"/>
        <v>0</v>
      </c>
      <c r="AT19" s="139">
        <f t="shared" si="11"/>
        <v>0</v>
      </c>
      <c r="AU19" s="139">
        <f t="shared" si="11"/>
        <v>0</v>
      </c>
      <c r="AV19" s="140">
        <f t="shared" si="11"/>
        <v>0</v>
      </c>
      <c r="BI19" s="121"/>
      <c r="BJ19" s="121"/>
      <c r="BK19" s="121"/>
      <c r="BL19" s="121"/>
      <c r="BM19" s="121"/>
      <c r="BN19" s="121"/>
      <c r="BO19" s="121"/>
    </row>
    <row r="20" spans="1:67">
      <c r="A20" s="131">
        <f>'Sizing Summary'!B20</f>
        <v>75</v>
      </c>
      <c r="B20" s="132">
        <f>C20/$C$52</f>
        <v>7.6406464855816175E-2</v>
      </c>
      <c r="C20" s="133">
        <f>'Sizing Summary'!C20</f>
        <v>38.340000000000003</v>
      </c>
      <c r="D20" s="134"/>
      <c r="E20" s="134"/>
      <c r="F20" s="134"/>
      <c r="G20" s="135"/>
      <c r="H20" s="134"/>
      <c r="I20" s="135"/>
      <c r="J20" s="135"/>
      <c r="K20" s="135"/>
      <c r="L20" s="134"/>
      <c r="M20" s="135"/>
      <c r="N20" s="135"/>
      <c r="O20" s="134"/>
      <c r="P20" s="135"/>
      <c r="Q20" s="135"/>
      <c r="R20" s="136"/>
      <c r="S20" s="137" t="e">
        <f>AH20/AH$52</f>
        <v>#DIV/0!</v>
      </c>
      <c r="T20" s="137" t="e">
        <f>AI20/AI$52</f>
        <v>#DIV/0!</v>
      </c>
      <c r="U20" s="137" t="e">
        <f>AJ20/AJ$52</f>
        <v>#DIV/0!</v>
      </c>
      <c r="V20" s="137" t="e">
        <f>AK20/AK$52</f>
        <v>#DIV/0!</v>
      </c>
      <c r="W20" s="137" t="e">
        <f>AL20/AL$52</f>
        <v>#DIV/0!</v>
      </c>
      <c r="X20" s="137" t="e">
        <f>AM20/AM$52</f>
        <v>#DIV/0!</v>
      </c>
      <c r="Y20" s="137" t="e">
        <f>AN20/AN$52</f>
        <v>#DIV/0!</v>
      </c>
      <c r="Z20" s="137" t="e">
        <f>AO20/AO$52</f>
        <v>#DIV/0!</v>
      </c>
      <c r="AA20" s="137" t="e">
        <f>AP20/AP$52</f>
        <v>#DIV/0!</v>
      </c>
      <c r="AB20" s="137" t="e">
        <f>AQ20/AQ$52</f>
        <v>#DIV/0!</v>
      </c>
      <c r="AC20" s="137" t="e">
        <f>AR20/AR$52</f>
        <v>#DIV/0!</v>
      </c>
      <c r="AD20" s="137" t="e">
        <f>AS20/AS$52</f>
        <v>#DIV/0!</v>
      </c>
      <c r="AE20" s="137" t="e">
        <f>AT20/AT$52</f>
        <v>#DIV/0!</v>
      </c>
      <c r="AF20" s="137" t="e">
        <f>AU20/AU$52</f>
        <v>#DIV/0!</v>
      </c>
      <c r="AG20" s="138" t="e">
        <f>AV20/AV$52</f>
        <v>#DIV/0!</v>
      </c>
      <c r="AH20" s="139">
        <f t="shared" si="2"/>
        <v>0</v>
      </c>
      <c r="AI20" s="139">
        <f t="shared" si="3"/>
        <v>0</v>
      </c>
      <c r="AJ20" s="139">
        <f t="shared" si="4"/>
        <v>0</v>
      </c>
      <c r="AK20" s="139">
        <f t="shared" si="5"/>
        <v>0</v>
      </c>
      <c r="AL20" s="139">
        <f t="shared" si="6"/>
        <v>0</v>
      </c>
      <c r="AM20" s="139">
        <f t="shared" si="7"/>
        <v>0</v>
      </c>
      <c r="AN20" s="139">
        <f t="shared" si="7"/>
        <v>0</v>
      </c>
      <c r="AO20" s="139">
        <f t="shared" si="7"/>
        <v>0</v>
      </c>
      <c r="AP20" s="139">
        <f t="shared" si="8"/>
        <v>0</v>
      </c>
      <c r="AQ20" s="139">
        <f t="shared" si="9"/>
        <v>0</v>
      </c>
      <c r="AR20" s="139">
        <f t="shared" si="9"/>
        <v>0</v>
      </c>
      <c r="AS20" s="139">
        <f t="shared" si="10"/>
        <v>0</v>
      </c>
      <c r="AT20" s="139">
        <f t="shared" si="11"/>
        <v>0</v>
      </c>
      <c r="AU20" s="139">
        <f t="shared" si="11"/>
        <v>0</v>
      </c>
      <c r="AV20" s="140">
        <f t="shared" si="11"/>
        <v>0</v>
      </c>
      <c r="BI20" s="121"/>
      <c r="BJ20" s="121"/>
      <c r="BK20" s="121"/>
      <c r="BL20" s="121"/>
      <c r="BM20" s="121"/>
      <c r="BN20" s="121"/>
      <c r="BO20" s="121"/>
    </row>
    <row r="21" spans="1:67">
      <c r="A21" s="131">
        <f>'Sizing Summary'!B21</f>
        <v>53</v>
      </c>
      <c r="B21" s="132">
        <f>C21/$C$52</f>
        <v>6.855457462285019E-3</v>
      </c>
      <c r="C21" s="133">
        <f>'Sizing Summary'!C21</f>
        <v>3.44</v>
      </c>
      <c r="D21" s="134"/>
      <c r="E21" s="134"/>
      <c r="F21" s="134"/>
      <c r="G21" s="135"/>
      <c r="H21" s="134"/>
      <c r="I21" s="135"/>
      <c r="J21" s="135"/>
      <c r="K21" s="135"/>
      <c r="L21" s="134"/>
      <c r="M21" s="135"/>
      <c r="N21" s="135"/>
      <c r="O21" s="134"/>
      <c r="P21" s="135"/>
      <c r="Q21" s="135"/>
      <c r="R21" s="136"/>
      <c r="S21" s="137" t="e">
        <f>AH21/AH$52</f>
        <v>#DIV/0!</v>
      </c>
      <c r="T21" s="137" t="e">
        <f>AI21/AI$52</f>
        <v>#DIV/0!</v>
      </c>
      <c r="U21" s="137" t="e">
        <f>AJ21/AJ$52</f>
        <v>#DIV/0!</v>
      </c>
      <c r="V21" s="137" t="e">
        <f>AK21/AK$52</f>
        <v>#DIV/0!</v>
      </c>
      <c r="W21" s="137" t="e">
        <f>AL21/AL$52</f>
        <v>#DIV/0!</v>
      </c>
      <c r="X21" s="137" t="e">
        <f>AM21/AM$52</f>
        <v>#DIV/0!</v>
      </c>
      <c r="Y21" s="137" t="e">
        <f>AN21/AN$52</f>
        <v>#DIV/0!</v>
      </c>
      <c r="Z21" s="137" t="e">
        <f>AO21/AO$52</f>
        <v>#DIV/0!</v>
      </c>
      <c r="AA21" s="137" t="e">
        <f>AP21/AP$52</f>
        <v>#DIV/0!</v>
      </c>
      <c r="AB21" s="137" t="e">
        <f>AQ21/AQ$52</f>
        <v>#DIV/0!</v>
      </c>
      <c r="AC21" s="137" t="e">
        <f>AR21/AR$52</f>
        <v>#DIV/0!</v>
      </c>
      <c r="AD21" s="137" t="e">
        <f>AS21/AS$52</f>
        <v>#DIV/0!</v>
      </c>
      <c r="AE21" s="137" t="e">
        <f>AT21/AT$52</f>
        <v>#DIV/0!</v>
      </c>
      <c r="AF21" s="137" t="e">
        <f>AU21/AU$52</f>
        <v>#DIV/0!</v>
      </c>
      <c r="AG21" s="138" t="e">
        <f>AV21/AV$52</f>
        <v>#DIV/0!</v>
      </c>
      <c r="AH21" s="139">
        <f t="shared" si="2"/>
        <v>0</v>
      </c>
      <c r="AI21" s="139">
        <f t="shared" si="3"/>
        <v>0</v>
      </c>
      <c r="AJ21" s="139">
        <f t="shared" si="4"/>
        <v>0</v>
      </c>
      <c r="AK21" s="139">
        <f t="shared" si="5"/>
        <v>0</v>
      </c>
      <c r="AL21" s="139">
        <f t="shared" si="6"/>
        <v>0</v>
      </c>
      <c r="AM21" s="139">
        <f t="shared" si="7"/>
        <v>0</v>
      </c>
      <c r="AN21" s="139">
        <f t="shared" si="7"/>
        <v>0</v>
      </c>
      <c r="AO21" s="139">
        <f t="shared" si="7"/>
        <v>0</v>
      </c>
      <c r="AP21" s="139">
        <f t="shared" si="8"/>
        <v>0</v>
      </c>
      <c r="AQ21" s="139">
        <f t="shared" si="9"/>
        <v>0</v>
      </c>
      <c r="AR21" s="139">
        <f t="shared" si="9"/>
        <v>0</v>
      </c>
      <c r="AS21" s="139">
        <f t="shared" si="10"/>
        <v>0</v>
      </c>
      <c r="AT21" s="139">
        <f t="shared" si="11"/>
        <v>0</v>
      </c>
      <c r="AU21" s="139">
        <f t="shared" si="11"/>
        <v>0</v>
      </c>
      <c r="AV21" s="140">
        <f t="shared" si="11"/>
        <v>0</v>
      </c>
      <c r="BI21" s="121"/>
      <c r="BJ21" s="121"/>
      <c r="BK21" s="121"/>
      <c r="BL21" s="121"/>
      <c r="BM21" s="121"/>
      <c r="BN21" s="121"/>
      <c r="BO21" s="121"/>
    </row>
    <row r="22" spans="1:67">
      <c r="A22" s="131">
        <f>'Sizing Summary'!B22</f>
        <v>38</v>
      </c>
      <c r="B22" s="132">
        <f>C22/$C$52</f>
        <v>1.5942924330895395E-4</v>
      </c>
      <c r="C22" s="133">
        <f>'Sizing Summary'!C22</f>
        <v>0.08</v>
      </c>
      <c r="D22" s="134"/>
      <c r="E22" s="134"/>
      <c r="F22" s="134"/>
      <c r="G22" s="135"/>
      <c r="H22" s="134"/>
      <c r="I22" s="135"/>
      <c r="J22" s="135"/>
      <c r="K22" s="135"/>
      <c r="L22" s="134"/>
      <c r="M22" s="135"/>
      <c r="N22" s="135"/>
      <c r="O22" s="134"/>
      <c r="P22" s="135"/>
      <c r="Q22" s="135"/>
      <c r="R22" s="136"/>
      <c r="S22" s="137" t="e">
        <f>AH22/AH$52</f>
        <v>#DIV/0!</v>
      </c>
      <c r="T22" s="137" t="e">
        <f>AI22/AI$52</f>
        <v>#DIV/0!</v>
      </c>
      <c r="U22" s="137" t="e">
        <f>AJ22/AJ$52</f>
        <v>#DIV/0!</v>
      </c>
      <c r="V22" s="137" t="e">
        <f>AK22/AK$52</f>
        <v>#DIV/0!</v>
      </c>
      <c r="W22" s="137" t="e">
        <f>AL22/AL$52</f>
        <v>#DIV/0!</v>
      </c>
      <c r="X22" s="137" t="e">
        <f>AM22/AM$52</f>
        <v>#DIV/0!</v>
      </c>
      <c r="Y22" s="137" t="e">
        <f>AN22/AN$52</f>
        <v>#DIV/0!</v>
      </c>
      <c r="Z22" s="137" t="e">
        <f>AO22/AO$52</f>
        <v>#DIV/0!</v>
      </c>
      <c r="AA22" s="137" t="e">
        <f>AP22/AP$52</f>
        <v>#DIV/0!</v>
      </c>
      <c r="AB22" s="137" t="e">
        <f>AQ22/AQ$52</f>
        <v>#DIV/0!</v>
      </c>
      <c r="AC22" s="137" t="e">
        <f>AR22/AR$52</f>
        <v>#DIV/0!</v>
      </c>
      <c r="AD22" s="137" t="e">
        <f>AS22/AS$52</f>
        <v>#DIV/0!</v>
      </c>
      <c r="AE22" s="137" t="e">
        <f>AT22/AT$52</f>
        <v>#DIV/0!</v>
      </c>
      <c r="AF22" s="137" t="e">
        <f>AU22/AU$52</f>
        <v>#DIV/0!</v>
      </c>
      <c r="AG22" s="138" t="e">
        <f>AV22/AV$52</f>
        <v>#DIV/0!</v>
      </c>
      <c r="AH22" s="139">
        <f t="shared" si="2"/>
        <v>0</v>
      </c>
      <c r="AI22" s="139">
        <f t="shared" si="3"/>
        <v>0</v>
      </c>
      <c r="AJ22" s="139">
        <f t="shared" si="4"/>
        <v>0</v>
      </c>
      <c r="AK22" s="139">
        <f t="shared" si="5"/>
        <v>0</v>
      </c>
      <c r="AL22" s="139">
        <f t="shared" si="6"/>
        <v>0</v>
      </c>
      <c r="AM22" s="139">
        <f t="shared" si="7"/>
        <v>0</v>
      </c>
      <c r="AN22" s="139">
        <f t="shared" si="7"/>
        <v>0</v>
      </c>
      <c r="AO22" s="139">
        <f t="shared" si="7"/>
        <v>0</v>
      </c>
      <c r="AP22" s="139">
        <f t="shared" si="8"/>
        <v>0</v>
      </c>
      <c r="AQ22" s="139">
        <f t="shared" si="9"/>
        <v>0</v>
      </c>
      <c r="AR22" s="139">
        <f t="shared" si="9"/>
        <v>0</v>
      </c>
      <c r="AS22" s="139">
        <f t="shared" si="10"/>
        <v>0</v>
      </c>
      <c r="AT22" s="139">
        <f t="shared" si="11"/>
        <v>0</v>
      </c>
      <c r="AU22" s="139">
        <f t="shared" si="11"/>
        <v>0</v>
      </c>
      <c r="AV22" s="140">
        <f t="shared" si="11"/>
        <v>0</v>
      </c>
      <c r="BI22" s="121"/>
      <c r="BJ22" s="121"/>
      <c r="BK22" s="121"/>
      <c r="BL22" s="121"/>
      <c r="BM22" s="121"/>
      <c r="BN22" s="121"/>
      <c r="BO22" s="121"/>
    </row>
    <row r="23" spans="1:67">
      <c r="A23" s="141" t="s">
        <v>33</v>
      </c>
      <c r="B23" s="132">
        <f>C23/$C$52</f>
        <v>4.3245182247553752E-3</v>
      </c>
      <c r="C23" s="133">
        <f>'Sizing Summary'!C25</f>
        <v>2.17</v>
      </c>
      <c r="D23" s="134"/>
      <c r="E23" s="134"/>
      <c r="F23" s="134"/>
      <c r="G23" s="135"/>
      <c r="H23" s="134"/>
      <c r="I23" s="135"/>
      <c r="J23" s="135"/>
      <c r="K23" s="135"/>
      <c r="L23" s="134"/>
      <c r="M23" s="135"/>
      <c r="N23" s="135"/>
      <c r="O23" s="134"/>
      <c r="P23" s="135"/>
      <c r="Q23" s="135"/>
      <c r="R23" s="136"/>
      <c r="S23" s="137" t="e">
        <f>AH23/AH$52</f>
        <v>#DIV/0!</v>
      </c>
      <c r="T23" s="137" t="e">
        <f>AI23/AI$52</f>
        <v>#DIV/0!</v>
      </c>
      <c r="U23" s="137" t="e">
        <f>AJ23/AJ$52</f>
        <v>#DIV/0!</v>
      </c>
      <c r="V23" s="137" t="e">
        <f>AK23/AK$52</f>
        <v>#DIV/0!</v>
      </c>
      <c r="W23" s="137" t="e">
        <f>AL23/AL$52</f>
        <v>#DIV/0!</v>
      </c>
      <c r="X23" s="137" t="e">
        <f>AM23/AM$52</f>
        <v>#DIV/0!</v>
      </c>
      <c r="Y23" s="137" t="e">
        <f>AN23/AN$52</f>
        <v>#DIV/0!</v>
      </c>
      <c r="Z23" s="137" t="e">
        <f>AO23/AO$52</f>
        <v>#DIV/0!</v>
      </c>
      <c r="AA23" s="137" t="e">
        <f>AP23/AP$52</f>
        <v>#DIV/0!</v>
      </c>
      <c r="AB23" s="137" t="e">
        <f>AQ23/AQ$52</f>
        <v>#DIV/0!</v>
      </c>
      <c r="AC23" s="137" t="e">
        <f>AR23/AR$52</f>
        <v>#DIV/0!</v>
      </c>
      <c r="AD23" s="137" t="e">
        <f>AS23/AS$52</f>
        <v>#DIV/0!</v>
      </c>
      <c r="AE23" s="137" t="e">
        <f>AT23/AT$52</f>
        <v>#DIV/0!</v>
      </c>
      <c r="AF23" s="137" t="e">
        <f>AU23/AU$52</f>
        <v>#DIV/0!</v>
      </c>
      <c r="AG23" s="138" t="e">
        <f>AV23/AV$52</f>
        <v>#DIV/0!</v>
      </c>
      <c r="AH23" s="139">
        <f t="shared" si="2"/>
        <v>0</v>
      </c>
      <c r="AI23" s="139">
        <f t="shared" si="3"/>
        <v>0</v>
      </c>
      <c r="AJ23" s="139">
        <f t="shared" si="4"/>
        <v>0</v>
      </c>
      <c r="AK23" s="139">
        <f t="shared" si="5"/>
        <v>0</v>
      </c>
      <c r="AL23" s="139">
        <f t="shared" si="6"/>
        <v>0</v>
      </c>
      <c r="AM23" s="139">
        <f t="shared" si="7"/>
        <v>0</v>
      </c>
      <c r="AN23" s="139">
        <f t="shared" si="7"/>
        <v>0</v>
      </c>
      <c r="AO23" s="139">
        <f t="shared" si="7"/>
        <v>0</v>
      </c>
      <c r="AP23" s="139">
        <f t="shared" si="8"/>
        <v>0</v>
      </c>
      <c r="AQ23" s="139">
        <f t="shared" si="9"/>
        <v>0</v>
      </c>
      <c r="AR23" s="139">
        <f t="shared" si="9"/>
        <v>0</v>
      </c>
      <c r="AS23" s="139">
        <f t="shared" si="10"/>
        <v>0</v>
      </c>
      <c r="AT23" s="139">
        <f t="shared" si="11"/>
        <v>0</v>
      </c>
      <c r="AU23" s="139">
        <f t="shared" si="11"/>
        <v>0</v>
      </c>
      <c r="AV23" s="140">
        <f t="shared" si="11"/>
        <v>0</v>
      </c>
      <c r="BI23" s="121"/>
      <c r="BJ23" s="121"/>
      <c r="BK23" s="121"/>
      <c r="BL23" s="121"/>
      <c r="BM23" s="121"/>
      <c r="BN23" s="121"/>
      <c r="BO23" s="121"/>
    </row>
    <row r="24" spans="1:67">
      <c r="A24" s="130"/>
      <c r="D24" s="139"/>
      <c r="E24" s="139"/>
      <c r="F24" s="139"/>
      <c r="G24" s="139"/>
      <c r="H24" s="139"/>
      <c r="I24" s="139"/>
      <c r="J24" s="139"/>
      <c r="K24" s="139"/>
      <c r="L24" s="139"/>
      <c r="M24" s="142"/>
      <c r="N24" s="142"/>
      <c r="O24" s="142"/>
      <c r="P24" s="142"/>
      <c r="Q24" s="139"/>
      <c r="R24" s="140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4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40"/>
    </row>
    <row r="25" spans="1:67">
      <c r="A25" s="130" t="s">
        <v>90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42"/>
      <c r="N25" s="142"/>
      <c r="O25" s="142"/>
      <c r="P25" s="142"/>
      <c r="Q25" s="139"/>
      <c r="R25" s="140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4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40"/>
    </row>
    <row r="26" spans="1:67">
      <c r="A26" s="145" t="s">
        <v>63</v>
      </c>
      <c r="B26" s="137">
        <f>C26/$C$52</f>
        <v>3.7465872177604173E-3</v>
      </c>
      <c r="C26" s="146">
        <f>C13</f>
        <v>1.88</v>
      </c>
      <c r="D26" s="142">
        <f>(AH26/$C26)*100</f>
        <v>0</v>
      </c>
      <c r="E26" s="142">
        <f>(AI26/$C26)*10000</f>
        <v>0</v>
      </c>
      <c r="F26" s="142">
        <f>(AJ26/$C26)*100</f>
        <v>0</v>
      </c>
      <c r="G26" s="139">
        <f>(AK26/$C26)*10000</f>
        <v>0</v>
      </c>
      <c r="H26" s="142">
        <f>(AL26/$C26)*100</f>
        <v>0</v>
      </c>
      <c r="I26" s="139">
        <f>(AM26/$C26)*10000</f>
        <v>0</v>
      </c>
      <c r="J26" s="139">
        <f>(AN26/$C26)*10000</f>
        <v>0</v>
      </c>
      <c r="K26" s="139">
        <f>(AO26/$C26)*10000</f>
        <v>0</v>
      </c>
      <c r="L26" s="142">
        <f>(AP26/$C26)*100</f>
        <v>0</v>
      </c>
      <c r="M26" s="139">
        <f>(AQ26/$C26)*10000</f>
        <v>0</v>
      </c>
      <c r="N26" s="139">
        <f>(AR26/$C26)*10000</f>
        <v>0</v>
      </c>
      <c r="O26" s="142">
        <f>(AS26/$C26)*100</f>
        <v>0</v>
      </c>
      <c r="P26" s="139">
        <f>(AT26/$C26)*10000</f>
        <v>0</v>
      </c>
      <c r="Q26" s="139">
        <f>(AU26/$C26)*10000</f>
        <v>0</v>
      </c>
      <c r="R26" s="140">
        <f>(AV26/$C26)*10000</f>
        <v>0</v>
      </c>
      <c r="S26" s="137" t="e">
        <f>AH26/AH$52</f>
        <v>#DIV/0!</v>
      </c>
      <c r="T26" s="137" t="e">
        <f>AI26/AI$52</f>
        <v>#DIV/0!</v>
      </c>
      <c r="U26" s="137" t="e">
        <f>AJ26/AJ$52</f>
        <v>#DIV/0!</v>
      </c>
      <c r="V26" s="137" t="e">
        <f>AK26/AK$52</f>
        <v>#DIV/0!</v>
      </c>
      <c r="W26" s="137" t="e">
        <f>AL26/AL$52</f>
        <v>#DIV/0!</v>
      </c>
      <c r="X26" s="137" t="e">
        <f>AM26/AM$52</f>
        <v>#DIV/0!</v>
      </c>
      <c r="Y26" s="137" t="e">
        <f>AN26/AN$52</f>
        <v>#DIV/0!</v>
      </c>
      <c r="Z26" s="137" t="e">
        <f>AO26/AO$52</f>
        <v>#DIV/0!</v>
      </c>
      <c r="AA26" s="137" t="e">
        <f>AP26/AP$52</f>
        <v>#DIV/0!</v>
      </c>
      <c r="AB26" s="137" t="e">
        <f>AQ26/AQ$52</f>
        <v>#DIV/0!</v>
      </c>
      <c r="AC26" s="137" t="e">
        <f>AR26/AR$52</f>
        <v>#DIV/0!</v>
      </c>
      <c r="AD26" s="137" t="e">
        <f>AS26/AS$52</f>
        <v>#DIV/0!</v>
      </c>
      <c r="AE26" s="137" t="e">
        <f>AT26/AT$52</f>
        <v>#DIV/0!</v>
      </c>
      <c r="AF26" s="137" t="e">
        <f>AU26/AU$52</f>
        <v>#DIV/0!</v>
      </c>
      <c r="AG26" s="138" t="e">
        <f>AV26/AV$52</f>
        <v>#DIV/0!</v>
      </c>
      <c r="AH26" s="142">
        <f t="shared" ref="AH26:AV26" si="12">AH13</f>
        <v>0</v>
      </c>
      <c r="AI26" s="142">
        <f t="shared" si="12"/>
        <v>0</v>
      </c>
      <c r="AJ26" s="142">
        <f t="shared" si="12"/>
        <v>0</v>
      </c>
      <c r="AK26" s="142">
        <f t="shared" si="12"/>
        <v>0</v>
      </c>
      <c r="AL26" s="142">
        <f t="shared" si="12"/>
        <v>0</v>
      </c>
      <c r="AM26" s="142">
        <f t="shared" si="12"/>
        <v>0</v>
      </c>
      <c r="AN26" s="142">
        <f t="shared" si="12"/>
        <v>0</v>
      </c>
      <c r="AO26" s="142">
        <f t="shared" si="12"/>
        <v>0</v>
      </c>
      <c r="AP26" s="142">
        <f t="shared" si="12"/>
        <v>0</v>
      </c>
      <c r="AQ26" s="142">
        <f t="shared" si="12"/>
        <v>0</v>
      </c>
      <c r="AR26" s="142">
        <f t="shared" si="12"/>
        <v>0</v>
      </c>
      <c r="AS26" s="142">
        <f t="shared" si="12"/>
        <v>0</v>
      </c>
      <c r="AT26" s="142">
        <f t="shared" si="12"/>
        <v>0</v>
      </c>
      <c r="AU26" s="142">
        <f t="shared" si="12"/>
        <v>0</v>
      </c>
      <c r="AV26" s="147">
        <f t="shared" si="12"/>
        <v>0</v>
      </c>
    </row>
    <row r="27" spans="1:67">
      <c r="A27" s="145" t="s">
        <v>64</v>
      </c>
      <c r="B27" s="137">
        <f>C27/$C$52</f>
        <v>5.2611650291954793E-3</v>
      </c>
      <c r="C27" s="146">
        <f>C13+C14</f>
        <v>2.6399999999999997</v>
      </c>
      <c r="D27" s="142">
        <f t="shared" ref="D27:D46" si="13">(AH27/$C27)*100</f>
        <v>0</v>
      </c>
      <c r="E27" s="142">
        <f t="shared" ref="E27:E46" si="14">(AI27/$C27)*10000</f>
        <v>0</v>
      </c>
      <c r="F27" s="142">
        <f t="shared" ref="F27:F46" si="15">(AJ27/$C27)*100</f>
        <v>0</v>
      </c>
      <c r="G27" s="139">
        <f t="shared" ref="G27:G46" si="16">(AK27/$C27)*10000</f>
        <v>0</v>
      </c>
      <c r="H27" s="142">
        <f t="shared" ref="H27:H46" si="17">(AL27/$C27)*100</f>
        <v>0</v>
      </c>
      <c r="I27" s="139">
        <f t="shared" ref="I27:K46" si="18">(AM27/$C27)*10000</f>
        <v>0</v>
      </c>
      <c r="J27" s="139">
        <f t="shared" si="18"/>
        <v>0</v>
      </c>
      <c r="K27" s="139">
        <f t="shared" si="18"/>
        <v>0</v>
      </c>
      <c r="L27" s="142">
        <f t="shared" ref="L27:L46" si="19">(AP27/$C27)*100</f>
        <v>0</v>
      </c>
      <c r="M27" s="139">
        <f t="shared" ref="M27:N46" si="20">(AQ27/$C27)*10000</f>
        <v>0</v>
      </c>
      <c r="N27" s="139">
        <f t="shared" si="20"/>
        <v>0</v>
      </c>
      <c r="O27" s="142">
        <f t="shared" ref="O27:O46" si="21">(AS27/$C27)*100</f>
        <v>0</v>
      </c>
      <c r="P27" s="139">
        <f t="shared" ref="P27:R46" si="22">(AT27/$C27)*10000</f>
        <v>0</v>
      </c>
      <c r="Q27" s="139">
        <f t="shared" si="22"/>
        <v>0</v>
      </c>
      <c r="R27" s="140">
        <f t="shared" si="22"/>
        <v>0</v>
      </c>
      <c r="S27" s="137" t="e">
        <f>AH27/AH$52</f>
        <v>#DIV/0!</v>
      </c>
      <c r="T27" s="137" t="e">
        <f>AI27/AI$52</f>
        <v>#DIV/0!</v>
      </c>
      <c r="U27" s="137" t="e">
        <f>AJ27/AJ$52</f>
        <v>#DIV/0!</v>
      </c>
      <c r="V27" s="137" t="e">
        <f>AK27/AK$52</f>
        <v>#DIV/0!</v>
      </c>
      <c r="W27" s="137" t="e">
        <f>AL27/AL$52</f>
        <v>#DIV/0!</v>
      </c>
      <c r="X27" s="137" t="e">
        <f>AM27/AM$52</f>
        <v>#DIV/0!</v>
      </c>
      <c r="Y27" s="137" t="e">
        <f>AN27/AN$52</f>
        <v>#DIV/0!</v>
      </c>
      <c r="Z27" s="137" t="e">
        <f>AO27/AO$52</f>
        <v>#DIV/0!</v>
      </c>
      <c r="AA27" s="137" t="e">
        <f>AP27/AP$52</f>
        <v>#DIV/0!</v>
      </c>
      <c r="AB27" s="137" t="e">
        <f>AQ27/AQ$52</f>
        <v>#DIV/0!</v>
      </c>
      <c r="AC27" s="137" t="e">
        <f>AR27/AR$52</f>
        <v>#DIV/0!</v>
      </c>
      <c r="AD27" s="137" t="e">
        <f>AS27/AS$52</f>
        <v>#DIV/0!</v>
      </c>
      <c r="AE27" s="137" t="e">
        <f>AT27/AT$52</f>
        <v>#DIV/0!</v>
      </c>
      <c r="AF27" s="137" t="e">
        <f>AU27/AU$52</f>
        <v>#DIV/0!</v>
      </c>
      <c r="AG27" s="138" t="e">
        <f>AV27/AV$52</f>
        <v>#DIV/0!</v>
      </c>
      <c r="AH27" s="142">
        <f t="shared" ref="AH27:AV27" si="23">AH13+AH14</f>
        <v>0</v>
      </c>
      <c r="AI27" s="142">
        <f t="shared" si="23"/>
        <v>0</v>
      </c>
      <c r="AJ27" s="142">
        <f t="shared" si="23"/>
        <v>0</v>
      </c>
      <c r="AK27" s="142">
        <f t="shared" si="23"/>
        <v>0</v>
      </c>
      <c r="AL27" s="142">
        <f t="shared" si="23"/>
        <v>0</v>
      </c>
      <c r="AM27" s="142">
        <f t="shared" si="23"/>
        <v>0</v>
      </c>
      <c r="AN27" s="142">
        <f t="shared" si="23"/>
        <v>0</v>
      </c>
      <c r="AO27" s="142">
        <f t="shared" si="23"/>
        <v>0</v>
      </c>
      <c r="AP27" s="142">
        <f t="shared" si="23"/>
        <v>0</v>
      </c>
      <c r="AQ27" s="142">
        <f t="shared" si="23"/>
        <v>0</v>
      </c>
      <c r="AR27" s="142">
        <f t="shared" si="23"/>
        <v>0</v>
      </c>
      <c r="AS27" s="142">
        <f t="shared" si="23"/>
        <v>0</v>
      </c>
      <c r="AT27" s="142">
        <f t="shared" si="23"/>
        <v>0</v>
      </c>
      <c r="AU27" s="142">
        <f t="shared" si="23"/>
        <v>0</v>
      </c>
      <c r="AV27" s="147">
        <f t="shared" si="23"/>
        <v>0</v>
      </c>
    </row>
    <row r="28" spans="1:67">
      <c r="A28" s="145" t="s">
        <v>65</v>
      </c>
      <c r="B28" s="137">
        <f>C28/$C$52</f>
        <v>7.8518902329659801E-3</v>
      </c>
      <c r="C28" s="146">
        <f>C13+C14+C15</f>
        <v>3.9399999999999995</v>
      </c>
      <c r="D28" s="142">
        <f t="shared" si="13"/>
        <v>0</v>
      </c>
      <c r="E28" s="142">
        <f t="shared" si="14"/>
        <v>0</v>
      </c>
      <c r="F28" s="142">
        <f t="shared" si="15"/>
        <v>0</v>
      </c>
      <c r="G28" s="139">
        <f t="shared" si="16"/>
        <v>0</v>
      </c>
      <c r="H28" s="142">
        <f t="shared" si="17"/>
        <v>0</v>
      </c>
      <c r="I28" s="139">
        <f t="shared" si="18"/>
        <v>0</v>
      </c>
      <c r="J28" s="139">
        <f t="shared" si="18"/>
        <v>0</v>
      </c>
      <c r="K28" s="139">
        <f t="shared" si="18"/>
        <v>0</v>
      </c>
      <c r="L28" s="142">
        <f t="shared" si="19"/>
        <v>0</v>
      </c>
      <c r="M28" s="139">
        <f t="shared" si="20"/>
        <v>0</v>
      </c>
      <c r="N28" s="139">
        <f t="shared" si="20"/>
        <v>0</v>
      </c>
      <c r="O28" s="142">
        <f t="shared" si="21"/>
        <v>0</v>
      </c>
      <c r="P28" s="139">
        <f t="shared" si="22"/>
        <v>0</v>
      </c>
      <c r="Q28" s="139">
        <f t="shared" si="22"/>
        <v>0</v>
      </c>
      <c r="R28" s="140">
        <f t="shared" si="22"/>
        <v>0</v>
      </c>
      <c r="S28" s="137" t="e">
        <f>AH28/AH$52</f>
        <v>#DIV/0!</v>
      </c>
      <c r="T28" s="137" t="e">
        <f>AI28/AI$52</f>
        <v>#DIV/0!</v>
      </c>
      <c r="U28" s="137" t="e">
        <f>AJ28/AJ$52</f>
        <v>#DIV/0!</v>
      </c>
      <c r="V28" s="137" t="e">
        <f>AK28/AK$52</f>
        <v>#DIV/0!</v>
      </c>
      <c r="W28" s="137" t="e">
        <f>AL28/AL$52</f>
        <v>#DIV/0!</v>
      </c>
      <c r="X28" s="137" t="e">
        <f>AM28/AM$52</f>
        <v>#DIV/0!</v>
      </c>
      <c r="Y28" s="137" t="e">
        <f>AN28/AN$52</f>
        <v>#DIV/0!</v>
      </c>
      <c r="Z28" s="137" t="e">
        <f>AO28/AO$52</f>
        <v>#DIV/0!</v>
      </c>
      <c r="AA28" s="137" t="e">
        <f>AP28/AP$52</f>
        <v>#DIV/0!</v>
      </c>
      <c r="AB28" s="137" t="e">
        <f>AQ28/AQ$52</f>
        <v>#DIV/0!</v>
      </c>
      <c r="AC28" s="137" t="e">
        <f>AR28/AR$52</f>
        <v>#DIV/0!</v>
      </c>
      <c r="AD28" s="137" t="e">
        <f>AS28/AS$52</f>
        <v>#DIV/0!</v>
      </c>
      <c r="AE28" s="137" t="e">
        <f>AT28/AT$52</f>
        <v>#DIV/0!</v>
      </c>
      <c r="AF28" s="137" t="e">
        <f>AU28/AU$52</f>
        <v>#DIV/0!</v>
      </c>
      <c r="AG28" s="138" t="e">
        <f>AV28/AV$52</f>
        <v>#DIV/0!</v>
      </c>
      <c r="AH28" s="142">
        <f t="shared" ref="AH28:AV28" si="24">AH13+AH14+AH15</f>
        <v>0</v>
      </c>
      <c r="AI28" s="142">
        <f t="shared" si="24"/>
        <v>0</v>
      </c>
      <c r="AJ28" s="142">
        <f t="shared" si="24"/>
        <v>0</v>
      </c>
      <c r="AK28" s="142">
        <f t="shared" si="24"/>
        <v>0</v>
      </c>
      <c r="AL28" s="142">
        <f t="shared" si="24"/>
        <v>0</v>
      </c>
      <c r="AM28" s="142">
        <f t="shared" si="24"/>
        <v>0</v>
      </c>
      <c r="AN28" s="142">
        <f t="shared" si="24"/>
        <v>0</v>
      </c>
      <c r="AO28" s="142">
        <f t="shared" si="24"/>
        <v>0</v>
      </c>
      <c r="AP28" s="142">
        <f t="shared" si="24"/>
        <v>0</v>
      </c>
      <c r="AQ28" s="142">
        <f t="shared" si="24"/>
        <v>0</v>
      </c>
      <c r="AR28" s="142">
        <f t="shared" si="24"/>
        <v>0</v>
      </c>
      <c r="AS28" s="142">
        <f t="shared" si="24"/>
        <v>0</v>
      </c>
      <c r="AT28" s="142">
        <f t="shared" si="24"/>
        <v>0</v>
      </c>
      <c r="AU28" s="142">
        <f t="shared" si="24"/>
        <v>0</v>
      </c>
      <c r="AV28" s="147">
        <f t="shared" si="24"/>
        <v>0</v>
      </c>
    </row>
    <row r="29" spans="1:67">
      <c r="A29" s="145" t="s">
        <v>66</v>
      </c>
      <c r="B29" s="137">
        <f>C29/$C$52</f>
        <v>2.0526515076027822E-2</v>
      </c>
      <c r="C29" s="146">
        <f>C13+C14+C15+C16</f>
        <v>10.3</v>
      </c>
      <c r="D29" s="142">
        <f t="shared" si="13"/>
        <v>0</v>
      </c>
      <c r="E29" s="142">
        <f t="shared" si="14"/>
        <v>0</v>
      </c>
      <c r="F29" s="142">
        <f t="shared" si="15"/>
        <v>0</v>
      </c>
      <c r="G29" s="139">
        <f t="shared" si="16"/>
        <v>0</v>
      </c>
      <c r="H29" s="142">
        <f t="shared" si="17"/>
        <v>0</v>
      </c>
      <c r="I29" s="139">
        <f t="shared" si="18"/>
        <v>0</v>
      </c>
      <c r="J29" s="139">
        <f t="shared" si="18"/>
        <v>0</v>
      </c>
      <c r="K29" s="139">
        <f t="shared" si="18"/>
        <v>0</v>
      </c>
      <c r="L29" s="142">
        <f t="shared" si="19"/>
        <v>0</v>
      </c>
      <c r="M29" s="139">
        <f t="shared" si="20"/>
        <v>0</v>
      </c>
      <c r="N29" s="139">
        <f t="shared" si="20"/>
        <v>0</v>
      </c>
      <c r="O29" s="142">
        <f t="shared" si="21"/>
        <v>0</v>
      </c>
      <c r="P29" s="139">
        <f t="shared" si="22"/>
        <v>0</v>
      </c>
      <c r="Q29" s="139">
        <f t="shared" si="22"/>
        <v>0</v>
      </c>
      <c r="R29" s="140">
        <f t="shared" si="22"/>
        <v>0</v>
      </c>
      <c r="S29" s="137" t="e">
        <f>AH29/AH$52</f>
        <v>#DIV/0!</v>
      </c>
      <c r="T29" s="137" t="e">
        <f>AI29/AI$52</f>
        <v>#DIV/0!</v>
      </c>
      <c r="U29" s="137" t="e">
        <f>AJ29/AJ$52</f>
        <v>#DIV/0!</v>
      </c>
      <c r="V29" s="137" t="e">
        <f>AK29/AK$52</f>
        <v>#DIV/0!</v>
      </c>
      <c r="W29" s="137" t="e">
        <f>AL29/AL$52</f>
        <v>#DIV/0!</v>
      </c>
      <c r="X29" s="137" t="e">
        <f>AM29/AM$52</f>
        <v>#DIV/0!</v>
      </c>
      <c r="Y29" s="137" t="e">
        <f>AN29/AN$52</f>
        <v>#DIV/0!</v>
      </c>
      <c r="Z29" s="137" t="e">
        <f>AO29/AO$52</f>
        <v>#DIV/0!</v>
      </c>
      <c r="AA29" s="137" t="e">
        <f>AP29/AP$52</f>
        <v>#DIV/0!</v>
      </c>
      <c r="AB29" s="137" t="e">
        <f>AQ29/AQ$52</f>
        <v>#DIV/0!</v>
      </c>
      <c r="AC29" s="137" t="e">
        <f>AR29/AR$52</f>
        <v>#DIV/0!</v>
      </c>
      <c r="AD29" s="137" t="e">
        <f>AS29/AS$52</f>
        <v>#DIV/0!</v>
      </c>
      <c r="AE29" s="137" t="e">
        <f>AT29/AT$52</f>
        <v>#DIV/0!</v>
      </c>
      <c r="AF29" s="137" t="e">
        <f>AU29/AU$52</f>
        <v>#DIV/0!</v>
      </c>
      <c r="AG29" s="138" t="e">
        <f>AV29/AV$52</f>
        <v>#DIV/0!</v>
      </c>
      <c r="AH29" s="142">
        <f t="shared" ref="AH29:AV29" si="25">AH13+AH14+AH15+AH16</f>
        <v>0</v>
      </c>
      <c r="AI29" s="142">
        <f t="shared" si="25"/>
        <v>0</v>
      </c>
      <c r="AJ29" s="142">
        <f t="shared" si="25"/>
        <v>0</v>
      </c>
      <c r="AK29" s="142">
        <f t="shared" si="25"/>
        <v>0</v>
      </c>
      <c r="AL29" s="142">
        <f t="shared" si="25"/>
        <v>0</v>
      </c>
      <c r="AM29" s="142">
        <f t="shared" si="25"/>
        <v>0</v>
      </c>
      <c r="AN29" s="142">
        <f t="shared" si="25"/>
        <v>0</v>
      </c>
      <c r="AO29" s="142">
        <f t="shared" si="25"/>
        <v>0</v>
      </c>
      <c r="AP29" s="142">
        <f t="shared" si="25"/>
        <v>0</v>
      </c>
      <c r="AQ29" s="142">
        <f t="shared" si="25"/>
        <v>0</v>
      </c>
      <c r="AR29" s="142">
        <f t="shared" si="25"/>
        <v>0</v>
      </c>
      <c r="AS29" s="142">
        <f t="shared" si="25"/>
        <v>0</v>
      </c>
      <c r="AT29" s="142">
        <f t="shared" si="25"/>
        <v>0</v>
      </c>
      <c r="AU29" s="142">
        <f t="shared" si="25"/>
        <v>0</v>
      </c>
      <c r="AV29" s="147">
        <f t="shared" si="25"/>
        <v>0</v>
      </c>
    </row>
    <row r="30" spans="1:67">
      <c r="A30" s="145" t="s">
        <v>67</v>
      </c>
      <c r="B30" s="137">
        <f>C30/$C$52</f>
        <v>0.16417226329739532</v>
      </c>
      <c r="C30" s="146">
        <f>C13+C14+C15+C16+C17</f>
        <v>82.38</v>
      </c>
      <c r="D30" s="142">
        <f t="shared" si="13"/>
        <v>0</v>
      </c>
      <c r="E30" s="142">
        <f t="shared" si="14"/>
        <v>0</v>
      </c>
      <c r="F30" s="142">
        <f t="shared" si="15"/>
        <v>0</v>
      </c>
      <c r="G30" s="139">
        <f t="shared" si="16"/>
        <v>0</v>
      </c>
      <c r="H30" s="142">
        <f t="shared" si="17"/>
        <v>0</v>
      </c>
      <c r="I30" s="139">
        <f t="shared" si="18"/>
        <v>0</v>
      </c>
      <c r="J30" s="139">
        <f t="shared" si="18"/>
        <v>0</v>
      </c>
      <c r="K30" s="139">
        <f t="shared" si="18"/>
        <v>0</v>
      </c>
      <c r="L30" s="142">
        <f t="shared" si="19"/>
        <v>0</v>
      </c>
      <c r="M30" s="139">
        <f t="shared" si="20"/>
        <v>0</v>
      </c>
      <c r="N30" s="139">
        <f t="shared" si="20"/>
        <v>0</v>
      </c>
      <c r="O30" s="142">
        <f t="shared" si="21"/>
        <v>0</v>
      </c>
      <c r="P30" s="139">
        <f t="shared" si="22"/>
        <v>0</v>
      </c>
      <c r="Q30" s="139">
        <f t="shared" si="22"/>
        <v>0</v>
      </c>
      <c r="R30" s="140">
        <f t="shared" si="22"/>
        <v>0</v>
      </c>
      <c r="S30" s="137" t="e">
        <f>AH30/AH$52</f>
        <v>#DIV/0!</v>
      </c>
      <c r="T30" s="137" t="e">
        <f>AI30/AI$52</f>
        <v>#DIV/0!</v>
      </c>
      <c r="U30" s="137" t="e">
        <f>AJ30/AJ$52</f>
        <v>#DIV/0!</v>
      </c>
      <c r="V30" s="137" t="e">
        <f>AK30/AK$52</f>
        <v>#DIV/0!</v>
      </c>
      <c r="W30" s="137" t="e">
        <f>AL30/AL$52</f>
        <v>#DIV/0!</v>
      </c>
      <c r="X30" s="137" t="e">
        <f>AM30/AM$52</f>
        <v>#DIV/0!</v>
      </c>
      <c r="Y30" s="137" t="e">
        <f>AN30/AN$52</f>
        <v>#DIV/0!</v>
      </c>
      <c r="Z30" s="137" t="e">
        <f>AO30/AO$52</f>
        <v>#DIV/0!</v>
      </c>
      <c r="AA30" s="137" t="e">
        <f>AP30/AP$52</f>
        <v>#DIV/0!</v>
      </c>
      <c r="AB30" s="137" t="e">
        <f>AQ30/AQ$52</f>
        <v>#DIV/0!</v>
      </c>
      <c r="AC30" s="137" t="e">
        <f>AR30/AR$52</f>
        <v>#DIV/0!</v>
      </c>
      <c r="AD30" s="137" t="e">
        <f>AS30/AS$52</f>
        <v>#DIV/0!</v>
      </c>
      <c r="AE30" s="137" t="e">
        <f>AT30/AT$52</f>
        <v>#DIV/0!</v>
      </c>
      <c r="AF30" s="137" t="e">
        <f>AU30/AU$52</f>
        <v>#DIV/0!</v>
      </c>
      <c r="AG30" s="138" t="e">
        <f>AV30/AV$52</f>
        <v>#DIV/0!</v>
      </c>
      <c r="AH30" s="142">
        <f t="shared" ref="AH30:AV30" si="26">AH13+AH14+AH15+AH16+AH17</f>
        <v>0</v>
      </c>
      <c r="AI30" s="142">
        <f t="shared" si="26"/>
        <v>0</v>
      </c>
      <c r="AJ30" s="142">
        <f t="shared" si="26"/>
        <v>0</v>
      </c>
      <c r="AK30" s="142">
        <f t="shared" si="26"/>
        <v>0</v>
      </c>
      <c r="AL30" s="142">
        <f t="shared" si="26"/>
        <v>0</v>
      </c>
      <c r="AM30" s="142">
        <f t="shared" si="26"/>
        <v>0</v>
      </c>
      <c r="AN30" s="142">
        <f t="shared" si="26"/>
        <v>0</v>
      </c>
      <c r="AO30" s="142">
        <f t="shared" si="26"/>
        <v>0</v>
      </c>
      <c r="AP30" s="142">
        <f t="shared" si="26"/>
        <v>0</v>
      </c>
      <c r="AQ30" s="142">
        <f t="shared" si="26"/>
        <v>0</v>
      </c>
      <c r="AR30" s="142">
        <f t="shared" si="26"/>
        <v>0</v>
      </c>
      <c r="AS30" s="142">
        <f t="shared" si="26"/>
        <v>0</v>
      </c>
      <c r="AT30" s="142">
        <f t="shared" si="26"/>
        <v>0</v>
      </c>
      <c r="AU30" s="142">
        <f t="shared" si="26"/>
        <v>0</v>
      </c>
      <c r="AV30" s="147">
        <f t="shared" si="26"/>
        <v>0</v>
      </c>
    </row>
    <row r="31" spans="1:67">
      <c r="A31" s="145" t="s">
        <v>68</v>
      </c>
      <c r="B31" s="137">
        <f>C31/$C$52</f>
        <v>0.45875764762151494</v>
      </c>
      <c r="C31" s="146">
        <f>C13+C14+C15+C16+C17+C18</f>
        <v>230.2</v>
      </c>
      <c r="D31" s="142">
        <f t="shared" si="13"/>
        <v>0</v>
      </c>
      <c r="E31" s="142">
        <f t="shared" si="14"/>
        <v>0</v>
      </c>
      <c r="F31" s="142">
        <f t="shared" si="15"/>
        <v>0</v>
      </c>
      <c r="G31" s="139">
        <f t="shared" si="16"/>
        <v>0</v>
      </c>
      <c r="H31" s="142">
        <f t="shared" si="17"/>
        <v>0</v>
      </c>
      <c r="I31" s="139">
        <f t="shared" si="18"/>
        <v>0</v>
      </c>
      <c r="J31" s="139">
        <f t="shared" si="18"/>
        <v>0</v>
      </c>
      <c r="K31" s="139">
        <f t="shared" si="18"/>
        <v>0</v>
      </c>
      <c r="L31" s="142">
        <f t="shared" si="19"/>
        <v>0</v>
      </c>
      <c r="M31" s="139">
        <f t="shared" si="20"/>
        <v>0</v>
      </c>
      <c r="N31" s="139">
        <f t="shared" si="20"/>
        <v>0</v>
      </c>
      <c r="O31" s="142">
        <f t="shared" si="21"/>
        <v>0</v>
      </c>
      <c r="P31" s="139">
        <f t="shared" si="22"/>
        <v>0</v>
      </c>
      <c r="Q31" s="139">
        <f t="shared" si="22"/>
        <v>0</v>
      </c>
      <c r="R31" s="140">
        <f t="shared" si="22"/>
        <v>0</v>
      </c>
      <c r="S31" s="137" t="e">
        <f>AH31/AH$52</f>
        <v>#DIV/0!</v>
      </c>
      <c r="T31" s="137" t="e">
        <f>AI31/AI$52</f>
        <v>#DIV/0!</v>
      </c>
      <c r="U31" s="137" t="e">
        <f>AJ31/AJ$52</f>
        <v>#DIV/0!</v>
      </c>
      <c r="V31" s="137" t="e">
        <f>AK31/AK$52</f>
        <v>#DIV/0!</v>
      </c>
      <c r="W31" s="137" t="e">
        <f>AL31/AL$52</f>
        <v>#DIV/0!</v>
      </c>
      <c r="X31" s="137" t="e">
        <f>AM31/AM$52</f>
        <v>#DIV/0!</v>
      </c>
      <c r="Y31" s="137" t="e">
        <f>AN31/AN$52</f>
        <v>#DIV/0!</v>
      </c>
      <c r="Z31" s="137" t="e">
        <f>AO31/AO$52</f>
        <v>#DIV/0!</v>
      </c>
      <c r="AA31" s="137" t="e">
        <f>AP31/AP$52</f>
        <v>#DIV/0!</v>
      </c>
      <c r="AB31" s="137" t="e">
        <f>AQ31/AQ$52</f>
        <v>#DIV/0!</v>
      </c>
      <c r="AC31" s="137" t="e">
        <f>AR31/AR$52</f>
        <v>#DIV/0!</v>
      </c>
      <c r="AD31" s="137" t="e">
        <f>AS31/AS$52</f>
        <v>#DIV/0!</v>
      </c>
      <c r="AE31" s="137" t="e">
        <f>AT31/AT$52</f>
        <v>#DIV/0!</v>
      </c>
      <c r="AF31" s="137" t="e">
        <f>AU31/AU$52</f>
        <v>#DIV/0!</v>
      </c>
      <c r="AG31" s="138" t="e">
        <f>AV31/AV$52</f>
        <v>#DIV/0!</v>
      </c>
      <c r="AH31" s="142">
        <f t="shared" ref="AH31:AV31" si="27">AH13+AH14+AH15+AH16+AH17+AH18</f>
        <v>0</v>
      </c>
      <c r="AI31" s="142">
        <f t="shared" si="27"/>
        <v>0</v>
      </c>
      <c r="AJ31" s="142">
        <f t="shared" si="27"/>
        <v>0</v>
      </c>
      <c r="AK31" s="142">
        <f t="shared" si="27"/>
        <v>0</v>
      </c>
      <c r="AL31" s="142">
        <f t="shared" si="27"/>
        <v>0</v>
      </c>
      <c r="AM31" s="142">
        <f t="shared" si="27"/>
        <v>0</v>
      </c>
      <c r="AN31" s="142">
        <f t="shared" si="27"/>
        <v>0</v>
      </c>
      <c r="AO31" s="142">
        <f t="shared" si="27"/>
        <v>0</v>
      </c>
      <c r="AP31" s="142">
        <f t="shared" si="27"/>
        <v>0</v>
      </c>
      <c r="AQ31" s="142">
        <f t="shared" si="27"/>
        <v>0</v>
      </c>
      <c r="AR31" s="142">
        <f t="shared" si="27"/>
        <v>0</v>
      </c>
      <c r="AS31" s="142">
        <f t="shared" si="27"/>
        <v>0</v>
      </c>
      <c r="AT31" s="142">
        <f t="shared" si="27"/>
        <v>0</v>
      </c>
      <c r="AU31" s="142">
        <f t="shared" si="27"/>
        <v>0</v>
      </c>
      <c r="AV31" s="147">
        <f t="shared" si="27"/>
        <v>0</v>
      </c>
    </row>
    <row r="32" spans="1:67">
      <c r="A32" s="145" t="s">
        <v>69</v>
      </c>
      <c r="B32" s="137">
        <f>C32/$C$52</f>
        <v>0.91225413021383439</v>
      </c>
      <c r="C32" s="146">
        <f>C13+C14+C15+C16+C17+C18+C19</f>
        <v>457.76</v>
      </c>
      <c r="D32" s="142">
        <f t="shared" si="13"/>
        <v>0</v>
      </c>
      <c r="E32" s="142">
        <f t="shared" si="14"/>
        <v>0</v>
      </c>
      <c r="F32" s="142">
        <f t="shared" si="15"/>
        <v>0</v>
      </c>
      <c r="G32" s="139">
        <f t="shared" si="16"/>
        <v>0</v>
      </c>
      <c r="H32" s="142">
        <f t="shared" si="17"/>
        <v>0</v>
      </c>
      <c r="I32" s="139">
        <f t="shared" si="18"/>
        <v>0</v>
      </c>
      <c r="J32" s="139">
        <f t="shared" si="18"/>
        <v>0</v>
      </c>
      <c r="K32" s="139">
        <f t="shared" si="18"/>
        <v>0</v>
      </c>
      <c r="L32" s="142">
        <f t="shared" si="19"/>
        <v>0</v>
      </c>
      <c r="M32" s="139">
        <f t="shared" si="20"/>
        <v>0</v>
      </c>
      <c r="N32" s="139">
        <f t="shared" si="20"/>
        <v>0</v>
      </c>
      <c r="O32" s="142">
        <f t="shared" si="21"/>
        <v>0</v>
      </c>
      <c r="P32" s="139">
        <f t="shared" si="22"/>
        <v>0</v>
      </c>
      <c r="Q32" s="139">
        <f t="shared" si="22"/>
        <v>0</v>
      </c>
      <c r="R32" s="140">
        <f t="shared" si="22"/>
        <v>0</v>
      </c>
      <c r="S32" s="137" t="e">
        <f>AH32/AH$52</f>
        <v>#DIV/0!</v>
      </c>
      <c r="T32" s="137" t="e">
        <f>AI32/AI$52</f>
        <v>#DIV/0!</v>
      </c>
      <c r="U32" s="137" t="e">
        <f>AJ32/AJ$52</f>
        <v>#DIV/0!</v>
      </c>
      <c r="V32" s="137" t="e">
        <f>AK32/AK$52</f>
        <v>#DIV/0!</v>
      </c>
      <c r="W32" s="137" t="e">
        <f>AL32/AL$52</f>
        <v>#DIV/0!</v>
      </c>
      <c r="X32" s="137" t="e">
        <f>AM32/AM$52</f>
        <v>#DIV/0!</v>
      </c>
      <c r="Y32" s="137" t="e">
        <f>AN32/AN$52</f>
        <v>#DIV/0!</v>
      </c>
      <c r="Z32" s="137" t="e">
        <f>AO32/AO$52</f>
        <v>#DIV/0!</v>
      </c>
      <c r="AA32" s="137" t="e">
        <f>AP32/AP$52</f>
        <v>#DIV/0!</v>
      </c>
      <c r="AB32" s="137" t="e">
        <f>AQ32/AQ$52</f>
        <v>#DIV/0!</v>
      </c>
      <c r="AC32" s="137" t="e">
        <f>AR32/AR$52</f>
        <v>#DIV/0!</v>
      </c>
      <c r="AD32" s="137" t="e">
        <f>AS32/AS$52</f>
        <v>#DIV/0!</v>
      </c>
      <c r="AE32" s="137" t="e">
        <f>AT32/AT$52</f>
        <v>#DIV/0!</v>
      </c>
      <c r="AF32" s="137" t="e">
        <f>AU32/AU$52</f>
        <v>#DIV/0!</v>
      </c>
      <c r="AG32" s="138" t="e">
        <f>AV32/AV$52</f>
        <v>#DIV/0!</v>
      </c>
      <c r="AH32" s="142">
        <f t="shared" ref="AH32:AV32" si="28">AH13+AH14+AH15+AH16+AH17+AH18+AH19</f>
        <v>0</v>
      </c>
      <c r="AI32" s="142">
        <f t="shared" si="28"/>
        <v>0</v>
      </c>
      <c r="AJ32" s="142">
        <f t="shared" si="28"/>
        <v>0</v>
      </c>
      <c r="AK32" s="142">
        <f t="shared" si="28"/>
        <v>0</v>
      </c>
      <c r="AL32" s="142">
        <f t="shared" si="28"/>
        <v>0</v>
      </c>
      <c r="AM32" s="142">
        <f t="shared" si="28"/>
        <v>0</v>
      </c>
      <c r="AN32" s="142">
        <f t="shared" si="28"/>
        <v>0</v>
      </c>
      <c r="AO32" s="142">
        <f t="shared" si="28"/>
        <v>0</v>
      </c>
      <c r="AP32" s="142">
        <f t="shared" si="28"/>
        <v>0</v>
      </c>
      <c r="AQ32" s="142">
        <f t="shared" si="28"/>
        <v>0</v>
      </c>
      <c r="AR32" s="142">
        <f t="shared" si="28"/>
        <v>0</v>
      </c>
      <c r="AS32" s="142">
        <f t="shared" si="28"/>
        <v>0</v>
      </c>
      <c r="AT32" s="142">
        <f t="shared" si="28"/>
        <v>0</v>
      </c>
      <c r="AU32" s="142">
        <f t="shared" si="28"/>
        <v>0</v>
      </c>
      <c r="AV32" s="147">
        <f t="shared" si="28"/>
        <v>0</v>
      </c>
    </row>
    <row r="33" spans="1:75">
      <c r="A33" s="145" t="s">
        <v>70</v>
      </c>
      <c r="B33" s="137">
        <f>C33/$C$52</f>
        <v>0.98866059506965065</v>
      </c>
      <c r="C33" s="146">
        <f>C13+C14+C15+C16+C17+C18+C19+C20</f>
        <v>496.1</v>
      </c>
      <c r="D33" s="142">
        <f t="shared" si="13"/>
        <v>0</v>
      </c>
      <c r="E33" s="142">
        <f t="shared" si="14"/>
        <v>0</v>
      </c>
      <c r="F33" s="142">
        <f t="shared" si="15"/>
        <v>0</v>
      </c>
      <c r="G33" s="139">
        <f t="shared" si="16"/>
        <v>0</v>
      </c>
      <c r="H33" s="142">
        <f t="shared" si="17"/>
        <v>0</v>
      </c>
      <c r="I33" s="139">
        <f t="shared" si="18"/>
        <v>0</v>
      </c>
      <c r="J33" s="139">
        <f t="shared" si="18"/>
        <v>0</v>
      </c>
      <c r="K33" s="139">
        <f t="shared" si="18"/>
        <v>0</v>
      </c>
      <c r="L33" s="142">
        <f t="shared" si="19"/>
        <v>0</v>
      </c>
      <c r="M33" s="139">
        <f t="shared" si="20"/>
        <v>0</v>
      </c>
      <c r="N33" s="139">
        <f t="shared" si="20"/>
        <v>0</v>
      </c>
      <c r="O33" s="142">
        <f t="shared" si="21"/>
        <v>0</v>
      </c>
      <c r="P33" s="139">
        <f t="shared" si="22"/>
        <v>0</v>
      </c>
      <c r="Q33" s="139">
        <f t="shared" si="22"/>
        <v>0</v>
      </c>
      <c r="R33" s="140">
        <f t="shared" si="22"/>
        <v>0</v>
      </c>
      <c r="S33" s="137" t="e">
        <f>AH33/AH$52</f>
        <v>#DIV/0!</v>
      </c>
      <c r="T33" s="137" t="e">
        <f>AI33/AI$52</f>
        <v>#DIV/0!</v>
      </c>
      <c r="U33" s="137" t="e">
        <f>AJ33/AJ$52</f>
        <v>#DIV/0!</v>
      </c>
      <c r="V33" s="137" t="e">
        <f>AK33/AK$52</f>
        <v>#DIV/0!</v>
      </c>
      <c r="W33" s="137" t="e">
        <f>AL33/AL$52</f>
        <v>#DIV/0!</v>
      </c>
      <c r="X33" s="137" t="e">
        <f>AM33/AM$52</f>
        <v>#DIV/0!</v>
      </c>
      <c r="Y33" s="137" t="e">
        <f>AN33/AN$52</f>
        <v>#DIV/0!</v>
      </c>
      <c r="Z33" s="137" t="e">
        <f>AO33/AO$52</f>
        <v>#DIV/0!</v>
      </c>
      <c r="AA33" s="137" t="e">
        <f>AP33/AP$52</f>
        <v>#DIV/0!</v>
      </c>
      <c r="AB33" s="137" t="e">
        <f>AQ33/AQ$52</f>
        <v>#DIV/0!</v>
      </c>
      <c r="AC33" s="137" t="e">
        <f>AR33/AR$52</f>
        <v>#DIV/0!</v>
      </c>
      <c r="AD33" s="137" t="e">
        <f>AS33/AS$52</f>
        <v>#DIV/0!</v>
      </c>
      <c r="AE33" s="137" t="e">
        <f>AT33/AT$52</f>
        <v>#DIV/0!</v>
      </c>
      <c r="AF33" s="137" t="e">
        <f>AU33/AU$52</f>
        <v>#DIV/0!</v>
      </c>
      <c r="AG33" s="138" t="e">
        <f>AV33/AV$52</f>
        <v>#DIV/0!</v>
      </c>
      <c r="AH33" s="142">
        <f t="shared" ref="AH33:AV33" si="29">AH13+AH14+AH15+AH16+AH17+AH18+AH19+AH20</f>
        <v>0</v>
      </c>
      <c r="AI33" s="142">
        <f t="shared" si="29"/>
        <v>0</v>
      </c>
      <c r="AJ33" s="142">
        <f t="shared" si="29"/>
        <v>0</v>
      </c>
      <c r="AK33" s="142">
        <f t="shared" si="29"/>
        <v>0</v>
      </c>
      <c r="AL33" s="142">
        <f t="shared" si="29"/>
        <v>0</v>
      </c>
      <c r="AM33" s="142">
        <f t="shared" si="29"/>
        <v>0</v>
      </c>
      <c r="AN33" s="142">
        <f t="shared" si="29"/>
        <v>0</v>
      </c>
      <c r="AO33" s="142">
        <f t="shared" si="29"/>
        <v>0</v>
      </c>
      <c r="AP33" s="142">
        <f t="shared" si="29"/>
        <v>0</v>
      </c>
      <c r="AQ33" s="142">
        <f t="shared" si="29"/>
        <v>0</v>
      </c>
      <c r="AR33" s="142">
        <f t="shared" si="29"/>
        <v>0</v>
      </c>
      <c r="AS33" s="142">
        <f t="shared" si="29"/>
        <v>0</v>
      </c>
      <c r="AT33" s="142">
        <f t="shared" si="29"/>
        <v>0</v>
      </c>
      <c r="AU33" s="142">
        <f t="shared" si="29"/>
        <v>0</v>
      </c>
      <c r="AV33" s="147">
        <f t="shared" si="29"/>
        <v>0</v>
      </c>
    </row>
    <row r="34" spans="1:75">
      <c r="A34" s="145" t="s">
        <v>71</v>
      </c>
      <c r="B34" s="137">
        <f>C34/$C$52</f>
        <v>0.99551605253193565</v>
      </c>
      <c r="C34" s="146">
        <f>C13+C14+C15+C16+C17+C18+C19+C20+C21</f>
        <v>499.54</v>
      </c>
      <c r="D34" s="142">
        <f t="shared" si="13"/>
        <v>0</v>
      </c>
      <c r="E34" s="142">
        <f t="shared" si="14"/>
        <v>0</v>
      </c>
      <c r="F34" s="142">
        <f t="shared" si="15"/>
        <v>0</v>
      </c>
      <c r="G34" s="139">
        <f t="shared" si="16"/>
        <v>0</v>
      </c>
      <c r="H34" s="142">
        <f t="shared" si="17"/>
        <v>0</v>
      </c>
      <c r="I34" s="139">
        <f t="shared" si="18"/>
        <v>0</v>
      </c>
      <c r="J34" s="139">
        <f t="shared" si="18"/>
        <v>0</v>
      </c>
      <c r="K34" s="139">
        <f t="shared" si="18"/>
        <v>0</v>
      </c>
      <c r="L34" s="142">
        <f t="shared" si="19"/>
        <v>0</v>
      </c>
      <c r="M34" s="139">
        <f t="shared" si="20"/>
        <v>0</v>
      </c>
      <c r="N34" s="139">
        <f t="shared" si="20"/>
        <v>0</v>
      </c>
      <c r="O34" s="142">
        <f t="shared" si="21"/>
        <v>0</v>
      </c>
      <c r="P34" s="139">
        <f t="shared" si="22"/>
        <v>0</v>
      </c>
      <c r="Q34" s="139">
        <f t="shared" si="22"/>
        <v>0</v>
      </c>
      <c r="R34" s="140">
        <f t="shared" si="22"/>
        <v>0</v>
      </c>
      <c r="S34" s="137" t="e">
        <f>AH34/AH$52</f>
        <v>#DIV/0!</v>
      </c>
      <c r="T34" s="137" t="e">
        <f>AI34/AI$52</f>
        <v>#DIV/0!</v>
      </c>
      <c r="U34" s="137" t="e">
        <f>AJ34/AJ$52</f>
        <v>#DIV/0!</v>
      </c>
      <c r="V34" s="137" t="e">
        <f>AK34/AK$52</f>
        <v>#DIV/0!</v>
      </c>
      <c r="W34" s="137" t="e">
        <f>AL34/AL$52</f>
        <v>#DIV/0!</v>
      </c>
      <c r="X34" s="137" t="e">
        <f>AM34/AM$52</f>
        <v>#DIV/0!</v>
      </c>
      <c r="Y34" s="137" t="e">
        <f>AN34/AN$52</f>
        <v>#DIV/0!</v>
      </c>
      <c r="Z34" s="137" t="e">
        <f>AO34/AO$52</f>
        <v>#DIV/0!</v>
      </c>
      <c r="AA34" s="137" t="e">
        <f>AP34/AP$52</f>
        <v>#DIV/0!</v>
      </c>
      <c r="AB34" s="137" t="e">
        <f>AQ34/AQ$52</f>
        <v>#DIV/0!</v>
      </c>
      <c r="AC34" s="137" t="e">
        <f>AR34/AR$52</f>
        <v>#DIV/0!</v>
      </c>
      <c r="AD34" s="137" t="e">
        <f>AS34/AS$52</f>
        <v>#DIV/0!</v>
      </c>
      <c r="AE34" s="137" t="e">
        <f>AT34/AT$52</f>
        <v>#DIV/0!</v>
      </c>
      <c r="AF34" s="137" t="e">
        <f>AU34/AU$52</f>
        <v>#DIV/0!</v>
      </c>
      <c r="AG34" s="138" t="e">
        <f>AV34/AV$52</f>
        <v>#DIV/0!</v>
      </c>
      <c r="AH34" s="142">
        <f t="shared" ref="AH34:AV34" si="30">AH13+AH14+AH15+AH16+AH17+AH18+AH19+AH20+AH21</f>
        <v>0</v>
      </c>
      <c r="AI34" s="142">
        <f t="shared" si="30"/>
        <v>0</v>
      </c>
      <c r="AJ34" s="142">
        <f t="shared" si="30"/>
        <v>0</v>
      </c>
      <c r="AK34" s="142">
        <f t="shared" si="30"/>
        <v>0</v>
      </c>
      <c r="AL34" s="142">
        <f t="shared" si="30"/>
        <v>0</v>
      </c>
      <c r="AM34" s="142">
        <f t="shared" si="30"/>
        <v>0</v>
      </c>
      <c r="AN34" s="142">
        <f t="shared" si="30"/>
        <v>0</v>
      </c>
      <c r="AO34" s="142">
        <f t="shared" si="30"/>
        <v>0</v>
      </c>
      <c r="AP34" s="142">
        <f t="shared" si="30"/>
        <v>0</v>
      </c>
      <c r="AQ34" s="142">
        <f t="shared" si="30"/>
        <v>0</v>
      </c>
      <c r="AR34" s="142">
        <f t="shared" si="30"/>
        <v>0</v>
      </c>
      <c r="AS34" s="142">
        <f t="shared" si="30"/>
        <v>0</v>
      </c>
      <c r="AT34" s="142">
        <f t="shared" si="30"/>
        <v>0</v>
      </c>
      <c r="AU34" s="142">
        <f t="shared" si="30"/>
        <v>0</v>
      </c>
      <c r="AV34" s="147">
        <f t="shared" si="30"/>
        <v>0</v>
      </c>
    </row>
    <row r="35" spans="1:75">
      <c r="A35" s="145" t="s">
        <v>72</v>
      </c>
      <c r="B35" s="137">
        <f>C35/$C$52</f>
        <v>0.99567548177524456</v>
      </c>
      <c r="C35" s="146">
        <f>C13+C14+C15+C16+C17+C18+C19+C20+C21+C22</f>
        <v>499.62</v>
      </c>
      <c r="D35" s="142">
        <f t="shared" si="13"/>
        <v>0</v>
      </c>
      <c r="E35" s="142">
        <f t="shared" si="14"/>
        <v>0</v>
      </c>
      <c r="F35" s="142">
        <f t="shared" si="15"/>
        <v>0</v>
      </c>
      <c r="G35" s="139">
        <f t="shared" si="16"/>
        <v>0</v>
      </c>
      <c r="H35" s="142">
        <f t="shared" si="17"/>
        <v>0</v>
      </c>
      <c r="I35" s="139">
        <f t="shared" si="18"/>
        <v>0</v>
      </c>
      <c r="J35" s="139">
        <f t="shared" si="18"/>
        <v>0</v>
      </c>
      <c r="K35" s="139">
        <f t="shared" si="18"/>
        <v>0</v>
      </c>
      <c r="L35" s="142">
        <f t="shared" si="19"/>
        <v>0</v>
      </c>
      <c r="M35" s="139">
        <f t="shared" si="20"/>
        <v>0</v>
      </c>
      <c r="N35" s="139">
        <f t="shared" si="20"/>
        <v>0</v>
      </c>
      <c r="O35" s="142">
        <f t="shared" si="21"/>
        <v>0</v>
      </c>
      <c r="P35" s="139">
        <f t="shared" si="22"/>
        <v>0</v>
      </c>
      <c r="Q35" s="139">
        <f t="shared" si="22"/>
        <v>0</v>
      </c>
      <c r="R35" s="140">
        <f t="shared" si="22"/>
        <v>0</v>
      </c>
      <c r="S35" s="137" t="e">
        <f>AH35/AH$52</f>
        <v>#DIV/0!</v>
      </c>
      <c r="T35" s="137" t="e">
        <f>AI35/AI$52</f>
        <v>#DIV/0!</v>
      </c>
      <c r="U35" s="137" t="e">
        <f>AJ35/AJ$52</f>
        <v>#DIV/0!</v>
      </c>
      <c r="V35" s="137" t="e">
        <f>AK35/AK$52</f>
        <v>#DIV/0!</v>
      </c>
      <c r="W35" s="137" t="e">
        <f>AL35/AL$52</f>
        <v>#DIV/0!</v>
      </c>
      <c r="X35" s="137" t="e">
        <f>AM35/AM$52</f>
        <v>#DIV/0!</v>
      </c>
      <c r="Y35" s="137" t="e">
        <f>AN35/AN$52</f>
        <v>#DIV/0!</v>
      </c>
      <c r="Z35" s="137" t="e">
        <f>AO35/AO$52</f>
        <v>#DIV/0!</v>
      </c>
      <c r="AA35" s="137" t="e">
        <f>AP35/AP$52</f>
        <v>#DIV/0!</v>
      </c>
      <c r="AB35" s="137" t="e">
        <f>AQ35/AQ$52</f>
        <v>#DIV/0!</v>
      </c>
      <c r="AC35" s="137" t="e">
        <f>AR35/AR$52</f>
        <v>#DIV/0!</v>
      </c>
      <c r="AD35" s="137" t="e">
        <f>AS35/AS$52</f>
        <v>#DIV/0!</v>
      </c>
      <c r="AE35" s="137" t="e">
        <f>AT35/AT$52</f>
        <v>#DIV/0!</v>
      </c>
      <c r="AF35" s="137" t="e">
        <f>AU35/AU$52</f>
        <v>#DIV/0!</v>
      </c>
      <c r="AG35" s="138" t="e">
        <f>AV35/AV$52</f>
        <v>#DIV/0!</v>
      </c>
      <c r="AH35" s="142">
        <f t="shared" ref="AH35:AV35" si="31">AH13+AH14+AH15+AH16+AH17+AH18+AH19+AH20+AH21+AH22</f>
        <v>0</v>
      </c>
      <c r="AI35" s="142">
        <f t="shared" si="31"/>
        <v>0</v>
      </c>
      <c r="AJ35" s="142">
        <f t="shared" si="31"/>
        <v>0</v>
      </c>
      <c r="AK35" s="142">
        <f t="shared" si="31"/>
        <v>0</v>
      </c>
      <c r="AL35" s="142">
        <f t="shared" si="31"/>
        <v>0</v>
      </c>
      <c r="AM35" s="142">
        <f t="shared" si="31"/>
        <v>0</v>
      </c>
      <c r="AN35" s="142">
        <f t="shared" si="31"/>
        <v>0</v>
      </c>
      <c r="AO35" s="142">
        <f t="shared" si="31"/>
        <v>0</v>
      </c>
      <c r="AP35" s="142">
        <f t="shared" si="31"/>
        <v>0</v>
      </c>
      <c r="AQ35" s="142">
        <f t="shared" si="31"/>
        <v>0</v>
      </c>
      <c r="AR35" s="142">
        <f t="shared" si="31"/>
        <v>0</v>
      </c>
      <c r="AS35" s="142">
        <f t="shared" si="31"/>
        <v>0</v>
      </c>
      <c r="AT35" s="142">
        <f t="shared" si="31"/>
        <v>0</v>
      </c>
      <c r="AU35" s="142">
        <f t="shared" si="31"/>
        <v>0</v>
      </c>
      <c r="AV35" s="147">
        <f t="shared" si="31"/>
        <v>0</v>
      </c>
    </row>
    <row r="36" spans="1:75">
      <c r="A36" s="145" t="s">
        <v>73</v>
      </c>
      <c r="B36" s="137">
        <f>C36/$C$52</f>
        <v>1</v>
      </c>
      <c r="C36" s="146">
        <f>C13+C14+C15+C16+C17+C18+C19+C20+C21+C22+C23</f>
        <v>501.79</v>
      </c>
      <c r="D36" s="142">
        <f t="shared" si="13"/>
        <v>0</v>
      </c>
      <c r="E36" s="142">
        <f t="shared" si="14"/>
        <v>0</v>
      </c>
      <c r="F36" s="142">
        <f t="shared" si="15"/>
        <v>0</v>
      </c>
      <c r="G36" s="139">
        <f t="shared" si="16"/>
        <v>0</v>
      </c>
      <c r="H36" s="142">
        <f t="shared" si="17"/>
        <v>0</v>
      </c>
      <c r="I36" s="139">
        <f t="shared" si="18"/>
        <v>0</v>
      </c>
      <c r="J36" s="139">
        <f t="shared" si="18"/>
        <v>0</v>
      </c>
      <c r="K36" s="139">
        <f t="shared" si="18"/>
        <v>0</v>
      </c>
      <c r="L36" s="142">
        <f t="shared" si="19"/>
        <v>0</v>
      </c>
      <c r="M36" s="139">
        <f t="shared" si="20"/>
        <v>0</v>
      </c>
      <c r="N36" s="139">
        <f t="shared" si="20"/>
        <v>0</v>
      </c>
      <c r="O36" s="142">
        <f t="shared" si="21"/>
        <v>0</v>
      </c>
      <c r="P36" s="139">
        <f t="shared" si="22"/>
        <v>0</v>
      </c>
      <c r="Q36" s="139">
        <f t="shared" si="22"/>
        <v>0</v>
      </c>
      <c r="R36" s="140">
        <f t="shared" si="22"/>
        <v>0</v>
      </c>
      <c r="S36" s="137" t="e">
        <f>AH36/AH$52</f>
        <v>#DIV/0!</v>
      </c>
      <c r="T36" s="137" t="e">
        <f>AI36/AI$52</f>
        <v>#DIV/0!</v>
      </c>
      <c r="U36" s="137" t="e">
        <f>AJ36/AJ$52</f>
        <v>#DIV/0!</v>
      </c>
      <c r="V36" s="137" t="e">
        <f>AK36/AK$52</f>
        <v>#DIV/0!</v>
      </c>
      <c r="W36" s="137" t="e">
        <f>AL36/AL$52</f>
        <v>#DIV/0!</v>
      </c>
      <c r="X36" s="137" t="e">
        <f>AM36/AM$52</f>
        <v>#DIV/0!</v>
      </c>
      <c r="Y36" s="137" t="e">
        <f>AN36/AN$52</f>
        <v>#DIV/0!</v>
      </c>
      <c r="Z36" s="137" t="e">
        <f>AO36/AO$52</f>
        <v>#DIV/0!</v>
      </c>
      <c r="AA36" s="137" t="e">
        <f>AP36/AP$52</f>
        <v>#DIV/0!</v>
      </c>
      <c r="AB36" s="137" t="e">
        <f>AQ36/AQ$52</f>
        <v>#DIV/0!</v>
      </c>
      <c r="AC36" s="137" t="e">
        <f>AR36/AR$52</f>
        <v>#DIV/0!</v>
      </c>
      <c r="AD36" s="137" t="e">
        <f>AS36/AS$52</f>
        <v>#DIV/0!</v>
      </c>
      <c r="AE36" s="137" t="e">
        <f>AT36/AT$52</f>
        <v>#DIV/0!</v>
      </c>
      <c r="AF36" s="137" t="e">
        <f>AU36/AU$52</f>
        <v>#DIV/0!</v>
      </c>
      <c r="AG36" s="138" t="e">
        <f>AV36/AV$52</f>
        <v>#DIV/0!</v>
      </c>
      <c r="AH36" s="142">
        <f t="shared" ref="AH36:AV36" si="32">AH13+AH14+AH15+AH16+AH17+AH18+AH19+AH20+AH21+AH22+AH23</f>
        <v>0</v>
      </c>
      <c r="AI36" s="142">
        <f t="shared" si="32"/>
        <v>0</v>
      </c>
      <c r="AJ36" s="142">
        <f t="shared" si="32"/>
        <v>0</v>
      </c>
      <c r="AK36" s="142">
        <f t="shared" si="32"/>
        <v>0</v>
      </c>
      <c r="AL36" s="142">
        <f t="shared" si="32"/>
        <v>0</v>
      </c>
      <c r="AM36" s="142">
        <f t="shared" si="32"/>
        <v>0</v>
      </c>
      <c r="AN36" s="142">
        <f t="shared" si="32"/>
        <v>0</v>
      </c>
      <c r="AO36" s="142">
        <f t="shared" si="32"/>
        <v>0</v>
      </c>
      <c r="AP36" s="142">
        <f t="shared" si="32"/>
        <v>0</v>
      </c>
      <c r="AQ36" s="142">
        <f t="shared" si="32"/>
        <v>0</v>
      </c>
      <c r="AR36" s="142">
        <f t="shared" si="32"/>
        <v>0</v>
      </c>
      <c r="AS36" s="142">
        <f t="shared" si="32"/>
        <v>0</v>
      </c>
      <c r="AT36" s="142">
        <f t="shared" si="32"/>
        <v>0</v>
      </c>
      <c r="AU36" s="142">
        <f t="shared" si="32"/>
        <v>0</v>
      </c>
      <c r="AV36" s="147">
        <f t="shared" si="32"/>
        <v>0</v>
      </c>
    </row>
    <row r="37" spans="1:75">
      <c r="A37" s="145" t="s">
        <v>91</v>
      </c>
      <c r="B37" s="137">
        <f>C37/$C$52</f>
        <v>0.99625341278223956</v>
      </c>
      <c r="C37" s="146">
        <f>C14+C15+C16+C17+C18+C19+C20+C21+C22+C23</f>
        <v>499.91</v>
      </c>
      <c r="D37" s="142">
        <f t="shared" si="13"/>
        <v>0</v>
      </c>
      <c r="E37" s="142">
        <f t="shared" si="14"/>
        <v>0</v>
      </c>
      <c r="F37" s="142">
        <f t="shared" si="15"/>
        <v>0</v>
      </c>
      <c r="G37" s="139">
        <f t="shared" si="16"/>
        <v>0</v>
      </c>
      <c r="H37" s="142">
        <f t="shared" si="17"/>
        <v>0</v>
      </c>
      <c r="I37" s="139">
        <f t="shared" si="18"/>
        <v>0</v>
      </c>
      <c r="J37" s="139">
        <f t="shared" si="18"/>
        <v>0</v>
      </c>
      <c r="K37" s="139">
        <f t="shared" si="18"/>
        <v>0</v>
      </c>
      <c r="L37" s="142">
        <f t="shared" si="19"/>
        <v>0</v>
      </c>
      <c r="M37" s="139">
        <f t="shared" si="20"/>
        <v>0</v>
      </c>
      <c r="N37" s="139">
        <f t="shared" si="20"/>
        <v>0</v>
      </c>
      <c r="O37" s="142">
        <f t="shared" si="21"/>
        <v>0</v>
      </c>
      <c r="P37" s="139">
        <f t="shared" si="22"/>
        <v>0</v>
      </c>
      <c r="Q37" s="139">
        <f t="shared" si="22"/>
        <v>0</v>
      </c>
      <c r="R37" s="140">
        <f t="shared" si="22"/>
        <v>0</v>
      </c>
      <c r="S37" s="137" t="e">
        <f>AH37/AH$52</f>
        <v>#DIV/0!</v>
      </c>
      <c r="T37" s="137" t="e">
        <f>AI37/AI$52</f>
        <v>#DIV/0!</v>
      </c>
      <c r="U37" s="137" t="e">
        <f>AJ37/AJ$52</f>
        <v>#DIV/0!</v>
      </c>
      <c r="V37" s="137" t="e">
        <f>AK37/AK$52</f>
        <v>#DIV/0!</v>
      </c>
      <c r="W37" s="137" t="e">
        <f>AL37/AL$52</f>
        <v>#DIV/0!</v>
      </c>
      <c r="X37" s="137" t="e">
        <f>AM37/AM$52</f>
        <v>#DIV/0!</v>
      </c>
      <c r="Y37" s="137" t="e">
        <f>AN37/AN$52</f>
        <v>#DIV/0!</v>
      </c>
      <c r="Z37" s="137" t="e">
        <f>AO37/AO$52</f>
        <v>#DIV/0!</v>
      </c>
      <c r="AA37" s="137" t="e">
        <f>AP37/AP$52</f>
        <v>#DIV/0!</v>
      </c>
      <c r="AB37" s="137" t="e">
        <f>AQ37/AQ$52</f>
        <v>#DIV/0!</v>
      </c>
      <c r="AC37" s="137" t="e">
        <f>AR37/AR$52</f>
        <v>#DIV/0!</v>
      </c>
      <c r="AD37" s="137" t="e">
        <f>AS37/AS$52</f>
        <v>#DIV/0!</v>
      </c>
      <c r="AE37" s="137" t="e">
        <f>AT37/AT$52</f>
        <v>#DIV/0!</v>
      </c>
      <c r="AF37" s="137" t="e">
        <f>AU37/AU$52</f>
        <v>#DIV/0!</v>
      </c>
      <c r="AG37" s="138" t="e">
        <f>AV37/AV$52</f>
        <v>#DIV/0!</v>
      </c>
      <c r="AH37" s="142">
        <f t="shared" ref="AH37:AV37" si="33">AH14+AH15+AH16+AH17+AH18+AH19+AH20+AH21+AH22+AH23</f>
        <v>0</v>
      </c>
      <c r="AI37" s="142">
        <f t="shared" si="33"/>
        <v>0</v>
      </c>
      <c r="AJ37" s="142">
        <f t="shared" si="33"/>
        <v>0</v>
      </c>
      <c r="AK37" s="142">
        <f t="shared" si="33"/>
        <v>0</v>
      </c>
      <c r="AL37" s="142">
        <f t="shared" si="33"/>
        <v>0</v>
      </c>
      <c r="AM37" s="142">
        <f t="shared" si="33"/>
        <v>0</v>
      </c>
      <c r="AN37" s="142">
        <f t="shared" si="33"/>
        <v>0</v>
      </c>
      <c r="AO37" s="142">
        <f t="shared" si="33"/>
        <v>0</v>
      </c>
      <c r="AP37" s="142">
        <f t="shared" si="33"/>
        <v>0</v>
      </c>
      <c r="AQ37" s="142">
        <f t="shared" si="33"/>
        <v>0</v>
      </c>
      <c r="AR37" s="142">
        <f t="shared" si="33"/>
        <v>0</v>
      </c>
      <c r="AS37" s="142">
        <f t="shared" si="33"/>
        <v>0</v>
      </c>
      <c r="AT37" s="142">
        <f t="shared" si="33"/>
        <v>0</v>
      </c>
      <c r="AU37" s="142">
        <f t="shared" si="33"/>
        <v>0</v>
      </c>
      <c r="AV37" s="147">
        <f t="shared" si="33"/>
        <v>0</v>
      </c>
    </row>
    <row r="38" spans="1:75">
      <c r="A38" s="145" t="s">
        <v>74</v>
      </c>
      <c r="B38" s="137">
        <f>C38/$C$52</f>
        <v>0.99473883497080451</v>
      </c>
      <c r="C38" s="146">
        <f>C15+C16+C17+C18+C19+C20+C21+C22+C23</f>
        <v>499.15000000000003</v>
      </c>
      <c r="D38" s="142">
        <f t="shared" si="13"/>
        <v>0</v>
      </c>
      <c r="E38" s="142">
        <f t="shared" si="14"/>
        <v>0</v>
      </c>
      <c r="F38" s="142">
        <f t="shared" si="15"/>
        <v>0</v>
      </c>
      <c r="G38" s="139">
        <f t="shared" si="16"/>
        <v>0</v>
      </c>
      <c r="H38" s="142">
        <f t="shared" si="17"/>
        <v>0</v>
      </c>
      <c r="I38" s="139">
        <f t="shared" si="18"/>
        <v>0</v>
      </c>
      <c r="J38" s="139">
        <f t="shared" si="18"/>
        <v>0</v>
      </c>
      <c r="K38" s="139">
        <f t="shared" si="18"/>
        <v>0</v>
      </c>
      <c r="L38" s="142">
        <f t="shared" si="19"/>
        <v>0</v>
      </c>
      <c r="M38" s="139">
        <f t="shared" si="20"/>
        <v>0</v>
      </c>
      <c r="N38" s="139">
        <f t="shared" si="20"/>
        <v>0</v>
      </c>
      <c r="O38" s="142">
        <f t="shared" si="21"/>
        <v>0</v>
      </c>
      <c r="P38" s="139">
        <f t="shared" si="22"/>
        <v>0</v>
      </c>
      <c r="Q38" s="139">
        <f t="shared" si="22"/>
        <v>0</v>
      </c>
      <c r="R38" s="140">
        <f t="shared" si="22"/>
        <v>0</v>
      </c>
      <c r="S38" s="137" t="e">
        <f>AH38/AH$52</f>
        <v>#DIV/0!</v>
      </c>
      <c r="T38" s="137" t="e">
        <f>AI38/AI$52</f>
        <v>#DIV/0!</v>
      </c>
      <c r="U38" s="137" t="e">
        <f>AJ38/AJ$52</f>
        <v>#DIV/0!</v>
      </c>
      <c r="V38" s="137" t="e">
        <f>AK38/AK$52</f>
        <v>#DIV/0!</v>
      </c>
      <c r="W38" s="137" t="e">
        <f>AL38/AL$52</f>
        <v>#DIV/0!</v>
      </c>
      <c r="X38" s="137" t="e">
        <f>AM38/AM$52</f>
        <v>#DIV/0!</v>
      </c>
      <c r="Y38" s="137" t="e">
        <f>AN38/AN$52</f>
        <v>#DIV/0!</v>
      </c>
      <c r="Z38" s="137" t="e">
        <f>AO38/AO$52</f>
        <v>#DIV/0!</v>
      </c>
      <c r="AA38" s="137" t="e">
        <f>AP38/AP$52</f>
        <v>#DIV/0!</v>
      </c>
      <c r="AB38" s="137" t="e">
        <f>AQ38/AQ$52</f>
        <v>#DIV/0!</v>
      </c>
      <c r="AC38" s="137" t="e">
        <f>AR38/AR$52</f>
        <v>#DIV/0!</v>
      </c>
      <c r="AD38" s="137" t="e">
        <f>AS38/AS$52</f>
        <v>#DIV/0!</v>
      </c>
      <c r="AE38" s="137" t="e">
        <f>AT38/AT$52</f>
        <v>#DIV/0!</v>
      </c>
      <c r="AF38" s="137" t="e">
        <f>AU38/AU$52</f>
        <v>#DIV/0!</v>
      </c>
      <c r="AG38" s="138" t="e">
        <f>AV38/AV$52</f>
        <v>#DIV/0!</v>
      </c>
      <c r="AH38" s="142">
        <f t="shared" ref="AH38:AV38" si="34">AH15+AH16+AH17+AH18+AH19+AH20+AH21+AH22+AH23</f>
        <v>0</v>
      </c>
      <c r="AI38" s="142">
        <f t="shared" si="34"/>
        <v>0</v>
      </c>
      <c r="AJ38" s="142">
        <f t="shared" si="34"/>
        <v>0</v>
      </c>
      <c r="AK38" s="142">
        <f t="shared" si="34"/>
        <v>0</v>
      </c>
      <c r="AL38" s="142">
        <f t="shared" si="34"/>
        <v>0</v>
      </c>
      <c r="AM38" s="142">
        <f t="shared" si="34"/>
        <v>0</v>
      </c>
      <c r="AN38" s="142">
        <f t="shared" si="34"/>
        <v>0</v>
      </c>
      <c r="AO38" s="142">
        <f t="shared" si="34"/>
        <v>0</v>
      </c>
      <c r="AP38" s="142">
        <f t="shared" si="34"/>
        <v>0</v>
      </c>
      <c r="AQ38" s="142">
        <f t="shared" si="34"/>
        <v>0</v>
      </c>
      <c r="AR38" s="142">
        <f t="shared" si="34"/>
        <v>0</v>
      </c>
      <c r="AS38" s="142">
        <f t="shared" si="34"/>
        <v>0</v>
      </c>
      <c r="AT38" s="142">
        <f t="shared" si="34"/>
        <v>0</v>
      </c>
      <c r="AU38" s="142">
        <f t="shared" si="34"/>
        <v>0</v>
      </c>
      <c r="AV38" s="147">
        <f t="shared" si="34"/>
        <v>0</v>
      </c>
    </row>
    <row r="39" spans="1:75">
      <c r="A39" s="145" t="s">
        <v>75</v>
      </c>
      <c r="B39" s="137">
        <f>C39/$C$52</f>
        <v>0.99214810976703394</v>
      </c>
      <c r="C39" s="146">
        <f>C16+C17+C18+C19+C20+C21+C22+C23</f>
        <v>497.84999999999997</v>
      </c>
      <c r="D39" s="142">
        <f t="shared" si="13"/>
        <v>0</v>
      </c>
      <c r="E39" s="142">
        <f t="shared" si="14"/>
        <v>0</v>
      </c>
      <c r="F39" s="142">
        <f t="shared" si="15"/>
        <v>0</v>
      </c>
      <c r="G39" s="139">
        <f t="shared" si="16"/>
        <v>0</v>
      </c>
      <c r="H39" s="142">
        <f t="shared" si="17"/>
        <v>0</v>
      </c>
      <c r="I39" s="139">
        <f t="shared" si="18"/>
        <v>0</v>
      </c>
      <c r="J39" s="139">
        <f t="shared" si="18"/>
        <v>0</v>
      </c>
      <c r="K39" s="139">
        <f t="shared" si="18"/>
        <v>0</v>
      </c>
      <c r="L39" s="142">
        <f t="shared" si="19"/>
        <v>0</v>
      </c>
      <c r="M39" s="139">
        <f t="shared" si="20"/>
        <v>0</v>
      </c>
      <c r="N39" s="139">
        <f t="shared" si="20"/>
        <v>0</v>
      </c>
      <c r="O39" s="142">
        <f t="shared" si="21"/>
        <v>0</v>
      </c>
      <c r="P39" s="139">
        <f t="shared" si="22"/>
        <v>0</v>
      </c>
      <c r="Q39" s="139">
        <f t="shared" si="22"/>
        <v>0</v>
      </c>
      <c r="R39" s="140">
        <f t="shared" si="22"/>
        <v>0</v>
      </c>
      <c r="S39" s="137" t="e">
        <f>AH39/AH$52</f>
        <v>#DIV/0!</v>
      </c>
      <c r="T39" s="137" t="e">
        <f>AI39/AI$52</f>
        <v>#DIV/0!</v>
      </c>
      <c r="U39" s="137" t="e">
        <f>AJ39/AJ$52</f>
        <v>#DIV/0!</v>
      </c>
      <c r="V39" s="137" t="e">
        <f>AK39/AK$52</f>
        <v>#DIV/0!</v>
      </c>
      <c r="W39" s="137" t="e">
        <f>AL39/AL$52</f>
        <v>#DIV/0!</v>
      </c>
      <c r="X39" s="137" t="e">
        <f>AM39/AM$52</f>
        <v>#DIV/0!</v>
      </c>
      <c r="Y39" s="137" t="e">
        <f>AN39/AN$52</f>
        <v>#DIV/0!</v>
      </c>
      <c r="Z39" s="137" t="e">
        <f>AO39/AO$52</f>
        <v>#DIV/0!</v>
      </c>
      <c r="AA39" s="137" t="e">
        <f>AP39/AP$52</f>
        <v>#DIV/0!</v>
      </c>
      <c r="AB39" s="137" t="e">
        <f>AQ39/AQ$52</f>
        <v>#DIV/0!</v>
      </c>
      <c r="AC39" s="137" t="e">
        <f>AR39/AR$52</f>
        <v>#DIV/0!</v>
      </c>
      <c r="AD39" s="137" t="e">
        <f>AS39/AS$52</f>
        <v>#DIV/0!</v>
      </c>
      <c r="AE39" s="137" t="e">
        <f>AT39/AT$52</f>
        <v>#DIV/0!</v>
      </c>
      <c r="AF39" s="137" t="e">
        <f>AU39/AU$52</f>
        <v>#DIV/0!</v>
      </c>
      <c r="AG39" s="138" t="e">
        <f>AV39/AV$52</f>
        <v>#DIV/0!</v>
      </c>
      <c r="AH39" s="142">
        <f t="shared" ref="AH39:AV39" si="35">AH16+AH17+AH18+AH19+AH20+AH21+AH22+AH23</f>
        <v>0</v>
      </c>
      <c r="AI39" s="142">
        <f t="shared" si="35"/>
        <v>0</v>
      </c>
      <c r="AJ39" s="142">
        <f t="shared" si="35"/>
        <v>0</v>
      </c>
      <c r="AK39" s="142">
        <f t="shared" si="35"/>
        <v>0</v>
      </c>
      <c r="AL39" s="142">
        <f t="shared" si="35"/>
        <v>0</v>
      </c>
      <c r="AM39" s="142">
        <f t="shared" si="35"/>
        <v>0</v>
      </c>
      <c r="AN39" s="142">
        <f t="shared" si="35"/>
        <v>0</v>
      </c>
      <c r="AO39" s="142">
        <f t="shared" si="35"/>
        <v>0</v>
      </c>
      <c r="AP39" s="142">
        <f t="shared" si="35"/>
        <v>0</v>
      </c>
      <c r="AQ39" s="142">
        <f t="shared" si="35"/>
        <v>0</v>
      </c>
      <c r="AR39" s="142">
        <f t="shared" si="35"/>
        <v>0</v>
      </c>
      <c r="AS39" s="142">
        <f t="shared" si="35"/>
        <v>0</v>
      </c>
      <c r="AT39" s="142">
        <f t="shared" si="35"/>
        <v>0</v>
      </c>
      <c r="AU39" s="142">
        <f t="shared" si="35"/>
        <v>0</v>
      </c>
      <c r="AV39" s="147">
        <f t="shared" si="35"/>
        <v>0</v>
      </c>
    </row>
    <row r="40" spans="1:75">
      <c r="A40" s="145" t="s">
        <v>76</v>
      </c>
      <c r="B40" s="137">
        <f>C40/$C$52</f>
        <v>0.97947348492397202</v>
      </c>
      <c r="C40" s="146">
        <f>C17+C18+C19+C20+C21+C22+C23</f>
        <v>491.48999999999995</v>
      </c>
      <c r="D40" s="142">
        <f t="shared" si="13"/>
        <v>0</v>
      </c>
      <c r="E40" s="142">
        <f t="shared" si="14"/>
        <v>0</v>
      </c>
      <c r="F40" s="142">
        <f t="shared" si="15"/>
        <v>0</v>
      </c>
      <c r="G40" s="139">
        <f t="shared" si="16"/>
        <v>0</v>
      </c>
      <c r="H40" s="142">
        <f t="shared" si="17"/>
        <v>0</v>
      </c>
      <c r="I40" s="139">
        <f t="shared" si="18"/>
        <v>0</v>
      </c>
      <c r="J40" s="139">
        <f t="shared" si="18"/>
        <v>0</v>
      </c>
      <c r="K40" s="139">
        <f t="shared" si="18"/>
        <v>0</v>
      </c>
      <c r="L40" s="142">
        <f t="shared" si="19"/>
        <v>0</v>
      </c>
      <c r="M40" s="139">
        <f t="shared" si="20"/>
        <v>0</v>
      </c>
      <c r="N40" s="139">
        <f t="shared" si="20"/>
        <v>0</v>
      </c>
      <c r="O40" s="142">
        <f t="shared" si="21"/>
        <v>0</v>
      </c>
      <c r="P40" s="139">
        <f t="shared" si="22"/>
        <v>0</v>
      </c>
      <c r="Q40" s="139">
        <f t="shared" si="22"/>
        <v>0</v>
      </c>
      <c r="R40" s="140">
        <f t="shared" si="22"/>
        <v>0</v>
      </c>
      <c r="S40" s="137" t="e">
        <f>AH40/AH$52</f>
        <v>#DIV/0!</v>
      </c>
      <c r="T40" s="137" t="e">
        <f>AI40/AI$52</f>
        <v>#DIV/0!</v>
      </c>
      <c r="U40" s="137" t="e">
        <f>AJ40/AJ$52</f>
        <v>#DIV/0!</v>
      </c>
      <c r="V40" s="137" t="e">
        <f>AK40/AK$52</f>
        <v>#DIV/0!</v>
      </c>
      <c r="W40" s="137" t="e">
        <f>AL40/AL$52</f>
        <v>#DIV/0!</v>
      </c>
      <c r="X40" s="137" t="e">
        <f>AM40/AM$52</f>
        <v>#DIV/0!</v>
      </c>
      <c r="Y40" s="137" t="e">
        <f>AN40/AN$52</f>
        <v>#DIV/0!</v>
      </c>
      <c r="Z40" s="137" t="e">
        <f>AO40/AO$52</f>
        <v>#DIV/0!</v>
      </c>
      <c r="AA40" s="137" t="e">
        <f>AP40/AP$52</f>
        <v>#DIV/0!</v>
      </c>
      <c r="AB40" s="137" t="e">
        <f>AQ40/AQ$52</f>
        <v>#DIV/0!</v>
      </c>
      <c r="AC40" s="137" t="e">
        <f>AR40/AR$52</f>
        <v>#DIV/0!</v>
      </c>
      <c r="AD40" s="137" t="e">
        <f>AS40/AS$52</f>
        <v>#DIV/0!</v>
      </c>
      <c r="AE40" s="137" t="e">
        <f>AT40/AT$52</f>
        <v>#DIV/0!</v>
      </c>
      <c r="AF40" s="137" t="e">
        <f>AU40/AU$52</f>
        <v>#DIV/0!</v>
      </c>
      <c r="AG40" s="138" t="e">
        <f>AV40/AV$52</f>
        <v>#DIV/0!</v>
      </c>
      <c r="AH40" s="142">
        <f t="shared" ref="AH40:AV40" si="36">AH17+AH18+AH19+AH20+AH21+AH22+AH23</f>
        <v>0</v>
      </c>
      <c r="AI40" s="142">
        <f t="shared" si="36"/>
        <v>0</v>
      </c>
      <c r="AJ40" s="142">
        <f t="shared" si="36"/>
        <v>0</v>
      </c>
      <c r="AK40" s="142">
        <f t="shared" si="36"/>
        <v>0</v>
      </c>
      <c r="AL40" s="142">
        <f t="shared" si="36"/>
        <v>0</v>
      </c>
      <c r="AM40" s="142">
        <f t="shared" si="36"/>
        <v>0</v>
      </c>
      <c r="AN40" s="142">
        <f t="shared" si="36"/>
        <v>0</v>
      </c>
      <c r="AO40" s="142">
        <f t="shared" si="36"/>
        <v>0</v>
      </c>
      <c r="AP40" s="142">
        <f t="shared" si="36"/>
        <v>0</v>
      </c>
      <c r="AQ40" s="142">
        <f t="shared" si="36"/>
        <v>0</v>
      </c>
      <c r="AR40" s="142">
        <f t="shared" si="36"/>
        <v>0</v>
      </c>
      <c r="AS40" s="142">
        <f t="shared" si="36"/>
        <v>0</v>
      </c>
      <c r="AT40" s="142">
        <f t="shared" si="36"/>
        <v>0</v>
      </c>
      <c r="AU40" s="142">
        <f t="shared" si="36"/>
        <v>0</v>
      </c>
      <c r="AV40" s="147">
        <f t="shared" si="36"/>
        <v>0</v>
      </c>
    </row>
    <row r="41" spans="1:75">
      <c r="A41" s="145">
        <f>-300</f>
        <v>-300</v>
      </c>
      <c r="B41" s="137">
        <f>C41/$C$52</f>
        <v>0.83582773670260468</v>
      </c>
      <c r="C41" s="146">
        <f>C18+C19+C20+C21+C22+C23</f>
        <v>419.41</v>
      </c>
      <c r="D41" s="142">
        <f t="shared" si="13"/>
        <v>0</v>
      </c>
      <c r="E41" s="142">
        <f t="shared" si="14"/>
        <v>0</v>
      </c>
      <c r="F41" s="142">
        <f t="shared" si="15"/>
        <v>0</v>
      </c>
      <c r="G41" s="139">
        <f t="shared" si="16"/>
        <v>0</v>
      </c>
      <c r="H41" s="142">
        <f t="shared" si="17"/>
        <v>0</v>
      </c>
      <c r="I41" s="139">
        <f t="shared" si="18"/>
        <v>0</v>
      </c>
      <c r="J41" s="139">
        <f t="shared" si="18"/>
        <v>0</v>
      </c>
      <c r="K41" s="139">
        <f t="shared" si="18"/>
        <v>0</v>
      </c>
      <c r="L41" s="142">
        <f t="shared" si="19"/>
        <v>0</v>
      </c>
      <c r="M41" s="139">
        <f t="shared" si="20"/>
        <v>0</v>
      </c>
      <c r="N41" s="139">
        <f t="shared" si="20"/>
        <v>0</v>
      </c>
      <c r="O41" s="142">
        <f t="shared" si="21"/>
        <v>0</v>
      </c>
      <c r="P41" s="139">
        <f t="shared" si="22"/>
        <v>0</v>
      </c>
      <c r="Q41" s="139">
        <f t="shared" si="22"/>
        <v>0</v>
      </c>
      <c r="R41" s="140">
        <f t="shared" si="22"/>
        <v>0</v>
      </c>
      <c r="S41" s="137" t="e">
        <f>AH41/AH$52</f>
        <v>#DIV/0!</v>
      </c>
      <c r="T41" s="137" t="e">
        <f>AI41/AI$52</f>
        <v>#DIV/0!</v>
      </c>
      <c r="U41" s="137" t="e">
        <f>AJ41/AJ$52</f>
        <v>#DIV/0!</v>
      </c>
      <c r="V41" s="137" t="e">
        <f>AK41/AK$52</f>
        <v>#DIV/0!</v>
      </c>
      <c r="W41" s="137" t="e">
        <f>AL41/AL$52</f>
        <v>#DIV/0!</v>
      </c>
      <c r="X41" s="137" t="e">
        <f>AM41/AM$52</f>
        <v>#DIV/0!</v>
      </c>
      <c r="Y41" s="137" t="e">
        <f>AN41/AN$52</f>
        <v>#DIV/0!</v>
      </c>
      <c r="Z41" s="137" t="e">
        <f>AO41/AO$52</f>
        <v>#DIV/0!</v>
      </c>
      <c r="AA41" s="137" t="e">
        <f>AP41/AP$52</f>
        <v>#DIV/0!</v>
      </c>
      <c r="AB41" s="137" t="e">
        <f>AQ41/AQ$52</f>
        <v>#DIV/0!</v>
      </c>
      <c r="AC41" s="137" t="e">
        <f>AR41/AR$52</f>
        <v>#DIV/0!</v>
      </c>
      <c r="AD41" s="137" t="e">
        <f>AS41/AS$52</f>
        <v>#DIV/0!</v>
      </c>
      <c r="AE41" s="137" t="e">
        <f>AT41/AT$52</f>
        <v>#DIV/0!</v>
      </c>
      <c r="AF41" s="137" t="e">
        <f>AU41/AU$52</f>
        <v>#DIV/0!</v>
      </c>
      <c r="AG41" s="138" t="e">
        <f>AV41/AV$52</f>
        <v>#DIV/0!</v>
      </c>
      <c r="AH41" s="142">
        <f t="shared" ref="AH41:AV41" si="37">AH18+AH19+AH20+AH21+AH22+AH23</f>
        <v>0</v>
      </c>
      <c r="AI41" s="142">
        <f t="shared" si="37"/>
        <v>0</v>
      </c>
      <c r="AJ41" s="142">
        <f t="shared" si="37"/>
        <v>0</v>
      </c>
      <c r="AK41" s="142">
        <f t="shared" si="37"/>
        <v>0</v>
      </c>
      <c r="AL41" s="142">
        <f t="shared" si="37"/>
        <v>0</v>
      </c>
      <c r="AM41" s="142">
        <f t="shared" si="37"/>
        <v>0</v>
      </c>
      <c r="AN41" s="142">
        <f t="shared" si="37"/>
        <v>0</v>
      </c>
      <c r="AO41" s="142">
        <f t="shared" si="37"/>
        <v>0</v>
      </c>
      <c r="AP41" s="142">
        <f t="shared" si="37"/>
        <v>0</v>
      </c>
      <c r="AQ41" s="142">
        <f t="shared" si="37"/>
        <v>0</v>
      </c>
      <c r="AR41" s="142">
        <f t="shared" si="37"/>
        <v>0</v>
      </c>
      <c r="AS41" s="142">
        <f t="shared" si="37"/>
        <v>0</v>
      </c>
      <c r="AT41" s="142">
        <f t="shared" si="37"/>
        <v>0</v>
      </c>
      <c r="AU41" s="142">
        <f t="shared" si="37"/>
        <v>0</v>
      </c>
      <c r="AV41" s="147">
        <f t="shared" si="37"/>
        <v>0</v>
      </c>
    </row>
    <row r="42" spans="1:75">
      <c r="A42" s="145" t="s">
        <v>77</v>
      </c>
      <c r="B42" s="137">
        <f>C42/$C$52</f>
        <v>0.54124235237848495</v>
      </c>
      <c r="C42" s="146">
        <f>C19+C20+C21+C22+C23</f>
        <v>271.58999999999997</v>
      </c>
      <c r="D42" s="142">
        <f t="shared" si="13"/>
        <v>0</v>
      </c>
      <c r="E42" s="142">
        <f t="shared" si="14"/>
        <v>0</v>
      </c>
      <c r="F42" s="142">
        <f t="shared" si="15"/>
        <v>0</v>
      </c>
      <c r="G42" s="139">
        <f t="shared" si="16"/>
        <v>0</v>
      </c>
      <c r="H42" s="142">
        <f t="shared" si="17"/>
        <v>0</v>
      </c>
      <c r="I42" s="139">
        <f t="shared" si="18"/>
        <v>0</v>
      </c>
      <c r="J42" s="139">
        <f t="shared" si="18"/>
        <v>0</v>
      </c>
      <c r="K42" s="139">
        <f t="shared" si="18"/>
        <v>0</v>
      </c>
      <c r="L42" s="142">
        <f t="shared" si="19"/>
        <v>0</v>
      </c>
      <c r="M42" s="139">
        <f t="shared" si="20"/>
        <v>0</v>
      </c>
      <c r="N42" s="139">
        <f t="shared" si="20"/>
        <v>0</v>
      </c>
      <c r="O42" s="142">
        <f t="shared" si="21"/>
        <v>0</v>
      </c>
      <c r="P42" s="139">
        <f t="shared" si="22"/>
        <v>0</v>
      </c>
      <c r="Q42" s="139">
        <f t="shared" si="22"/>
        <v>0</v>
      </c>
      <c r="R42" s="140">
        <f t="shared" si="22"/>
        <v>0</v>
      </c>
      <c r="S42" s="137" t="e">
        <f>AH42/AH$52</f>
        <v>#DIV/0!</v>
      </c>
      <c r="T42" s="137" t="e">
        <f>AI42/AI$52</f>
        <v>#DIV/0!</v>
      </c>
      <c r="U42" s="137" t="e">
        <f>AJ42/AJ$52</f>
        <v>#DIV/0!</v>
      </c>
      <c r="V42" s="137" t="e">
        <f>AK42/AK$52</f>
        <v>#DIV/0!</v>
      </c>
      <c r="W42" s="137" t="e">
        <f>AL42/AL$52</f>
        <v>#DIV/0!</v>
      </c>
      <c r="X42" s="137" t="e">
        <f>AM42/AM$52</f>
        <v>#DIV/0!</v>
      </c>
      <c r="Y42" s="137" t="e">
        <f>AN42/AN$52</f>
        <v>#DIV/0!</v>
      </c>
      <c r="Z42" s="137" t="e">
        <f>AO42/AO$52</f>
        <v>#DIV/0!</v>
      </c>
      <c r="AA42" s="137" t="e">
        <f>AP42/AP$52</f>
        <v>#DIV/0!</v>
      </c>
      <c r="AB42" s="137" t="e">
        <f>AQ42/AQ$52</f>
        <v>#DIV/0!</v>
      </c>
      <c r="AC42" s="137" t="e">
        <f>AR42/AR$52</f>
        <v>#DIV/0!</v>
      </c>
      <c r="AD42" s="137" t="e">
        <f>AS42/AS$52</f>
        <v>#DIV/0!</v>
      </c>
      <c r="AE42" s="137" t="e">
        <f>AT42/AT$52</f>
        <v>#DIV/0!</v>
      </c>
      <c r="AF42" s="137" t="e">
        <f>AU42/AU$52</f>
        <v>#DIV/0!</v>
      </c>
      <c r="AG42" s="138" t="e">
        <f>AV42/AV$52</f>
        <v>#DIV/0!</v>
      </c>
      <c r="AH42" s="142">
        <f t="shared" ref="AH42:AV42" si="38">AH19+AH20+AH21+AH22+AH23</f>
        <v>0</v>
      </c>
      <c r="AI42" s="142">
        <f t="shared" si="38"/>
        <v>0</v>
      </c>
      <c r="AJ42" s="142">
        <f t="shared" si="38"/>
        <v>0</v>
      </c>
      <c r="AK42" s="142">
        <f t="shared" si="38"/>
        <v>0</v>
      </c>
      <c r="AL42" s="142">
        <f t="shared" si="38"/>
        <v>0</v>
      </c>
      <c r="AM42" s="142">
        <f t="shared" si="38"/>
        <v>0</v>
      </c>
      <c r="AN42" s="142">
        <f t="shared" si="38"/>
        <v>0</v>
      </c>
      <c r="AO42" s="142">
        <f t="shared" si="38"/>
        <v>0</v>
      </c>
      <c r="AP42" s="142">
        <f t="shared" si="38"/>
        <v>0</v>
      </c>
      <c r="AQ42" s="142">
        <f t="shared" si="38"/>
        <v>0</v>
      </c>
      <c r="AR42" s="142">
        <f t="shared" si="38"/>
        <v>0</v>
      </c>
      <c r="AS42" s="142">
        <f t="shared" si="38"/>
        <v>0</v>
      </c>
      <c r="AT42" s="142">
        <f t="shared" si="38"/>
        <v>0</v>
      </c>
      <c r="AU42" s="142">
        <f t="shared" si="38"/>
        <v>0</v>
      </c>
      <c r="AV42" s="147">
        <f t="shared" si="38"/>
        <v>0</v>
      </c>
    </row>
    <row r="43" spans="1:75">
      <c r="A43" s="145" t="s">
        <v>78</v>
      </c>
      <c r="B43" s="137">
        <f>C43/$C$52</f>
        <v>8.7745869786165526E-2</v>
      </c>
      <c r="C43" s="146">
        <f>C20+C21+C22+C23</f>
        <v>44.03</v>
      </c>
      <c r="D43" s="142">
        <f t="shared" si="13"/>
        <v>0</v>
      </c>
      <c r="E43" s="142">
        <f t="shared" si="14"/>
        <v>0</v>
      </c>
      <c r="F43" s="142">
        <f t="shared" si="15"/>
        <v>0</v>
      </c>
      <c r="G43" s="139">
        <f t="shared" si="16"/>
        <v>0</v>
      </c>
      <c r="H43" s="142">
        <f t="shared" si="17"/>
        <v>0</v>
      </c>
      <c r="I43" s="139">
        <f t="shared" si="18"/>
        <v>0</v>
      </c>
      <c r="J43" s="139">
        <f t="shared" si="18"/>
        <v>0</v>
      </c>
      <c r="K43" s="139">
        <f t="shared" si="18"/>
        <v>0</v>
      </c>
      <c r="L43" s="142">
        <f t="shared" si="19"/>
        <v>0</v>
      </c>
      <c r="M43" s="139">
        <f t="shared" si="20"/>
        <v>0</v>
      </c>
      <c r="N43" s="139">
        <f t="shared" si="20"/>
        <v>0</v>
      </c>
      <c r="O43" s="142">
        <f t="shared" si="21"/>
        <v>0</v>
      </c>
      <c r="P43" s="139">
        <f t="shared" si="22"/>
        <v>0</v>
      </c>
      <c r="Q43" s="139">
        <f t="shared" si="22"/>
        <v>0</v>
      </c>
      <c r="R43" s="140">
        <f t="shared" si="22"/>
        <v>0</v>
      </c>
      <c r="S43" s="137" t="e">
        <f>AH43/AH$52</f>
        <v>#DIV/0!</v>
      </c>
      <c r="T43" s="137" t="e">
        <f>AI43/AI$52</f>
        <v>#DIV/0!</v>
      </c>
      <c r="U43" s="137" t="e">
        <f>AJ43/AJ$52</f>
        <v>#DIV/0!</v>
      </c>
      <c r="V43" s="137" t="e">
        <f>AK43/AK$52</f>
        <v>#DIV/0!</v>
      </c>
      <c r="W43" s="137" t="e">
        <f>AL43/AL$52</f>
        <v>#DIV/0!</v>
      </c>
      <c r="X43" s="137" t="e">
        <f>AM43/AM$52</f>
        <v>#DIV/0!</v>
      </c>
      <c r="Y43" s="137" t="e">
        <f>AN43/AN$52</f>
        <v>#DIV/0!</v>
      </c>
      <c r="Z43" s="137" t="e">
        <f>AO43/AO$52</f>
        <v>#DIV/0!</v>
      </c>
      <c r="AA43" s="137" t="e">
        <f>AP43/AP$52</f>
        <v>#DIV/0!</v>
      </c>
      <c r="AB43" s="137" t="e">
        <f>AQ43/AQ$52</f>
        <v>#DIV/0!</v>
      </c>
      <c r="AC43" s="137" t="e">
        <f>AR43/AR$52</f>
        <v>#DIV/0!</v>
      </c>
      <c r="AD43" s="137" t="e">
        <f>AS43/AS$52</f>
        <v>#DIV/0!</v>
      </c>
      <c r="AE43" s="137" t="e">
        <f>AT43/AT$52</f>
        <v>#DIV/0!</v>
      </c>
      <c r="AF43" s="137" t="e">
        <f>AU43/AU$52</f>
        <v>#DIV/0!</v>
      </c>
      <c r="AG43" s="138" t="e">
        <f>AV43/AV$52</f>
        <v>#DIV/0!</v>
      </c>
      <c r="AH43" s="142">
        <f t="shared" ref="AH43:AV43" si="39">AH20+AH21+AH22+AH23</f>
        <v>0</v>
      </c>
      <c r="AI43" s="142">
        <f t="shared" si="39"/>
        <v>0</v>
      </c>
      <c r="AJ43" s="142">
        <f t="shared" si="39"/>
        <v>0</v>
      </c>
      <c r="AK43" s="142">
        <f t="shared" si="39"/>
        <v>0</v>
      </c>
      <c r="AL43" s="142">
        <f t="shared" si="39"/>
        <v>0</v>
      </c>
      <c r="AM43" s="142">
        <f t="shared" si="39"/>
        <v>0</v>
      </c>
      <c r="AN43" s="142">
        <f t="shared" si="39"/>
        <v>0</v>
      </c>
      <c r="AO43" s="142">
        <f t="shared" si="39"/>
        <v>0</v>
      </c>
      <c r="AP43" s="142">
        <f t="shared" si="39"/>
        <v>0</v>
      </c>
      <c r="AQ43" s="142">
        <f t="shared" si="39"/>
        <v>0</v>
      </c>
      <c r="AR43" s="142">
        <f t="shared" si="39"/>
        <v>0</v>
      </c>
      <c r="AS43" s="142">
        <f t="shared" si="39"/>
        <v>0</v>
      </c>
      <c r="AT43" s="142">
        <f t="shared" si="39"/>
        <v>0</v>
      </c>
      <c r="AU43" s="142">
        <f t="shared" si="39"/>
        <v>0</v>
      </c>
      <c r="AV43" s="147">
        <f t="shared" si="39"/>
        <v>0</v>
      </c>
    </row>
    <row r="44" spans="1:75">
      <c r="A44" s="145" t="s">
        <v>79</v>
      </c>
      <c r="B44" s="137">
        <f>C44/$C$52</f>
        <v>1.1339404930349347E-2</v>
      </c>
      <c r="C44" s="146">
        <f>C21+C22+C23</f>
        <v>5.6899999999999995</v>
      </c>
      <c r="D44" s="142">
        <f t="shared" si="13"/>
        <v>0</v>
      </c>
      <c r="E44" s="142">
        <f t="shared" si="14"/>
        <v>0</v>
      </c>
      <c r="F44" s="142">
        <f t="shared" si="15"/>
        <v>0</v>
      </c>
      <c r="G44" s="139">
        <f t="shared" si="16"/>
        <v>0</v>
      </c>
      <c r="H44" s="142">
        <f t="shared" si="17"/>
        <v>0</v>
      </c>
      <c r="I44" s="139">
        <f t="shared" si="18"/>
        <v>0</v>
      </c>
      <c r="J44" s="139">
        <f t="shared" si="18"/>
        <v>0</v>
      </c>
      <c r="K44" s="139">
        <f t="shared" si="18"/>
        <v>0</v>
      </c>
      <c r="L44" s="142">
        <f t="shared" si="19"/>
        <v>0</v>
      </c>
      <c r="M44" s="139">
        <f t="shared" si="20"/>
        <v>0</v>
      </c>
      <c r="N44" s="139">
        <f t="shared" si="20"/>
        <v>0</v>
      </c>
      <c r="O44" s="142">
        <f t="shared" si="21"/>
        <v>0</v>
      </c>
      <c r="P44" s="139">
        <f t="shared" si="22"/>
        <v>0</v>
      </c>
      <c r="Q44" s="139">
        <f t="shared" si="22"/>
        <v>0</v>
      </c>
      <c r="R44" s="140">
        <f t="shared" si="22"/>
        <v>0</v>
      </c>
      <c r="S44" s="137" t="e">
        <f>AH44/AH$52</f>
        <v>#DIV/0!</v>
      </c>
      <c r="T44" s="137" t="e">
        <f>AI44/AI$52</f>
        <v>#DIV/0!</v>
      </c>
      <c r="U44" s="137" t="e">
        <f>AJ44/AJ$52</f>
        <v>#DIV/0!</v>
      </c>
      <c r="V44" s="137" t="e">
        <f>AK44/AK$52</f>
        <v>#DIV/0!</v>
      </c>
      <c r="W44" s="137" t="e">
        <f>AL44/AL$52</f>
        <v>#DIV/0!</v>
      </c>
      <c r="X44" s="137" t="e">
        <f>AM44/AM$52</f>
        <v>#DIV/0!</v>
      </c>
      <c r="Y44" s="137" t="e">
        <f>AN44/AN$52</f>
        <v>#DIV/0!</v>
      </c>
      <c r="Z44" s="137" t="e">
        <f>AO44/AO$52</f>
        <v>#DIV/0!</v>
      </c>
      <c r="AA44" s="137" t="e">
        <f>AP44/AP$52</f>
        <v>#DIV/0!</v>
      </c>
      <c r="AB44" s="137" t="e">
        <f>AQ44/AQ$52</f>
        <v>#DIV/0!</v>
      </c>
      <c r="AC44" s="137" t="e">
        <f>AR44/AR$52</f>
        <v>#DIV/0!</v>
      </c>
      <c r="AD44" s="137" t="e">
        <f>AS44/AS$52</f>
        <v>#DIV/0!</v>
      </c>
      <c r="AE44" s="137" t="e">
        <f>AT44/AT$52</f>
        <v>#DIV/0!</v>
      </c>
      <c r="AF44" s="137" t="e">
        <f>AU44/AU$52</f>
        <v>#DIV/0!</v>
      </c>
      <c r="AG44" s="138" t="e">
        <f>AV44/AV$52</f>
        <v>#DIV/0!</v>
      </c>
      <c r="AH44" s="142">
        <f t="shared" ref="AH44:AV44" si="40">AH21+AH22+AH23</f>
        <v>0</v>
      </c>
      <c r="AI44" s="142">
        <f t="shared" si="40"/>
        <v>0</v>
      </c>
      <c r="AJ44" s="142">
        <f t="shared" si="40"/>
        <v>0</v>
      </c>
      <c r="AK44" s="142">
        <f t="shared" si="40"/>
        <v>0</v>
      </c>
      <c r="AL44" s="142">
        <f t="shared" si="40"/>
        <v>0</v>
      </c>
      <c r="AM44" s="142">
        <f t="shared" si="40"/>
        <v>0</v>
      </c>
      <c r="AN44" s="142">
        <f t="shared" si="40"/>
        <v>0</v>
      </c>
      <c r="AO44" s="142">
        <f t="shared" si="40"/>
        <v>0</v>
      </c>
      <c r="AP44" s="142">
        <f t="shared" si="40"/>
        <v>0</v>
      </c>
      <c r="AQ44" s="142">
        <f t="shared" si="40"/>
        <v>0</v>
      </c>
      <c r="AR44" s="142">
        <f t="shared" si="40"/>
        <v>0</v>
      </c>
      <c r="AS44" s="142">
        <f t="shared" si="40"/>
        <v>0</v>
      </c>
      <c r="AT44" s="142">
        <f t="shared" si="40"/>
        <v>0</v>
      </c>
      <c r="AU44" s="142">
        <f t="shared" si="40"/>
        <v>0</v>
      </c>
      <c r="AV44" s="147">
        <f t="shared" si="40"/>
        <v>0</v>
      </c>
    </row>
    <row r="45" spans="1:75">
      <c r="A45" s="145" t="s">
        <v>80</v>
      </c>
      <c r="B45" s="137">
        <f>C45/$C$52</f>
        <v>4.4839474680643298E-3</v>
      </c>
      <c r="C45" s="146">
        <f>C22+C23</f>
        <v>2.25</v>
      </c>
      <c r="D45" s="142">
        <f t="shared" si="13"/>
        <v>0</v>
      </c>
      <c r="E45" s="142">
        <f t="shared" si="14"/>
        <v>0</v>
      </c>
      <c r="F45" s="142">
        <f t="shared" si="15"/>
        <v>0</v>
      </c>
      <c r="G45" s="139">
        <f t="shared" si="16"/>
        <v>0</v>
      </c>
      <c r="H45" s="142">
        <f t="shared" si="17"/>
        <v>0</v>
      </c>
      <c r="I45" s="139">
        <f t="shared" si="18"/>
        <v>0</v>
      </c>
      <c r="J45" s="139">
        <f t="shared" si="18"/>
        <v>0</v>
      </c>
      <c r="K45" s="139">
        <f t="shared" si="18"/>
        <v>0</v>
      </c>
      <c r="L45" s="142">
        <f t="shared" si="19"/>
        <v>0</v>
      </c>
      <c r="M45" s="139">
        <f t="shared" si="20"/>
        <v>0</v>
      </c>
      <c r="N45" s="139">
        <f t="shared" si="20"/>
        <v>0</v>
      </c>
      <c r="O45" s="142">
        <f t="shared" si="21"/>
        <v>0</v>
      </c>
      <c r="P45" s="139">
        <f t="shared" si="22"/>
        <v>0</v>
      </c>
      <c r="Q45" s="139">
        <f t="shared" si="22"/>
        <v>0</v>
      </c>
      <c r="R45" s="140">
        <f t="shared" si="22"/>
        <v>0</v>
      </c>
      <c r="S45" s="137" t="e">
        <f>AH45/AH$52</f>
        <v>#DIV/0!</v>
      </c>
      <c r="T45" s="137" t="e">
        <f>AI45/AI$52</f>
        <v>#DIV/0!</v>
      </c>
      <c r="U45" s="137" t="e">
        <f>AJ45/AJ$52</f>
        <v>#DIV/0!</v>
      </c>
      <c r="V45" s="137" t="e">
        <f>AK45/AK$52</f>
        <v>#DIV/0!</v>
      </c>
      <c r="W45" s="137" t="e">
        <f>AL45/AL$52</f>
        <v>#DIV/0!</v>
      </c>
      <c r="X45" s="137" t="e">
        <f>AM45/AM$52</f>
        <v>#DIV/0!</v>
      </c>
      <c r="Y45" s="137" t="e">
        <f>AN45/AN$52</f>
        <v>#DIV/0!</v>
      </c>
      <c r="Z45" s="137" t="e">
        <f>AO45/AO$52</f>
        <v>#DIV/0!</v>
      </c>
      <c r="AA45" s="137" t="e">
        <f>AP45/AP$52</f>
        <v>#DIV/0!</v>
      </c>
      <c r="AB45" s="137" t="e">
        <f>AQ45/AQ$52</f>
        <v>#DIV/0!</v>
      </c>
      <c r="AC45" s="137" t="e">
        <f>AR45/AR$52</f>
        <v>#DIV/0!</v>
      </c>
      <c r="AD45" s="137" t="e">
        <f>AS45/AS$52</f>
        <v>#DIV/0!</v>
      </c>
      <c r="AE45" s="137" t="e">
        <f>AT45/AT$52</f>
        <v>#DIV/0!</v>
      </c>
      <c r="AF45" s="137" t="e">
        <f>AU45/AU$52</f>
        <v>#DIV/0!</v>
      </c>
      <c r="AG45" s="138" t="e">
        <f>AV45/AV$52</f>
        <v>#DIV/0!</v>
      </c>
      <c r="AH45" s="142">
        <f t="shared" ref="AH45:AV45" si="41">AH22+AH23</f>
        <v>0</v>
      </c>
      <c r="AI45" s="142">
        <f t="shared" si="41"/>
        <v>0</v>
      </c>
      <c r="AJ45" s="142">
        <f t="shared" si="41"/>
        <v>0</v>
      </c>
      <c r="AK45" s="142">
        <f t="shared" si="41"/>
        <v>0</v>
      </c>
      <c r="AL45" s="142">
        <f t="shared" si="41"/>
        <v>0</v>
      </c>
      <c r="AM45" s="142">
        <f t="shared" si="41"/>
        <v>0</v>
      </c>
      <c r="AN45" s="142">
        <f t="shared" si="41"/>
        <v>0</v>
      </c>
      <c r="AO45" s="142">
        <f t="shared" si="41"/>
        <v>0</v>
      </c>
      <c r="AP45" s="142">
        <f t="shared" si="41"/>
        <v>0</v>
      </c>
      <c r="AQ45" s="142">
        <f t="shared" si="41"/>
        <v>0</v>
      </c>
      <c r="AR45" s="142">
        <f t="shared" si="41"/>
        <v>0</v>
      </c>
      <c r="AS45" s="142">
        <f t="shared" si="41"/>
        <v>0</v>
      </c>
      <c r="AT45" s="142">
        <f t="shared" si="41"/>
        <v>0</v>
      </c>
      <c r="AU45" s="142">
        <f t="shared" si="41"/>
        <v>0</v>
      </c>
      <c r="AV45" s="147">
        <f t="shared" si="41"/>
        <v>0</v>
      </c>
    </row>
    <row r="46" spans="1:75" s="113" customFormat="1">
      <c r="A46" s="145" t="s">
        <v>92</v>
      </c>
      <c r="B46" s="137">
        <f>C46/$C$52</f>
        <v>4.3245182247553752E-3</v>
      </c>
      <c r="C46" s="146">
        <f>C23</f>
        <v>2.17</v>
      </c>
      <c r="D46" s="142">
        <f t="shared" si="13"/>
        <v>0</v>
      </c>
      <c r="E46" s="142">
        <f t="shared" si="14"/>
        <v>0</v>
      </c>
      <c r="F46" s="142">
        <f t="shared" si="15"/>
        <v>0</v>
      </c>
      <c r="G46" s="139">
        <f t="shared" si="16"/>
        <v>0</v>
      </c>
      <c r="H46" s="142">
        <f t="shared" si="17"/>
        <v>0</v>
      </c>
      <c r="I46" s="139">
        <f t="shared" si="18"/>
        <v>0</v>
      </c>
      <c r="J46" s="139">
        <f t="shared" si="18"/>
        <v>0</v>
      </c>
      <c r="K46" s="139">
        <f t="shared" si="18"/>
        <v>0</v>
      </c>
      <c r="L46" s="142">
        <f t="shared" si="19"/>
        <v>0</v>
      </c>
      <c r="M46" s="139">
        <f t="shared" si="20"/>
        <v>0</v>
      </c>
      <c r="N46" s="139">
        <f t="shared" si="20"/>
        <v>0</v>
      </c>
      <c r="O46" s="142">
        <f t="shared" si="21"/>
        <v>0</v>
      </c>
      <c r="P46" s="139">
        <f t="shared" si="22"/>
        <v>0</v>
      </c>
      <c r="Q46" s="139">
        <f t="shared" si="22"/>
        <v>0</v>
      </c>
      <c r="R46" s="140">
        <f t="shared" si="22"/>
        <v>0</v>
      </c>
      <c r="S46" s="137" t="e">
        <f>AH46/AH$52</f>
        <v>#DIV/0!</v>
      </c>
      <c r="T46" s="137" t="e">
        <f>AI46/AI$52</f>
        <v>#DIV/0!</v>
      </c>
      <c r="U46" s="137" t="e">
        <f>AJ46/AJ$52</f>
        <v>#DIV/0!</v>
      </c>
      <c r="V46" s="137" t="e">
        <f>AK46/AK$52</f>
        <v>#DIV/0!</v>
      </c>
      <c r="W46" s="137" t="e">
        <f>AL46/AL$52</f>
        <v>#DIV/0!</v>
      </c>
      <c r="X46" s="137" t="e">
        <f>AM46/AM$52</f>
        <v>#DIV/0!</v>
      </c>
      <c r="Y46" s="137" t="e">
        <f>AN46/AN$52</f>
        <v>#DIV/0!</v>
      </c>
      <c r="Z46" s="137" t="e">
        <f>AO46/AO$52</f>
        <v>#DIV/0!</v>
      </c>
      <c r="AA46" s="137" t="e">
        <f>AP46/AP$52</f>
        <v>#DIV/0!</v>
      </c>
      <c r="AB46" s="137" t="e">
        <f>AQ46/AQ$52</f>
        <v>#DIV/0!</v>
      </c>
      <c r="AC46" s="137" t="e">
        <f>AR46/AR$52</f>
        <v>#DIV/0!</v>
      </c>
      <c r="AD46" s="137" t="e">
        <f>AS46/AS$52</f>
        <v>#DIV/0!</v>
      </c>
      <c r="AE46" s="137" t="e">
        <f>AT46/AT$52</f>
        <v>#DIV/0!</v>
      </c>
      <c r="AF46" s="137" t="e">
        <f>AU46/AU$52</f>
        <v>#DIV/0!</v>
      </c>
      <c r="AG46" s="138" t="e">
        <f>AV46/AV$52</f>
        <v>#DIV/0!</v>
      </c>
      <c r="AH46" s="142">
        <f t="shared" ref="AH46:AV46" si="42">AH23</f>
        <v>0</v>
      </c>
      <c r="AI46" s="142">
        <f t="shared" si="42"/>
        <v>0</v>
      </c>
      <c r="AJ46" s="142">
        <f t="shared" si="42"/>
        <v>0</v>
      </c>
      <c r="AK46" s="142">
        <f t="shared" si="42"/>
        <v>0</v>
      </c>
      <c r="AL46" s="142">
        <f t="shared" si="42"/>
        <v>0</v>
      </c>
      <c r="AM46" s="142">
        <f t="shared" si="42"/>
        <v>0</v>
      </c>
      <c r="AN46" s="142">
        <f t="shared" si="42"/>
        <v>0</v>
      </c>
      <c r="AO46" s="142">
        <f t="shared" si="42"/>
        <v>0</v>
      </c>
      <c r="AP46" s="142">
        <f t="shared" si="42"/>
        <v>0</v>
      </c>
      <c r="AQ46" s="142">
        <f t="shared" si="42"/>
        <v>0</v>
      </c>
      <c r="AR46" s="142">
        <f t="shared" si="42"/>
        <v>0</v>
      </c>
      <c r="AS46" s="142">
        <f t="shared" si="42"/>
        <v>0</v>
      </c>
      <c r="AT46" s="142">
        <f t="shared" si="42"/>
        <v>0</v>
      </c>
      <c r="AU46" s="142">
        <f t="shared" si="42"/>
        <v>0</v>
      </c>
      <c r="AV46" s="147">
        <f t="shared" si="42"/>
        <v>0</v>
      </c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</row>
    <row r="47" spans="1:75" s="113" customFormat="1">
      <c r="A47" s="145"/>
      <c r="B47" s="137"/>
      <c r="C47" s="146"/>
      <c r="D47" s="142"/>
      <c r="E47" s="142"/>
      <c r="F47" s="142"/>
      <c r="G47" s="139"/>
      <c r="H47" s="142"/>
      <c r="I47" s="139"/>
      <c r="J47" s="139"/>
      <c r="K47" s="139"/>
      <c r="L47" s="142"/>
      <c r="M47" s="139"/>
      <c r="N47" s="139"/>
      <c r="O47" s="142"/>
      <c r="P47" s="139"/>
      <c r="Q47" s="139"/>
      <c r="R47" s="140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8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7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</row>
    <row r="48" spans="1:75" s="113" customFormat="1">
      <c r="A48" s="148" t="s">
        <v>81</v>
      </c>
      <c r="B48" s="149" t="e">
        <f>SUM(#REF!)</f>
        <v>#REF!</v>
      </c>
      <c r="C48" s="150" t="e">
        <f>SUM(#REF!)</f>
        <v>#REF!</v>
      </c>
      <c r="D48" s="151" t="e">
        <f t="shared" ref="D48" si="43">(AH48/$C48)*100</f>
        <v>#REF!</v>
      </c>
      <c r="E48" s="151" t="e">
        <f t="shared" ref="E48" si="44">(AI48/$C48)*10000</f>
        <v>#REF!</v>
      </c>
      <c r="F48" s="151" t="e">
        <f t="shared" ref="F48" si="45">(AJ48/$C48)*100</f>
        <v>#REF!</v>
      </c>
      <c r="G48" s="152" t="e">
        <f t="shared" ref="G48" si="46">(AK48/$C48)*10000</f>
        <v>#REF!</v>
      </c>
      <c r="H48" s="151" t="e">
        <f t="shared" ref="H48" si="47">(AL48/$C48)*100</f>
        <v>#REF!</v>
      </c>
      <c r="I48" s="152" t="e">
        <f t="shared" ref="I48:K48" si="48">(AM48/$C48)*10000</f>
        <v>#REF!</v>
      </c>
      <c r="J48" s="152" t="e">
        <f t="shared" si="48"/>
        <v>#REF!</v>
      </c>
      <c r="K48" s="152" t="e">
        <f t="shared" si="48"/>
        <v>#REF!</v>
      </c>
      <c r="L48" s="151" t="e">
        <f t="shared" ref="L48" si="49">(AP48/$C48)*100</f>
        <v>#REF!</v>
      </c>
      <c r="M48" s="152" t="e">
        <f t="shared" ref="M48:N48" si="50">(AQ48/$C48)*10000</f>
        <v>#REF!</v>
      </c>
      <c r="N48" s="152" t="e">
        <f t="shared" si="50"/>
        <v>#REF!</v>
      </c>
      <c r="O48" s="151" t="e">
        <f t="shared" ref="O48" si="51">(AS48/$C48)*100</f>
        <v>#REF!</v>
      </c>
      <c r="P48" s="152" t="e">
        <f t="shared" ref="P48:R48" si="52">(AT48/$C48)*10000</f>
        <v>#REF!</v>
      </c>
      <c r="Q48" s="152" t="e">
        <f t="shared" si="52"/>
        <v>#REF!</v>
      </c>
      <c r="R48" s="153" t="e">
        <f t="shared" si="52"/>
        <v>#REF!</v>
      </c>
      <c r="S48" s="149" t="e">
        <f t="shared" ref="S48:AG48" si="53">AH48/AH$52</f>
        <v>#REF!</v>
      </c>
      <c r="T48" s="149" t="e">
        <f t="shared" si="53"/>
        <v>#REF!</v>
      </c>
      <c r="U48" s="149" t="e">
        <f t="shared" si="53"/>
        <v>#REF!</v>
      </c>
      <c r="V48" s="149" t="e">
        <f t="shared" si="53"/>
        <v>#REF!</v>
      </c>
      <c r="W48" s="149" t="e">
        <f t="shared" si="53"/>
        <v>#REF!</v>
      </c>
      <c r="X48" s="149" t="e">
        <f t="shared" si="53"/>
        <v>#REF!</v>
      </c>
      <c r="Y48" s="149" t="e">
        <f t="shared" si="53"/>
        <v>#REF!</v>
      </c>
      <c r="Z48" s="149" t="e">
        <f t="shared" si="53"/>
        <v>#REF!</v>
      </c>
      <c r="AA48" s="149" t="e">
        <f t="shared" si="53"/>
        <v>#REF!</v>
      </c>
      <c r="AB48" s="149" t="e">
        <f t="shared" si="53"/>
        <v>#REF!</v>
      </c>
      <c r="AC48" s="149" t="e">
        <f t="shared" si="53"/>
        <v>#REF!</v>
      </c>
      <c r="AD48" s="149" t="e">
        <f t="shared" si="53"/>
        <v>#REF!</v>
      </c>
      <c r="AE48" s="149" t="e">
        <f t="shared" si="53"/>
        <v>#REF!</v>
      </c>
      <c r="AF48" s="149" t="e">
        <f t="shared" si="53"/>
        <v>#REF!</v>
      </c>
      <c r="AG48" s="154" t="e">
        <f t="shared" si="53"/>
        <v>#REF!</v>
      </c>
      <c r="AH48" s="142" t="e">
        <f>SUM(#REF!)</f>
        <v>#REF!</v>
      </c>
      <c r="AI48" s="142" t="e">
        <f>SUM(#REF!)</f>
        <v>#REF!</v>
      </c>
      <c r="AJ48" s="142" t="e">
        <f>SUM(#REF!)</f>
        <v>#REF!</v>
      </c>
      <c r="AK48" s="142" t="e">
        <f>SUM(#REF!)</f>
        <v>#REF!</v>
      </c>
      <c r="AL48" s="142" t="e">
        <f>SUM(#REF!)</f>
        <v>#REF!</v>
      </c>
      <c r="AM48" s="142" t="e">
        <f>SUM(#REF!)</f>
        <v>#REF!</v>
      </c>
      <c r="AN48" s="142" t="e">
        <f>SUM(#REF!)</f>
        <v>#REF!</v>
      </c>
      <c r="AO48" s="142" t="e">
        <f>SUM(#REF!)</f>
        <v>#REF!</v>
      </c>
      <c r="AP48" s="142" t="e">
        <f>SUM(#REF!)</f>
        <v>#REF!</v>
      </c>
      <c r="AQ48" s="142" t="e">
        <f>SUM(#REF!)</f>
        <v>#REF!</v>
      </c>
      <c r="AR48" s="142" t="e">
        <f>SUM(#REF!)</f>
        <v>#REF!</v>
      </c>
      <c r="AS48" s="142" t="e">
        <f>SUM(#REF!)</f>
        <v>#REF!</v>
      </c>
      <c r="AT48" s="142" t="e">
        <f>SUM(#REF!)</f>
        <v>#REF!</v>
      </c>
      <c r="AU48" s="142" t="e">
        <f>SUM(#REF!)</f>
        <v>#REF!</v>
      </c>
      <c r="AV48" s="147" t="e">
        <f>SUM(#REF!)</f>
        <v>#REF!</v>
      </c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</row>
    <row r="49" spans="1:75" s="113" customFormat="1" ht="15.75" customHeight="1">
      <c r="A49" s="145"/>
      <c r="B49" s="112"/>
      <c r="C49" s="112"/>
      <c r="D49" s="139"/>
      <c r="E49" s="139"/>
      <c r="F49" s="139"/>
      <c r="G49" s="139"/>
      <c r="H49" s="139"/>
      <c r="I49" s="139"/>
      <c r="J49" s="139"/>
      <c r="K49" s="139"/>
      <c r="L49" s="139"/>
      <c r="M49" s="142"/>
      <c r="N49" s="142"/>
      <c r="O49" s="142"/>
      <c r="P49" s="142"/>
      <c r="Q49" s="139"/>
      <c r="R49" s="140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4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40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</row>
    <row r="50" spans="1:75" s="113" customFormat="1">
      <c r="A50" s="130" t="s">
        <v>82</v>
      </c>
      <c r="B50" s="112"/>
      <c r="C50" s="155">
        <f>'Sizing Summary'!C10</f>
        <v>508.14</v>
      </c>
      <c r="D50" s="156">
        <v>4.32</v>
      </c>
      <c r="E50" s="156">
        <v>0.11</v>
      </c>
      <c r="F50" s="156">
        <v>0.69</v>
      </c>
      <c r="G50" s="157">
        <v>9070</v>
      </c>
      <c r="H50" s="156">
        <v>19.600000000000001</v>
      </c>
      <c r="I50" s="157">
        <v>490</v>
      </c>
      <c r="J50" s="157">
        <v>273</v>
      </c>
      <c r="K50" s="157">
        <v>4730</v>
      </c>
      <c r="L50" s="156">
        <v>0.95</v>
      </c>
      <c r="M50" s="157">
        <v>4310</v>
      </c>
      <c r="N50" s="133">
        <v>7.6</v>
      </c>
      <c r="O50" s="156">
        <f>28.99*0.46743</f>
        <v>13.5507957</v>
      </c>
      <c r="P50" s="156">
        <v>1800</v>
      </c>
      <c r="Q50" s="157">
        <v>1360</v>
      </c>
      <c r="R50" s="158">
        <v>278</v>
      </c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4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40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</row>
    <row r="51" spans="1:75" s="113" customFormat="1">
      <c r="A51" s="130"/>
      <c r="B51" s="112"/>
      <c r="C51" s="112"/>
      <c r="D51" s="139"/>
      <c r="E51" s="139"/>
      <c r="F51" s="139"/>
      <c r="G51" s="139"/>
      <c r="H51" s="139"/>
      <c r="I51" s="139"/>
      <c r="J51" s="139"/>
      <c r="K51" s="139"/>
      <c r="L51" s="139"/>
      <c r="M51" s="142"/>
      <c r="N51" s="142"/>
      <c r="O51" s="142"/>
      <c r="P51" s="142"/>
      <c r="Q51" s="139"/>
      <c r="R51" s="140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4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40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</row>
    <row r="52" spans="1:75" s="113" customFormat="1">
      <c r="A52" s="130" t="s">
        <v>83</v>
      </c>
      <c r="B52" s="159" t="e">
        <f>B23+B13+B14+B15+#REF!</f>
        <v>#REF!</v>
      </c>
      <c r="C52" s="142">
        <f>SUM(C13:C23)</f>
        <v>501.79</v>
      </c>
      <c r="D52" s="160">
        <f>AH52/$C52*100</f>
        <v>0</v>
      </c>
      <c r="E52" s="160">
        <f>AI52/$C52*1000000</f>
        <v>0</v>
      </c>
      <c r="F52" s="160">
        <f>AJ52/$C52*100</f>
        <v>0</v>
      </c>
      <c r="G52" s="160">
        <f>AK52/$C52*10000</f>
        <v>0</v>
      </c>
      <c r="H52" s="160">
        <f>AL52/$C52*100</f>
        <v>0</v>
      </c>
      <c r="I52" s="160">
        <f>AM52/$C52*10000</f>
        <v>0</v>
      </c>
      <c r="J52" s="160">
        <f>AN52/$C52*10000</f>
        <v>0</v>
      </c>
      <c r="K52" s="161">
        <f>AO52/$C52*10000</f>
        <v>0</v>
      </c>
      <c r="L52" s="161">
        <f>AP52/$C52*100</f>
        <v>0</v>
      </c>
      <c r="M52" s="160">
        <f>AQ52/$C52*10000</f>
        <v>0</v>
      </c>
      <c r="N52" s="160">
        <f>AR52/$C52*10000</f>
        <v>0</v>
      </c>
      <c r="O52" s="160">
        <f>AS52/$C52*100</f>
        <v>0</v>
      </c>
      <c r="P52" s="160">
        <f>AT52/$C52*10000</f>
        <v>0</v>
      </c>
      <c r="Q52" s="161">
        <f>AU52/$C52*10000</f>
        <v>0</v>
      </c>
      <c r="R52" s="162">
        <f>AV52/$C52*10000</f>
        <v>0</v>
      </c>
      <c r="S52" s="137" t="e">
        <f>SUM(S13:S23)</f>
        <v>#DIV/0!</v>
      </c>
      <c r="T52" s="137" t="e">
        <f>SUM(T13:T23)</f>
        <v>#DIV/0!</v>
      </c>
      <c r="U52" s="137" t="e">
        <f>SUM(U13:U23)</f>
        <v>#DIV/0!</v>
      </c>
      <c r="V52" s="137" t="e">
        <f>SUM(V13:V23)</f>
        <v>#DIV/0!</v>
      </c>
      <c r="W52" s="137" t="e">
        <f>SUM(W13:W23)</f>
        <v>#DIV/0!</v>
      </c>
      <c r="X52" s="137" t="e">
        <f>SUM(X13:X23)</f>
        <v>#DIV/0!</v>
      </c>
      <c r="Y52" s="137" t="e">
        <f>SUM(Y13:Y23)</f>
        <v>#DIV/0!</v>
      </c>
      <c r="Z52" s="137" t="e">
        <f>SUM(Z13:Z23)</f>
        <v>#DIV/0!</v>
      </c>
      <c r="AA52" s="137" t="e">
        <f>SUM(AA13:AA23)</f>
        <v>#DIV/0!</v>
      </c>
      <c r="AB52" s="137" t="e">
        <f>SUM(AB13:AB23)</f>
        <v>#DIV/0!</v>
      </c>
      <c r="AC52" s="137" t="e">
        <f>SUM(AC13:AC23)</f>
        <v>#DIV/0!</v>
      </c>
      <c r="AD52" s="137" t="e">
        <f>SUM(AD13:AD23)</f>
        <v>#DIV/0!</v>
      </c>
      <c r="AE52" s="137" t="e">
        <f>SUM(AE13:AE23)</f>
        <v>#DIV/0!</v>
      </c>
      <c r="AF52" s="137" t="e">
        <f>SUM(AF13:AF23)</f>
        <v>#DIV/0!</v>
      </c>
      <c r="AG52" s="138" t="e">
        <f>SUM(AG13:AG23)</f>
        <v>#DIV/0!</v>
      </c>
      <c r="AH52" s="139">
        <f>SUM(AH13:AH23)</f>
        <v>0</v>
      </c>
      <c r="AI52" s="139">
        <f>SUM(AI13:AI23)</f>
        <v>0</v>
      </c>
      <c r="AJ52" s="139">
        <f>SUM(AJ13:AJ23)</f>
        <v>0</v>
      </c>
      <c r="AK52" s="139">
        <f>SUM(AK13:AK23)</f>
        <v>0</v>
      </c>
      <c r="AL52" s="139">
        <f>SUM(AL13:AL23)</f>
        <v>0</v>
      </c>
      <c r="AM52" s="139">
        <f>SUM(AM13:AM23)</f>
        <v>0</v>
      </c>
      <c r="AN52" s="139">
        <f>SUM(AN13:AN23)</f>
        <v>0</v>
      </c>
      <c r="AO52" s="139">
        <f>SUM(AO13:AO23)</f>
        <v>0</v>
      </c>
      <c r="AP52" s="139">
        <f>SUM(AP13:AP23)</f>
        <v>0</v>
      </c>
      <c r="AQ52" s="139">
        <f>SUM(AQ13:AQ23)</f>
        <v>0</v>
      </c>
      <c r="AR52" s="139">
        <f>SUM(AR13:AR23)</f>
        <v>0</v>
      </c>
      <c r="AS52" s="139">
        <f>SUM(AS13:AS23)</f>
        <v>0</v>
      </c>
      <c r="AT52" s="139">
        <f>SUM(AT13:AT23)</f>
        <v>0</v>
      </c>
      <c r="AU52" s="139">
        <f>SUM(AU13:AU23)</f>
        <v>0</v>
      </c>
      <c r="AV52" s="140">
        <f>SUM(AV13:AV23)</f>
        <v>0</v>
      </c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</row>
    <row r="53" spans="1:75" s="113" customFormat="1" ht="15.75" thickBot="1">
      <c r="A53" s="163" t="s">
        <v>84</v>
      </c>
      <c r="B53" s="164"/>
      <c r="C53" s="165">
        <f>C52/C50</f>
        <v>0.98750344393277445</v>
      </c>
      <c r="D53" s="165">
        <f t="shared" ref="D53:R53" si="54">D52/D50</f>
        <v>0</v>
      </c>
      <c r="E53" s="165">
        <f t="shared" si="54"/>
        <v>0</v>
      </c>
      <c r="F53" s="165">
        <f t="shared" si="54"/>
        <v>0</v>
      </c>
      <c r="G53" s="165">
        <f t="shared" si="54"/>
        <v>0</v>
      </c>
      <c r="H53" s="165">
        <f t="shared" si="54"/>
        <v>0</v>
      </c>
      <c r="I53" s="165">
        <f t="shared" si="54"/>
        <v>0</v>
      </c>
      <c r="J53" s="165">
        <f t="shared" si="54"/>
        <v>0</v>
      </c>
      <c r="K53" s="165">
        <f t="shared" si="54"/>
        <v>0</v>
      </c>
      <c r="L53" s="165">
        <f t="shared" si="54"/>
        <v>0</v>
      </c>
      <c r="M53" s="165">
        <f t="shared" si="54"/>
        <v>0</v>
      </c>
      <c r="N53" s="165">
        <f t="shared" si="54"/>
        <v>0</v>
      </c>
      <c r="O53" s="165">
        <f t="shared" si="54"/>
        <v>0</v>
      </c>
      <c r="P53" s="165">
        <f t="shared" si="54"/>
        <v>0</v>
      </c>
      <c r="Q53" s="165">
        <f t="shared" si="54"/>
        <v>0</v>
      </c>
      <c r="R53" s="166">
        <f t="shared" si="54"/>
        <v>0</v>
      </c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8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70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</row>
    <row r="54" spans="1:75" s="113" customFormat="1" ht="14.45" customHeight="1">
      <c r="A54" s="112"/>
      <c r="B54" s="112"/>
      <c r="C54" s="112"/>
      <c r="O54" s="17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</row>
    <row r="77" spans="4:82" s="112" customFormat="1"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71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</row>
    <row r="78" spans="4:82" s="112" customFormat="1"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71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</row>
    <row r="79" spans="4:82" s="112" customFormat="1"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71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</row>
    <row r="80" spans="4:82" s="112" customFormat="1"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71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</row>
    <row r="81" spans="4:82" s="112" customFormat="1"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71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</row>
    <row r="82" spans="4:82" s="112" customFormat="1"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71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</row>
    <row r="83" spans="4:82" s="112" customFormat="1"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71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</row>
  </sheetData>
  <mergeCells count="4">
    <mergeCell ref="G3:N4"/>
    <mergeCell ref="D10:R10"/>
    <mergeCell ref="S10:AG10"/>
    <mergeCell ref="AH10:AV10"/>
  </mergeCells>
  <pageMargins left="0.7" right="0.7" top="0.75" bottom="0.75" header="0.3" footer="0.3"/>
  <pageSetup paperSize="9" scale="37" fitToHeight="0" orientation="landscape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6DE2-1374-4D45-9E88-2853225C91F0}">
  <dimension ref="A1"/>
  <sheetViews>
    <sheetView workbookViewId="0">
      <selection activeCell="T20" sqref="T20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e5391fe-56f7-4338-adaf-2a7856683a92">
      <UserInfo>
        <DisplayName>James Fonseka</DisplayName>
        <AccountId>138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A00B73E9C4849AC83F17537938052" ma:contentTypeVersion="6" ma:contentTypeDescription="Create a new document." ma:contentTypeScope="" ma:versionID="30dbcf65ef00f8100f45f2fac28952bb">
  <xsd:schema xmlns:xsd="http://www.w3.org/2001/XMLSchema" xmlns:xs="http://www.w3.org/2001/XMLSchema" xmlns:p="http://schemas.microsoft.com/office/2006/metadata/properties" xmlns:ns2="efe657e7-9326-42f0-9c18-10f48c950194" xmlns:ns3="3e5391fe-56f7-4338-adaf-2a7856683a92" targetNamespace="http://schemas.microsoft.com/office/2006/metadata/properties" ma:root="true" ma:fieldsID="297e7d9a7a169af8876191bec20b77db" ns2:_="" ns3:_="">
    <xsd:import namespace="efe657e7-9326-42f0-9c18-10f48c950194"/>
    <xsd:import namespace="3e5391fe-56f7-4338-adaf-2a7856683a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657e7-9326-42f0-9c18-10f48c9501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5391fe-56f7-4338-adaf-2a7856683a9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5B87D-1511-4EF1-A438-3F8D92E8C4CA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efe657e7-9326-42f0-9c18-10f48c950194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e5391fe-56f7-4338-adaf-2a7856683a92"/>
  </ds:schemaRefs>
</ds:datastoreItem>
</file>

<file path=customXml/itemProps2.xml><?xml version="1.0" encoding="utf-8"?>
<ds:datastoreItem xmlns:ds="http://schemas.openxmlformats.org/officeDocument/2006/customXml" ds:itemID="{87A33164-416F-4B96-A345-97A1DDBFC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657e7-9326-42f0-9c18-10f48c950194"/>
    <ds:schemaRef ds:uri="3e5391fe-56f7-4338-adaf-2a7856683a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E0443-2C55-4E59-99B2-9C70B38BBC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Logsheet</vt:lpstr>
      <vt:lpstr>Sizing Summary</vt:lpstr>
      <vt:lpstr>Sample MB</vt:lpstr>
      <vt:lpstr>Pics</vt:lpstr>
      <vt:lpstr>Logsheet!Print_Area</vt:lpstr>
      <vt:lpstr>'Sample MB'!Print_Area</vt:lpstr>
      <vt:lpstr>'Sizing Summary'!Print_Area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 Wernowski</dc:creator>
  <cp:keywords/>
  <dc:description/>
  <cp:lastModifiedBy>Chris Bucknell</cp:lastModifiedBy>
  <cp:revision/>
  <dcterms:created xsi:type="dcterms:W3CDTF">2018-04-16T05:08:25Z</dcterms:created>
  <dcterms:modified xsi:type="dcterms:W3CDTF">2023-03-18T07:26:52Z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0x0101004BCA00B73E9C4849AC83F17537938052</vt:lpwstr>
  </property>
</Properties>
</file>