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achelAlcraftMSC\Results\CHI1\"/>
    </mc:Choice>
  </mc:AlternateContent>
  <xr:revisionPtr revIDLastSave="0" documentId="13_ncr:1_{E8A6BDEF-2DCB-4AE3-989B-12A56FD36192}" xr6:coauthVersionLast="45" xr6:coauthVersionMax="45" xr10:uidLastSave="{00000000-0000-0000-0000-000000000000}"/>
  <bookViews>
    <workbookView xWindow="20370" yWindow="-120" windowWidth="21840" windowHeight="13140" activeTab="1" xr2:uid="{0C6A8F55-6487-4F0D-8F83-3DADA4A64BD7}"/>
  </bookViews>
  <sheets>
    <sheet name="sql" sheetId="2" r:id="rId1"/>
    <sheet name="CHI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21" i="1" l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6" i="1"/>
  <c r="AP5" i="1"/>
  <c r="AP3" i="1"/>
  <c r="AP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AE17" i="1"/>
  <c r="AD12" i="1"/>
  <c r="AF6" i="1"/>
  <c r="AB21" i="1"/>
  <c r="AA16" i="1"/>
  <c r="AC10" i="1"/>
  <c r="AB5" i="1"/>
  <c r="Z21" i="1"/>
  <c r="Y21" i="1"/>
  <c r="X21" i="1"/>
  <c r="Z20" i="1"/>
  <c r="Y20" i="1"/>
  <c r="X20" i="1"/>
  <c r="Z19" i="1"/>
  <c r="Y19" i="1"/>
  <c r="X19" i="1"/>
  <c r="Z18" i="1"/>
  <c r="Y18" i="1"/>
  <c r="X18" i="1"/>
  <c r="Z17" i="1"/>
  <c r="Y17" i="1"/>
  <c r="X17" i="1"/>
  <c r="Z16" i="1"/>
  <c r="Y16" i="1"/>
  <c r="X16" i="1"/>
  <c r="Z15" i="1"/>
  <c r="Y15" i="1"/>
  <c r="X15" i="1"/>
  <c r="Z14" i="1"/>
  <c r="Y14" i="1"/>
  <c r="X14" i="1"/>
  <c r="Z13" i="1"/>
  <c r="Y13" i="1"/>
  <c r="X13" i="1"/>
  <c r="Z12" i="1"/>
  <c r="Y12" i="1"/>
  <c r="X12" i="1"/>
  <c r="Z11" i="1"/>
  <c r="Y11" i="1"/>
  <c r="X11" i="1"/>
  <c r="Z10" i="1"/>
  <c r="Y10" i="1"/>
  <c r="X10" i="1"/>
  <c r="Z9" i="1"/>
  <c r="Y9" i="1"/>
  <c r="X9" i="1"/>
  <c r="Z8" i="1"/>
  <c r="Y8" i="1"/>
  <c r="X8" i="1"/>
  <c r="Z7" i="1"/>
  <c r="Y7" i="1"/>
  <c r="X7" i="1"/>
  <c r="Z6" i="1"/>
  <c r="Y6" i="1"/>
  <c r="X6" i="1"/>
  <c r="Z5" i="1"/>
  <c r="Y5" i="1"/>
  <c r="X5" i="1"/>
  <c r="Z4" i="1"/>
  <c r="Y4" i="1"/>
  <c r="X4" i="1"/>
  <c r="Z3" i="1"/>
  <c r="Y3" i="1"/>
  <c r="X3" i="1"/>
  <c r="Z2" i="1"/>
  <c r="Y2" i="1"/>
  <c r="X2" i="1"/>
  <c r="W21" i="1"/>
  <c r="AE21" i="1" s="1"/>
  <c r="V21" i="1"/>
  <c r="AD21" i="1" s="1"/>
  <c r="U21" i="1"/>
  <c r="W20" i="1"/>
  <c r="V20" i="1"/>
  <c r="AD20" i="1" s="1"/>
  <c r="U20" i="1"/>
  <c r="AF20" i="1" s="1"/>
  <c r="W19" i="1"/>
  <c r="V19" i="1"/>
  <c r="AD19" i="1" s="1"/>
  <c r="U19" i="1"/>
  <c r="AF19" i="1" s="1"/>
  <c r="W18" i="1"/>
  <c r="AE18" i="1" s="1"/>
  <c r="V18" i="1"/>
  <c r="U18" i="1"/>
  <c r="AF18" i="1" s="1"/>
  <c r="W17" i="1"/>
  <c r="V17" i="1"/>
  <c r="AD17" i="1" s="1"/>
  <c r="U17" i="1"/>
  <c r="W16" i="1"/>
  <c r="V16" i="1"/>
  <c r="AD16" i="1" s="1"/>
  <c r="U16" i="1"/>
  <c r="AF16" i="1" s="1"/>
  <c r="W15" i="1"/>
  <c r="AE15" i="1" s="1"/>
  <c r="V15" i="1"/>
  <c r="AD15" i="1" s="1"/>
  <c r="AI15" i="1" s="1"/>
  <c r="U15" i="1"/>
  <c r="AF15" i="1" s="1"/>
  <c r="W14" i="1"/>
  <c r="AE14" i="1" s="1"/>
  <c r="V14" i="1"/>
  <c r="U14" i="1"/>
  <c r="AF14" i="1" s="1"/>
  <c r="W13" i="1"/>
  <c r="AE13" i="1" s="1"/>
  <c r="V13" i="1"/>
  <c r="AD13" i="1" s="1"/>
  <c r="U13" i="1"/>
  <c r="W12" i="1"/>
  <c r="V12" i="1"/>
  <c r="U12" i="1"/>
  <c r="AF12" i="1" s="1"/>
  <c r="W11" i="1"/>
  <c r="AE11" i="1" s="1"/>
  <c r="V11" i="1"/>
  <c r="AD11" i="1" s="1"/>
  <c r="U11" i="1"/>
  <c r="W10" i="1"/>
  <c r="AE10" i="1" s="1"/>
  <c r="V10" i="1"/>
  <c r="U10" i="1"/>
  <c r="AF10" i="1" s="1"/>
  <c r="W9" i="1"/>
  <c r="AE9" i="1" s="1"/>
  <c r="V9" i="1"/>
  <c r="AD9" i="1" s="1"/>
  <c r="U9" i="1"/>
  <c r="W8" i="1"/>
  <c r="V8" i="1"/>
  <c r="AD8" i="1" s="1"/>
  <c r="U8" i="1"/>
  <c r="AF8" i="1" s="1"/>
  <c r="W7" i="1"/>
  <c r="V7" i="1"/>
  <c r="U7" i="1"/>
  <c r="W6" i="1"/>
  <c r="AE6" i="1" s="1"/>
  <c r="V6" i="1"/>
  <c r="U6" i="1"/>
  <c r="W5" i="1"/>
  <c r="AE5" i="1" s="1"/>
  <c r="V5" i="1"/>
  <c r="AD5" i="1" s="1"/>
  <c r="U5" i="1"/>
  <c r="W4" i="1"/>
  <c r="V4" i="1"/>
  <c r="AD4" i="1" s="1"/>
  <c r="U4" i="1"/>
  <c r="AF4" i="1" s="1"/>
  <c r="W3" i="1"/>
  <c r="V3" i="1"/>
  <c r="AD3" i="1" s="1"/>
  <c r="U3" i="1"/>
  <c r="W2" i="1"/>
  <c r="AE2" i="1" s="1"/>
  <c r="V2" i="1"/>
  <c r="U2" i="1"/>
  <c r="AF2" i="1" s="1"/>
  <c r="T21" i="1"/>
  <c r="S21" i="1"/>
  <c r="AA21" i="1" s="1"/>
  <c r="R21" i="1"/>
  <c r="T20" i="1"/>
  <c r="S20" i="1"/>
  <c r="AA20" i="1" s="1"/>
  <c r="R20" i="1"/>
  <c r="AC20" i="1" s="1"/>
  <c r="T19" i="1"/>
  <c r="S19" i="1"/>
  <c r="AA19" i="1" s="1"/>
  <c r="R19" i="1"/>
  <c r="T18" i="1"/>
  <c r="AB18" i="1" s="1"/>
  <c r="S18" i="1"/>
  <c r="R18" i="1"/>
  <c r="AC18" i="1" s="1"/>
  <c r="T17" i="1"/>
  <c r="AB17" i="1" s="1"/>
  <c r="S17" i="1"/>
  <c r="AA17" i="1" s="1"/>
  <c r="R17" i="1"/>
  <c r="T16" i="1"/>
  <c r="S16" i="1"/>
  <c r="R16" i="1"/>
  <c r="AC16" i="1" s="1"/>
  <c r="T15" i="1"/>
  <c r="S15" i="1"/>
  <c r="AA15" i="1" s="1"/>
  <c r="R15" i="1"/>
  <c r="T14" i="1"/>
  <c r="AB14" i="1" s="1"/>
  <c r="S14" i="1"/>
  <c r="R14" i="1"/>
  <c r="AC14" i="1" s="1"/>
  <c r="T13" i="1"/>
  <c r="AB13" i="1" s="1"/>
  <c r="S13" i="1"/>
  <c r="AA13" i="1" s="1"/>
  <c r="R13" i="1"/>
  <c r="T12" i="1"/>
  <c r="S12" i="1"/>
  <c r="AA12" i="1" s="1"/>
  <c r="R12" i="1"/>
  <c r="AC12" i="1" s="1"/>
  <c r="T11" i="1"/>
  <c r="S11" i="1"/>
  <c r="AA11" i="1" s="1"/>
  <c r="R11" i="1"/>
  <c r="T10" i="1"/>
  <c r="AB10" i="1" s="1"/>
  <c r="S10" i="1"/>
  <c r="R10" i="1"/>
  <c r="T9" i="1"/>
  <c r="AB9" i="1" s="1"/>
  <c r="S9" i="1"/>
  <c r="AA9" i="1" s="1"/>
  <c r="R9" i="1"/>
  <c r="T8" i="1"/>
  <c r="S8" i="1"/>
  <c r="AA8" i="1" s="1"/>
  <c r="R8" i="1"/>
  <c r="AC8" i="1" s="1"/>
  <c r="T7" i="1"/>
  <c r="S7" i="1"/>
  <c r="R7" i="1"/>
  <c r="T6" i="1"/>
  <c r="AB6" i="1" s="1"/>
  <c r="S6" i="1"/>
  <c r="R6" i="1"/>
  <c r="AC6" i="1" s="1"/>
  <c r="T5" i="1"/>
  <c r="S5" i="1"/>
  <c r="AA5" i="1" s="1"/>
  <c r="R5" i="1"/>
  <c r="T4" i="1"/>
  <c r="S4" i="1"/>
  <c r="AA4" i="1" s="1"/>
  <c r="R4" i="1"/>
  <c r="T3" i="1"/>
  <c r="S3" i="1"/>
  <c r="AA3" i="1" s="1"/>
  <c r="R3" i="1"/>
  <c r="T2" i="1"/>
  <c r="AB2" i="1" s="1"/>
  <c r="S2" i="1"/>
  <c r="R2" i="1"/>
  <c r="AC2" i="1" s="1"/>
  <c r="AA7" i="1" l="1"/>
  <c r="AD7" i="1"/>
  <c r="AC4" i="1"/>
  <c r="AM4" i="1" s="1"/>
  <c r="AL10" i="1"/>
  <c r="AM16" i="1"/>
  <c r="AC3" i="1"/>
  <c r="AG3" i="1" s="1"/>
  <c r="AC7" i="1"/>
  <c r="AH7" i="1" s="1"/>
  <c r="AC11" i="1"/>
  <c r="AC15" i="1"/>
  <c r="AC19" i="1"/>
  <c r="AG19" i="1" s="1"/>
  <c r="AJ19" i="1" s="1"/>
  <c r="AK19" i="1" s="1"/>
  <c r="AF3" i="1"/>
  <c r="AF7" i="1"/>
  <c r="AF11" i="1"/>
  <c r="AL6" i="1"/>
  <c r="AM12" i="1"/>
  <c r="AM20" i="1"/>
  <c r="AH19" i="1"/>
  <c r="AI11" i="1"/>
  <c r="AI19" i="1"/>
  <c r="AL2" i="1"/>
  <c r="AM8" i="1"/>
  <c r="AL14" i="1"/>
  <c r="AL18" i="1"/>
  <c r="AB3" i="1"/>
  <c r="AB7" i="1"/>
  <c r="AB11" i="1"/>
  <c r="AL11" i="1" s="1"/>
  <c r="AB15" i="1"/>
  <c r="AL15" i="1" s="1"/>
  <c r="AB19" i="1"/>
  <c r="AE3" i="1"/>
  <c r="AI3" i="1" s="1"/>
  <c r="AE7" i="1"/>
  <c r="AE19" i="1"/>
  <c r="AN5" i="1"/>
  <c r="AM3" i="1"/>
  <c r="AM11" i="1"/>
  <c r="AM15" i="1"/>
  <c r="AM19" i="1"/>
  <c r="AN9" i="1"/>
  <c r="AN17" i="1"/>
  <c r="AN21" i="1"/>
  <c r="AB4" i="1"/>
  <c r="AH4" i="1" s="1"/>
  <c r="AB8" i="1"/>
  <c r="AL8" i="1" s="1"/>
  <c r="AG11" i="1"/>
  <c r="AB12" i="1"/>
  <c r="AN15" i="1"/>
  <c r="AO15" i="1" s="1"/>
  <c r="AG15" i="1"/>
  <c r="AB16" i="1"/>
  <c r="AN19" i="1"/>
  <c r="AB20" i="1"/>
  <c r="AE4" i="1"/>
  <c r="AI4" i="1" s="1"/>
  <c r="AE8" i="1"/>
  <c r="AI8" i="1" s="1"/>
  <c r="AE12" i="1"/>
  <c r="AN12" i="1" s="1"/>
  <c r="AE16" i="1"/>
  <c r="AI16" i="1" s="1"/>
  <c r="AE20" i="1"/>
  <c r="AI20" i="1" s="1"/>
  <c r="AH8" i="1"/>
  <c r="AG12" i="1"/>
  <c r="AN13" i="1"/>
  <c r="AG13" i="1"/>
  <c r="AA2" i="1"/>
  <c r="AC5" i="1"/>
  <c r="AA6" i="1"/>
  <c r="AC9" i="1"/>
  <c r="AA10" i="1"/>
  <c r="AC13" i="1"/>
  <c r="AH13" i="1" s="1"/>
  <c r="AA14" i="1"/>
  <c r="AC17" i="1"/>
  <c r="AA18" i="1"/>
  <c r="AC21" i="1"/>
  <c r="AD2" i="1"/>
  <c r="AI2" i="1" s="1"/>
  <c r="AF5" i="1"/>
  <c r="AI5" i="1" s="1"/>
  <c r="AD6" i="1"/>
  <c r="AI6" i="1" s="1"/>
  <c r="AF9" i="1"/>
  <c r="AI9" i="1" s="1"/>
  <c r="AD10" i="1"/>
  <c r="AI10" i="1" s="1"/>
  <c r="AF13" i="1"/>
  <c r="AL13" i="1" s="1"/>
  <c r="AD14" i="1"/>
  <c r="AI14" i="1" s="1"/>
  <c r="AF17" i="1"/>
  <c r="AI17" i="1" s="1"/>
  <c r="AD18" i="1"/>
  <c r="AI18" i="1" s="1"/>
  <c r="AF21" i="1"/>
  <c r="AL21" i="1" s="1"/>
  <c r="AN20" i="1"/>
  <c r="AH20" i="1"/>
  <c r="AH15" i="1"/>
  <c r="AG7" i="1" l="1"/>
  <c r="AN7" i="1"/>
  <c r="AM7" i="1"/>
  <c r="AM21" i="1"/>
  <c r="AM9" i="1"/>
  <c r="AN11" i="1"/>
  <c r="AO11" i="1" s="1"/>
  <c r="AL7" i="1"/>
  <c r="AO7" i="1" s="1"/>
  <c r="AH11" i="1"/>
  <c r="AM10" i="1"/>
  <c r="AL19" i="1"/>
  <c r="AO19" i="1" s="1"/>
  <c r="AL3" i="1"/>
  <c r="AI7" i="1"/>
  <c r="AJ11" i="1"/>
  <c r="AK11" i="1" s="1"/>
  <c r="AN4" i="1"/>
  <c r="AO21" i="1"/>
  <c r="AM5" i="1"/>
  <c r="AN8" i="1"/>
  <c r="AO8" i="1" s="1"/>
  <c r="AN3" i="1"/>
  <c r="AH3" i="1"/>
  <c r="AJ3" i="1" s="1"/>
  <c r="AK3" i="1" s="1"/>
  <c r="AN14" i="1"/>
  <c r="AH14" i="1"/>
  <c r="AG14" i="1"/>
  <c r="AL20" i="1"/>
  <c r="AO20" i="1" s="1"/>
  <c r="AG20" i="1"/>
  <c r="AJ20" i="1" s="1"/>
  <c r="AK20" i="1" s="1"/>
  <c r="AG21" i="1"/>
  <c r="AJ21" i="1" s="1"/>
  <c r="AK21" i="1" s="1"/>
  <c r="AG16" i="1"/>
  <c r="AM14" i="1"/>
  <c r="AO14" i="1" s="1"/>
  <c r="AH18" i="1"/>
  <c r="AG18" i="1"/>
  <c r="AJ18" i="1" s="1"/>
  <c r="AK18" i="1" s="1"/>
  <c r="AN18" i="1"/>
  <c r="AM13" i="1"/>
  <c r="AO13" i="1" s="1"/>
  <c r="AH2" i="1"/>
  <c r="AG2" i="1"/>
  <c r="AJ2" i="1" s="1"/>
  <c r="AK2" i="1" s="1"/>
  <c r="AN2" i="1"/>
  <c r="AH21" i="1"/>
  <c r="AL5" i="1"/>
  <c r="AO5" i="1" s="1"/>
  <c r="AG9" i="1"/>
  <c r="AJ9" i="1" s="1"/>
  <c r="AK9" i="1" s="1"/>
  <c r="AL17" i="1"/>
  <c r="AI21" i="1"/>
  <c r="AG5" i="1"/>
  <c r="AG8" i="1"/>
  <c r="AJ8" i="1" s="1"/>
  <c r="AK8" i="1" s="1"/>
  <c r="AJ15" i="1"/>
  <c r="AK15" i="1" s="1"/>
  <c r="AL4" i="1"/>
  <c r="AG4" i="1"/>
  <c r="AJ4" i="1" s="1"/>
  <c r="AK4" i="1" s="1"/>
  <c r="AN16" i="1"/>
  <c r="AM6" i="1"/>
  <c r="AL9" i="1"/>
  <c r="AM17" i="1"/>
  <c r="AH6" i="1"/>
  <c r="AG6" i="1"/>
  <c r="AN6" i="1"/>
  <c r="AH5" i="1"/>
  <c r="AM18" i="1"/>
  <c r="AO18" i="1" s="1"/>
  <c r="AM2" i="1"/>
  <c r="AO2" i="1" s="1"/>
  <c r="AL12" i="1"/>
  <c r="AO12" i="1" s="1"/>
  <c r="AJ7" i="1"/>
  <c r="AK7" i="1" s="1"/>
  <c r="AG17" i="1"/>
  <c r="AH12" i="1"/>
  <c r="AI12" i="1"/>
  <c r="AJ12" i="1" s="1"/>
  <c r="AK12" i="1" s="1"/>
  <c r="AI13" i="1"/>
  <c r="AJ13" i="1" s="1"/>
  <c r="AK13" i="1" s="1"/>
  <c r="AH17" i="1"/>
  <c r="AN10" i="1"/>
  <c r="AH10" i="1"/>
  <c r="AG10" i="1"/>
  <c r="AJ10" i="1" s="1"/>
  <c r="AK10" i="1" s="1"/>
  <c r="AL16" i="1"/>
  <c r="AH16" i="1"/>
  <c r="AH9" i="1"/>
  <c r="AP7" i="1" l="1"/>
  <c r="AO4" i="1"/>
  <c r="AP4" i="1"/>
  <c r="AO9" i="1"/>
  <c r="AO10" i="1"/>
  <c r="AO3" i="1"/>
  <c r="AO16" i="1"/>
  <c r="AJ5" i="1"/>
  <c r="AK5" i="1" s="1"/>
  <c r="AJ6" i="1"/>
  <c r="AK6" i="1" s="1"/>
  <c r="AJ17" i="1"/>
  <c r="AK17" i="1" s="1"/>
  <c r="AO6" i="1"/>
  <c r="AO17" i="1"/>
  <c r="AJ16" i="1"/>
  <c r="AK16" i="1" s="1"/>
  <c r="AJ14" i="1"/>
  <c r="AK14" i="1" s="1"/>
</calcChain>
</file>

<file path=xl/sharedStrings.xml><?xml version="1.0" encoding="utf-8"?>
<sst xmlns="http://schemas.openxmlformats.org/spreadsheetml/2006/main" count="77" uniqueCount="64">
  <si>
    <t>CHI1</t>
  </si>
  <si>
    <t>atoms_CHI1</t>
  </si>
  <si>
    <t>pdb_code</t>
  </si>
  <si>
    <t>resolution</t>
  </si>
  <si>
    <t>3WWX</t>
  </si>
  <si>
    <t>786-785-788-791</t>
  </si>
  <si>
    <t>5031-5030-5033-5036</t>
  </si>
  <si>
    <t>3-2-5-7</t>
  </si>
  <si>
    <t>4HQS</t>
  </si>
  <si>
    <t>476-475-478-481</t>
  </si>
  <si>
    <t>590-589-592-595</t>
  </si>
  <si>
    <t>716-715-718-721</t>
  </si>
  <si>
    <t>1984-1983-1986-1989</t>
  </si>
  <si>
    <t>879-878-881-884</t>
  </si>
  <si>
    <t>4L58</t>
  </si>
  <si>
    <t>4N5U</t>
  </si>
  <si>
    <t>481-480-483-486</t>
  </si>
  <si>
    <t>671-670-673-676</t>
  </si>
  <si>
    <t>3NIR</t>
  </si>
  <si>
    <t>464-463-466-469</t>
  </si>
  <si>
    <t>746-744-750-756</t>
  </si>
  <si>
    <t>45-44-47-50</t>
  </si>
  <si>
    <t>1UCS</t>
  </si>
  <si>
    <t>753-752-755-758</t>
  </si>
  <si>
    <t>108-107-110-113</t>
  </si>
  <si>
    <t>3X2M</t>
  </si>
  <si>
    <t>682-681-684-686</t>
  </si>
  <si>
    <t>2150-2149-2152-2154</t>
  </si>
  <si>
    <t>2VB1</t>
  </si>
  <si>
    <t>2198-2197-2200-2203</t>
  </si>
  <si>
    <t>2490-2489-2492-2495</t>
  </si>
  <si>
    <t>1YK4</t>
  </si>
  <si>
    <t>727-726-729-732</t>
  </si>
  <si>
    <t>C-x</t>
  </si>
  <si>
    <t>C-y</t>
  </si>
  <si>
    <t>C-z</t>
  </si>
  <si>
    <t>CA-x</t>
  </si>
  <si>
    <t>CA-y</t>
  </si>
  <si>
    <t>CA-z</t>
  </si>
  <si>
    <t>CB-x</t>
  </si>
  <si>
    <t>CB-y</t>
  </si>
  <si>
    <t>CB-z</t>
  </si>
  <si>
    <t>HB1-x</t>
  </si>
  <si>
    <t>HB1-y</t>
  </si>
  <si>
    <t>HB1-z</t>
  </si>
  <si>
    <t>A</t>
  </si>
  <si>
    <t>B</t>
  </si>
  <si>
    <t>C</t>
  </si>
  <si>
    <t>XAB</t>
  </si>
  <si>
    <t>XBC</t>
  </si>
  <si>
    <t>dot</t>
  </si>
  <si>
    <t>magXAB</t>
  </si>
  <si>
    <t>magXBC</t>
  </si>
  <si>
    <t>costheta</t>
  </si>
  <si>
    <t>theta</t>
  </si>
  <si>
    <t>theta deg</t>
  </si>
  <si>
    <t>X (XAB XBC)</t>
  </si>
  <si>
    <t xml:space="preserve">SELECT * </t>
  </si>
  <si>
    <t>FROM protein_atom_v1</t>
  </si>
  <si>
    <t>WHERE pdb_code = '3x2m'</t>
  </si>
  <si>
    <t>AND occupant = 'A'</t>
  </si>
  <si>
    <t>AND atom_no in (</t>
  </si>
  <si>
    <t>)</t>
  </si>
  <si>
    <t>This sql will find the atom coordinates from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</si>
</sst>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00000"/>
      <name val="Arial"/>
      <family val="2"/>
    </font>
    <font>
      <sz val="10"/>
      <color theme="0"/>
      <name val="Arial"/>
      <family val="2"/>
    </font>
    <font>
      <sz val="10"/>
      <color theme="0"/>
      <name val="Calibri"/>
      <family val="2"/>
      <scheme val="minor"/>
    </font>
    <font>
      <sz val="10"/>
      <color rgb="FF00008B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ck">
        <color rgb="FFFFB6C1"/>
      </left>
      <right style="thick">
        <color rgb="FFFFB6C1"/>
      </right>
      <top style="thick">
        <color rgb="FFFFB6C1"/>
      </top>
      <bottom/>
      <diagonal/>
    </border>
    <border>
      <left style="thick">
        <color rgb="FFFFDAB9"/>
      </left>
      <right style="thin">
        <color rgb="FFFFDAB9"/>
      </right>
      <top style="thick">
        <color rgb="FFFFDAB9"/>
      </top>
      <bottom style="thin">
        <color rgb="FFFFDAB9"/>
      </bottom>
      <diagonal/>
    </border>
    <border>
      <left style="thin">
        <color rgb="FFFFDAB9"/>
      </left>
      <right style="thin">
        <color rgb="FFFFDAB9"/>
      </right>
      <top style="thick">
        <color rgb="FFFFDAB9"/>
      </top>
      <bottom style="thin">
        <color rgb="FFFFDAB9"/>
      </bottom>
      <diagonal/>
    </border>
    <border>
      <left style="thick">
        <color rgb="FFFFDAB9"/>
      </left>
      <right style="thin">
        <color rgb="FFFFDAB9"/>
      </right>
      <top style="thin">
        <color rgb="FFFFDAB9"/>
      </top>
      <bottom style="thin">
        <color rgb="FFFFDAB9"/>
      </bottom>
      <diagonal/>
    </border>
    <border>
      <left style="thin">
        <color rgb="FFFFDAB9"/>
      </left>
      <right style="thin">
        <color rgb="FFFFDAB9"/>
      </right>
      <top style="thin">
        <color rgb="FFFFDAB9"/>
      </top>
      <bottom style="thin">
        <color rgb="FFFFDAB9"/>
      </bottom>
      <diagonal/>
    </border>
    <border>
      <left style="thick">
        <color rgb="FFFFDAB9"/>
      </left>
      <right style="thin">
        <color rgb="FFFFDAB9"/>
      </right>
      <top style="thin">
        <color rgb="FFFFDAB9"/>
      </top>
      <bottom style="medium">
        <color rgb="FFFFDAB9"/>
      </bottom>
      <diagonal/>
    </border>
    <border>
      <left style="thin">
        <color rgb="FFFFDAB9"/>
      </left>
      <right style="thin">
        <color rgb="FFFFDAB9"/>
      </right>
      <top style="thin">
        <color rgb="FFFFDAB9"/>
      </top>
      <bottom style="medium">
        <color rgb="FFFFDAB9"/>
      </bottom>
      <diagonal/>
    </border>
    <border>
      <left/>
      <right style="thick">
        <color rgb="FFFFB6C1"/>
      </right>
      <top/>
      <bottom/>
      <diagonal/>
    </border>
    <border>
      <left style="thin">
        <color indexed="64"/>
      </left>
      <right style="thick">
        <color rgb="FFFFB6C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FFB6C1"/>
      </left>
      <right style="thin">
        <color rgb="FFFFB6C1"/>
      </right>
      <top style="thin">
        <color rgb="FFFFB6C1"/>
      </top>
      <bottom style="thin">
        <color rgb="FFFFB6C1"/>
      </bottom>
      <diagonal/>
    </border>
    <border>
      <left style="thin">
        <color rgb="FFFFDAB9"/>
      </left>
      <right/>
      <top style="thick">
        <color rgb="FFFFDAB9"/>
      </top>
      <bottom style="thin">
        <color rgb="FFFFDAB9"/>
      </bottom>
      <diagonal/>
    </border>
    <border>
      <left style="thin">
        <color rgb="FFFFDAB9"/>
      </left>
      <right/>
      <top style="thin">
        <color rgb="FFFFDAB9"/>
      </top>
      <bottom style="thin">
        <color rgb="FFFFDAB9"/>
      </bottom>
      <diagonal/>
    </border>
    <border>
      <left style="thin">
        <color rgb="FFFFDAB9"/>
      </left>
      <right/>
      <top style="thin">
        <color rgb="FFFFDAB9"/>
      </top>
      <bottom style="medium">
        <color rgb="FFFFDAB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5" fillId="13" borderId="9" xfId="0" applyFont="1" applyFill="1" applyBorder="1" applyAlignment="1">
      <alignment vertical="center" wrapText="1"/>
    </xf>
    <xf numFmtId="0" fontId="6" fillId="13" borderId="10" xfId="0" applyFont="1" applyFill="1" applyBorder="1"/>
    <xf numFmtId="0" fontId="6" fillId="13" borderId="11" xfId="0" applyFont="1" applyFill="1" applyBorder="1"/>
    <xf numFmtId="0" fontId="5" fillId="13" borderId="12" xfId="0" applyFont="1" applyFill="1" applyBorder="1" applyAlignment="1">
      <alignment vertical="center" wrapText="1"/>
    </xf>
    <xf numFmtId="0" fontId="6" fillId="13" borderId="12" xfId="0" applyFont="1" applyFill="1" applyBorder="1"/>
    <xf numFmtId="0" fontId="6" fillId="13" borderId="0" xfId="0" applyFont="1" applyFill="1"/>
    <xf numFmtId="43" fontId="7" fillId="3" borderId="2" xfId="1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3" fillId="4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3" fillId="8" borderId="0" xfId="0" applyFont="1" applyFill="1"/>
    <xf numFmtId="0" fontId="3" fillId="6" borderId="0" xfId="0" applyFont="1" applyFill="1"/>
    <xf numFmtId="0" fontId="3" fillId="9" borderId="0" xfId="0" applyFont="1" applyFill="1"/>
    <xf numFmtId="0" fontId="3" fillId="4" borderId="0" xfId="0" applyFont="1" applyFill="1"/>
    <xf numFmtId="0" fontId="3" fillId="12" borderId="0" xfId="0" applyFont="1" applyFill="1"/>
    <xf numFmtId="43" fontId="3" fillId="11" borderId="0" xfId="1" applyFont="1" applyFill="1"/>
    <xf numFmtId="43" fontId="3" fillId="10" borderId="0" xfId="0" applyNumberFormat="1" applyFont="1" applyFill="1"/>
    <xf numFmtId="43" fontId="7" fillId="3" borderId="4" xfId="1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43" fontId="7" fillId="3" borderId="6" xfId="1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3" fillId="0" borderId="0" xfId="0" applyFont="1" applyBorder="1"/>
    <xf numFmtId="0" fontId="7" fillId="3" borderId="14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vertical="center" wrapText="1"/>
    </xf>
    <xf numFmtId="0" fontId="7" fillId="3" borderId="16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A96F-E19E-440B-8628-1098EFBAE12D}">
  <dimension ref="B2:B10"/>
  <sheetViews>
    <sheetView workbookViewId="0">
      <selection activeCell="B10" sqref="B10"/>
    </sheetView>
  </sheetViews>
  <sheetFormatPr defaultRowHeight="15" x14ac:dyDescent="0.25"/>
  <cols>
    <col min="2" max="2" width="14.85546875" bestFit="1" customWidth="1"/>
  </cols>
  <sheetData>
    <row r="2" spans="2:2" x14ac:dyDescent="0.25">
      <c r="B2" s="1" t="s">
        <v>63</v>
      </c>
    </row>
    <row r="4" spans="2:2" x14ac:dyDescent="0.25">
      <c r="B4" t="s">
        <v>57</v>
      </c>
    </row>
    <row r="5" spans="2:2" x14ac:dyDescent="0.25">
      <c r="B5" t="s">
        <v>58</v>
      </c>
    </row>
    <row r="6" spans="2:2" x14ac:dyDescent="0.25">
      <c r="B6" t="s">
        <v>59</v>
      </c>
    </row>
    <row r="7" spans="2:2" x14ac:dyDescent="0.25">
      <c r="B7" t="s">
        <v>60</v>
      </c>
    </row>
    <row r="8" spans="2:2" x14ac:dyDescent="0.25">
      <c r="B8" t="s">
        <v>61</v>
      </c>
    </row>
    <row r="9" spans="2:2" x14ac:dyDescent="0.25">
      <c r="B9" s="2">
        <v>682681684686</v>
      </c>
    </row>
    <row r="10" spans="2:2" x14ac:dyDescent="0.25">
      <c r="B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AE93-6BE6-4EF7-BBF6-BC652A8C525E}">
  <dimension ref="B1:AQ24"/>
  <sheetViews>
    <sheetView tabSelected="1" workbookViewId="0">
      <selection activeCell="D28" sqref="D28"/>
    </sheetView>
  </sheetViews>
  <sheetFormatPr defaultRowHeight="12.75" x14ac:dyDescent="0.2"/>
  <cols>
    <col min="1" max="1" width="3" style="3" customWidth="1"/>
    <col min="2" max="2" width="7.7109375" style="3" bestFit="1" customWidth="1"/>
    <col min="3" max="3" width="19" style="3" bestFit="1" customWidth="1"/>
    <col min="4" max="5" width="9" style="3" bestFit="1" customWidth="1"/>
    <col min="6" max="17" width="7.140625" style="3" bestFit="1" customWidth="1"/>
    <col min="18" max="26" width="6.5703125" style="3" bestFit="1" customWidth="1"/>
    <col min="27" max="32" width="9.5703125" style="3" bestFit="1" customWidth="1"/>
    <col min="33" max="33" width="12.5703125" style="3" bestFit="1" customWidth="1"/>
    <col min="34" max="35" width="12" style="3" bestFit="1" customWidth="1"/>
    <col min="36" max="36" width="12.5703125" style="3" bestFit="1" customWidth="1"/>
    <col min="37" max="37" width="12" style="3" bestFit="1" customWidth="1"/>
    <col min="38" max="41" width="12.5703125" style="3" bestFit="1" customWidth="1"/>
    <col min="42" max="43" width="7.5703125" style="3" bestFit="1" customWidth="1"/>
    <col min="44" max="16384" width="9.140625" style="3"/>
  </cols>
  <sheetData>
    <row r="1" spans="2:43" ht="14.25" thickTop="1" thickBot="1" x14ac:dyDescent="0.25">
      <c r="B1" s="4" t="s">
        <v>0</v>
      </c>
      <c r="C1" s="4" t="s">
        <v>1</v>
      </c>
      <c r="D1" s="4" t="s">
        <v>2</v>
      </c>
      <c r="E1" s="4" t="s">
        <v>3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6" t="s">
        <v>44</v>
      </c>
      <c r="R1" s="7" t="s">
        <v>45</v>
      </c>
      <c r="S1" s="8"/>
      <c r="T1" s="9"/>
      <c r="U1" s="10" t="s">
        <v>46</v>
      </c>
      <c r="V1" s="8"/>
      <c r="W1" s="9"/>
      <c r="X1" s="11" t="s">
        <v>47</v>
      </c>
      <c r="Y1" s="8"/>
      <c r="Z1" s="9"/>
      <c r="AA1" s="12" t="s">
        <v>48</v>
      </c>
      <c r="AB1" s="12"/>
      <c r="AC1" s="12"/>
      <c r="AD1" s="12" t="s">
        <v>49</v>
      </c>
      <c r="AE1" s="12"/>
      <c r="AF1" s="12"/>
      <c r="AG1" s="12" t="s">
        <v>50</v>
      </c>
      <c r="AH1" s="12" t="s">
        <v>51</v>
      </c>
      <c r="AI1" s="12" t="s">
        <v>52</v>
      </c>
      <c r="AJ1" s="12" t="s">
        <v>53</v>
      </c>
      <c r="AK1" s="12" t="s">
        <v>55</v>
      </c>
      <c r="AL1" s="12" t="s">
        <v>56</v>
      </c>
      <c r="AM1" s="12"/>
      <c r="AN1" s="12"/>
      <c r="AO1" s="12" t="s">
        <v>50</v>
      </c>
      <c r="AP1" s="12" t="s">
        <v>54</v>
      </c>
      <c r="AQ1" s="12" t="s">
        <v>0</v>
      </c>
    </row>
    <row r="2" spans="2:43" ht="13.5" thickTop="1" x14ac:dyDescent="0.2">
      <c r="B2" s="13">
        <v>175.488</v>
      </c>
      <c r="C2" s="14" t="s">
        <v>19</v>
      </c>
      <c r="D2" s="14" t="s">
        <v>18</v>
      </c>
      <c r="E2" s="32">
        <v>0.48</v>
      </c>
      <c r="F2" s="35">
        <v>2.3370000000000002</v>
      </c>
      <c r="G2" s="35">
        <v>-15.808</v>
      </c>
      <c r="H2" s="35">
        <v>5.1950000000000003</v>
      </c>
      <c r="I2" s="35">
        <v>1.9139999999999999</v>
      </c>
      <c r="J2" s="35">
        <v>-16.190999999999999</v>
      </c>
      <c r="K2" s="35">
        <v>6.6139999999999999</v>
      </c>
      <c r="L2" s="35">
        <v>1.2929999999999999</v>
      </c>
      <c r="M2" s="35">
        <v>-17.588999999999999</v>
      </c>
      <c r="N2" s="35">
        <v>6.6529999999999996</v>
      </c>
      <c r="O2" s="35">
        <v>1.085</v>
      </c>
      <c r="P2" s="35">
        <v>-17.850000000000001</v>
      </c>
      <c r="Q2" s="35">
        <v>7.6580000000000004</v>
      </c>
      <c r="R2" s="15">
        <f>I2-F2</f>
        <v>-0.42300000000000026</v>
      </c>
      <c r="S2" s="15">
        <f t="shared" ref="S2:S21" si="0">J2-G2</f>
        <v>-0.38299999999999912</v>
      </c>
      <c r="T2" s="15">
        <f t="shared" ref="T2:T21" si="1">K2-H2</f>
        <v>1.4189999999999996</v>
      </c>
      <c r="U2" s="16">
        <f>I2-L2</f>
        <v>0.621</v>
      </c>
      <c r="V2" s="16">
        <f t="shared" ref="V2:V21" si="2">J2-M2</f>
        <v>1.3979999999999997</v>
      </c>
      <c r="W2" s="16">
        <f t="shared" ref="W2:W21" si="3">K2-N2</f>
        <v>-3.8999999999999702E-2</v>
      </c>
      <c r="X2" s="17">
        <f>O2-L2</f>
        <v>-0.20799999999999996</v>
      </c>
      <c r="Y2" s="17">
        <f t="shared" ref="Y2:Y21" si="4">P2-M2</f>
        <v>-0.26100000000000279</v>
      </c>
      <c r="Z2" s="17">
        <f t="shared" ref="Z2:Z21" si="5">Q2-N2</f>
        <v>1.0050000000000008</v>
      </c>
      <c r="AA2" s="18">
        <f>S2*W2-T2*V2</f>
        <v>-1.9688249999999992</v>
      </c>
      <c r="AB2" s="19">
        <f>T2*U2-R2*W2</f>
        <v>0.86470199999999986</v>
      </c>
      <c r="AC2" s="19">
        <f>R2*V2-S2*U2</f>
        <v>-0.3535110000000008</v>
      </c>
      <c r="AD2" s="20">
        <f>V2*Z2-W2*Y2</f>
        <v>1.3948110000000009</v>
      </c>
      <c r="AE2" s="20">
        <f>W2*X2-U2*Z2</f>
        <v>-0.61599300000000057</v>
      </c>
      <c r="AF2" s="20">
        <f>U2*Y2-V2*X2</f>
        <v>0.12870299999999815</v>
      </c>
      <c r="AG2" s="21">
        <f>SUMPRODUCT(AA2:AC2,AD2:AF2)</f>
        <v>-3.3242870723940006</v>
      </c>
      <c r="AH2" s="19">
        <f>SQRT(AA2*AA2+AB2*AB2+AC2*AC2)</f>
        <v>2.1792089061285513</v>
      </c>
      <c r="AI2" s="22">
        <f>SQRT(AD2*AD2+AE2*AE2+AF2*AF2)</f>
        <v>1.5301991909483557</v>
      </c>
      <c r="AJ2" s="21">
        <f>AG2/(AH2*AI2)</f>
        <v>-0.99690021016294628</v>
      </c>
      <c r="AK2" s="23">
        <f>ACOS(AJ2)*360/(2*PI())</f>
        <v>175.48751257964736</v>
      </c>
      <c r="AL2" s="18">
        <f>AB2*AF2-AC2*AE2</f>
        <v>-0.1064705599170023</v>
      </c>
      <c r="AM2" s="19">
        <f>AC2*AD2-AA2*AF2</f>
        <v>-0.23968734744600523</v>
      </c>
      <c r="AN2" s="19">
        <f>AA2*AE2-AB2*AD2</f>
        <v>6.6865569030001293E-3</v>
      </c>
      <c r="AO2" s="24">
        <f>SUMPRODUCT(AL2:AN2,U2:W2)</f>
        <v>-0.40146190515719066</v>
      </c>
      <c r="AP2" s="25">
        <f>IF(AO2&gt;0,AK2*-1,AK2)</f>
        <v>175.48751257964736</v>
      </c>
      <c r="AQ2" s="26">
        <f>B2</f>
        <v>175.488</v>
      </c>
    </row>
    <row r="3" spans="2:43" x14ac:dyDescent="0.2">
      <c r="B3" s="27">
        <v>-175.09700000000001</v>
      </c>
      <c r="C3" s="28" t="s">
        <v>20</v>
      </c>
      <c r="D3" s="28" t="s">
        <v>18</v>
      </c>
      <c r="E3" s="33">
        <v>0.48</v>
      </c>
      <c r="F3" s="35">
        <v>8.0869999999999997</v>
      </c>
      <c r="G3" s="35">
        <v>-12.694000000000001</v>
      </c>
      <c r="H3" s="35">
        <v>21.849</v>
      </c>
      <c r="I3" s="35">
        <v>6.7119999999999997</v>
      </c>
      <c r="J3" s="35">
        <v>-13.340999999999999</v>
      </c>
      <c r="K3" s="35">
        <v>21.992000000000001</v>
      </c>
      <c r="L3" s="35">
        <v>6.0110000000000001</v>
      </c>
      <c r="M3" s="35">
        <v>-12.817</v>
      </c>
      <c r="N3" s="35">
        <v>23.236000000000001</v>
      </c>
      <c r="O3" s="35">
        <v>5.0949999999999998</v>
      </c>
      <c r="P3" s="35">
        <v>-13.329000000000001</v>
      </c>
      <c r="Q3" s="35">
        <v>23.378</v>
      </c>
      <c r="R3" s="15">
        <f t="shared" ref="R3:R21" si="6">I3-F3</f>
        <v>-1.375</v>
      </c>
      <c r="S3" s="15">
        <f t="shared" si="0"/>
        <v>-0.64699999999999847</v>
      </c>
      <c r="T3" s="15">
        <f t="shared" si="1"/>
        <v>0.14300000000000068</v>
      </c>
      <c r="U3" s="16">
        <f t="shared" ref="U3:U21" si="7">I3-L3</f>
        <v>0.70099999999999962</v>
      </c>
      <c r="V3" s="16">
        <f t="shared" si="2"/>
        <v>-0.52399999999999913</v>
      </c>
      <c r="W3" s="16">
        <f t="shared" si="3"/>
        <v>-1.2439999999999998</v>
      </c>
      <c r="X3" s="17">
        <f t="shared" ref="X3:X21" si="8">O3-L3</f>
        <v>-0.91600000000000037</v>
      </c>
      <c r="Y3" s="17">
        <f t="shared" si="4"/>
        <v>-0.51200000000000045</v>
      </c>
      <c r="Z3" s="17">
        <f t="shared" si="5"/>
        <v>0.14199999999999946</v>
      </c>
      <c r="AA3" s="18">
        <f t="shared" ref="AA3:AA21" si="9">S3*W3-T3*V3</f>
        <v>0.87979999999999814</v>
      </c>
      <c r="AB3" s="19">
        <f t="shared" ref="AB3:AB21" si="10">T3*U3-R3*W3</f>
        <v>-1.6102569999999992</v>
      </c>
      <c r="AC3" s="19">
        <f t="shared" ref="AC3:AC21" si="11">R3*V3-S3*U3</f>
        <v>1.1740469999999976</v>
      </c>
      <c r="AD3" s="20">
        <f t="shared" ref="AD3:AD21" si="12">V3*Z3-W3*Y3</f>
        <v>-0.71133600000000008</v>
      </c>
      <c r="AE3" s="20">
        <f t="shared" ref="AE3:AE21" si="13">W3*X3-U3*Z3</f>
        <v>1.0399620000000007</v>
      </c>
      <c r="AF3" s="20">
        <f t="shared" ref="AF3:AF21" si="14">U3*Y3-V3*X3</f>
        <v>-0.83889599999999953</v>
      </c>
      <c r="AG3" s="21">
        <f t="shared" ref="AG3:AG21" si="15">SUMPRODUCT(AA3:AC3,AD3:AF3)</f>
        <v>-3.2853428351459968</v>
      </c>
      <c r="AH3" s="19">
        <f t="shared" ref="AH3:AH21" si="16">SQRT(AA3*AA3+AB3*AB3+AC3*AC3)</f>
        <v>2.1783851827117231</v>
      </c>
      <c r="AI3" s="22">
        <f t="shared" ref="AI3:AI21" si="17">SQRT(AD3*AD3+AE3*AE3+AF3*AF3)</f>
        <v>1.5136929560369901</v>
      </c>
      <c r="AJ3" s="21">
        <f t="shared" ref="AJ3:AJ21" si="18">AG3/(AH3*AI3)</f>
        <v>-0.99634152714637503</v>
      </c>
      <c r="AK3" s="23">
        <f t="shared" ref="AK3:AK21" si="19">ACOS(AJ3)*360/(2*PI())</f>
        <v>175.09747245872998</v>
      </c>
      <c r="AL3" s="18">
        <f>AB3*AF3-AC3*AE3</f>
        <v>0.1298738900580001</v>
      </c>
      <c r="AM3" s="19">
        <f>AC3*AD3-AA3*AF3</f>
        <v>-9.708119599200038E-2</v>
      </c>
      <c r="AN3" s="19">
        <f>AA3*AE3-AB3*AD3</f>
        <v>-0.23047520575200076</v>
      </c>
      <c r="AO3" s="24">
        <f>SUMPRODUCT(AL3:AN3,U3:W3)</f>
        <v>0.42862329958595502</v>
      </c>
      <c r="AP3" s="25">
        <f t="shared" ref="AP3:AP21" si="20">IF(AO3&gt;0,AK3*-1,AK3)</f>
        <v>-175.09747245872998</v>
      </c>
      <c r="AQ3" s="26">
        <f>B3</f>
        <v>-175.09700000000001</v>
      </c>
    </row>
    <row r="4" spans="2:43" x14ac:dyDescent="0.2">
      <c r="B4" s="27">
        <v>179.066</v>
      </c>
      <c r="C4" s="28" t="s">
        <v>21</v>
      </c>
      <c r="D4" s="28" t="s">
        <v>22</v>
      </c>
      <c r="E4" s="33">
        <v>0.62</v>
      </c>
      <c r="F4" s="35">
        <v>12.848000000000001</v>
      </c>
      <c r="G4" s="35">
        <v>-0.89200000000000002</v>
      </c>
      <c r="H4" s="35">
        <v>21.585999999999999</v>
      </c>
      <c r="I4" s="35">
        <v>13.84</v>
      </c>
      <c r="J4" s="35">
        <v>-1.9359999999999999</v>
      </c>
      <c r="K4" s="35">
        <v>22.126000000000001</v>
      </c>
      <c r="L4" s="35">
        <v>14.63</v>
      </c>
      <c r="M4" s="35">
        <v>-2.5070000000000001</v>
      </c>
      <c r="N4" s="35">
        <v>20.966000000000001</v>
      </c>
      <c r="O4" s="35">
        <v>15.263</v>
      </c>
      <c r="P4" s="35">
        <v>-3.15</v>
      </c>
      <c r="Q4" s="35">
        <v>21.295000000000002</v>
      </c>
      <c r="R4" s="15">
        <f t="shared" si="6"/>
        <v>0.9919999999999991</v>
      </c>
      <c r="S4" s="15">
        <f t="shared" si="0"/>
        <v>-1.044</v>
      </c>
      <c r="T4" s="15">
        <f t="shared" si="1"/>
        <v>0.5400000000000027</v>
      </c>
      <c r="U4" s="16">
        <f t="shared" si="7"/>
        <v>-0.79000000000000092</v>
      </c>
      <c r="V4" s="16">
        <f t="shared" si="2"/>
        <v>0.57100000000000017</v>
      </c>
      <c r="W4" s="16">
        <f t="shared" si="3"/>
        <v>1.1600000000000001</v>
      </c>
      <c r="X4" s="17">
        <f t="shared" si="8"/>
        <v>0.63299999999999912</v>
      </c>
      <c r="Y4" s="17">
        <f t="shared" si="4"/>
        <v>-0.64299999999999979</v>
      </c>
      <c r="Z4" s="17">
        <f t="shared" si="5"/>
        <v>0.32900000000000063</v>
      </c>
      <c r="AA4" s="18">
        <f t="shared" si="9"/>
        <v>-1.5193800000000017</v>
      </c>
      <c r="AB4" s="19">
        <f t="shared" si="10"/>
        <v>-1.5773200000000016</v>
      </c>
      <c r="AC4" s="19">
        <f t="shared" si="11"/>
        <v>-0.25832800000000133</v>
      </c>
      <c r="AD4" s="20">
        <f t="shared" si="12"/>
        <v>0.93373900000000032</v>
      </c>
      <c r="AE4" s="20">
        <f t="shared" si="13"/>
        <v>0.99418999999999991</v>
      </c>
      <c r="AF4" s="20">
        <f t="shared" si="14"/>
        <v>0.14652700000000085</v>
      </c>
      <c r="AG4" s="21">
        <f t="shared" si="15"/>
        <v>-3.024712159476004</v>
      </c>
      <c r="AH4" s="19">
        <f t="shared" si="16"/>
        <v>2.2052635494162622</v>
      </c>
      <c r="AI4" s="22">
        <f t="shared" si="17"/>
        <v>1.371769819594381</v>
      </c>
      <c r="AJ4" s="21">
        <f t="shared" si="18"/>
        <v>-0.99986717133063907</v>
      </c>
      <c r="AK4" s="23">
        <f t="shared" si="19"/>
        <v>179.06612586187981</v>
      </c>
      <c r="AL4" s="18">
        <f>AB4*AF4-AC4*AE4</f>
        <v>2.5707146679999737E-2</v>
      </c>
      <c r="AM4" s="19">
        <f>AC4*AD4-AA4*AF4</f>
        <v>-1.8580735131999787E-2</v>
      </c>
      <c r="AN4" s="19">
        <f>AA4*AE4-AB4*AD4</f>
        <v>-3.7747202719999651E-2</v>
      </c>
      <c r="AO4" s="24">
        <f>SUMPRODUCT(AL4:AN4,U4:W4)</f>
        <v>-7.4705000792771301E-2</v>
      </c>
      <c r="AP4" s="25">
        <f t="shared" si="20"/>
        <v>179.06612586187981</v>
      </c>
      <c r="AQ4" s="26">
        <f>B4</f>
        <v>179.066</v>
      </c>
    </row>
    <row r="5" spans="2:43" x14ac:dyDescent="0.2">
      <c r="B5" s="27">
        <v>-179.643</v>
      </c>
      <c r="C5" s="28" t="s">
        <v>23</v>
      </c>
      <c r="D5" s="28" t="s">
        <v>22</v>
      </c>
      <c r="E5" s="33">
        <v>0.62</v>
      </c>
      <c r="F5" s="35">
        <v>14.506</v>
      </c>
      <c r="G5" s="35">
        <v>16.957000000000001</v>
      </c>
      <c r="H5" s="35">
        <v>16.206</v>
      </c>
      <c r="I5" s="35">
        <v>14.282</v>
      </c>
      <c r="J5" s="35">
        <v>18.050999999999998</v>
      </c>
      <c r="K5" s="35">
        <v>15.157</v>
      </c>
      <c r="L5" s="35">
        <v>15.420999999999999</v>
      </c>
      <c r="M5" s="35">
        <v>19.05</v>
      </c>
      <c r="N5" s="35">
        <v>15.223000000000001</v>
      </c>
      <c r="O5" s="35">
        <v>15.28</v>
      </c>
      <c r="P5" s="35">
        <v>19.739999999999998</v>
      </c>
      <c r="Q5" s="35">
        <v>14.57</v>
      </c>
      <c r="R5" s="15">
        <f t="shared" si="6"/>
        <v>-0.2240000000000002</v>
      </c>
      <c r="S5" s="15">
        <f t="shared" si="0"/>
        <v>1.0939999999999976</v>
      </c>
      <c r="T5" s="15">
        <f t="shared" si="1"/>
        <v>-1.0489999999999995</v>
      </c>
      <c r="U5" s="16">
        <f t="shared" si="7"/>
        <v>-1.1389999999999993</v>
      </c>
      <c r="V5" s="16">
        <f t="shared" si="2"/>
        <v>-0.99900000000000233</v>
      </c>
      <c r="W5" s="16">
        <f t="shared" si="3"/>
        <v>-6.6000000000000725E-2</v>
      </c>
      <c r="X5" s="17">
        <f t="shared" si="8"/>
        <v>-0.14100000000000001</v>
      </c>
      <c r="Y5" s="17">
        <f t="shared" si="4"/>
        <v>0.68999999999999773</v>
      </c>
      <c r="Z5" s="17">
        <f t="shared" si="5"/>
        <v>-0.65300000000000047</v>
      </c>
      <c r="AA5" s="18">
        <f t="shared" si="9"/>
        <v>-1.1201550000000025</v>
      </c>
      <c r="AB5" s="19">
        <f t="shared" si="10"/>
        <v>1.1800269999999986</v>
      </c>
      <c r="AC5" s="19">
        <f t="shared" si="11"/>
        <v>1.4698419999999972</v>
      </c>
      <c r="AD5" s="20">
        <f t="shared" si="12"/>
        <v>0.69788700000000237</v>
      </c>
      <c r="AE5" s="20">
        <f t="shared" si="13"/>
        <v>-0.73446099999999992</v>
      </c>
      <c r="AF5" s="20">
        <f t="shared" si="14"/>
        <v>-0.92676899999999729</v>
      </c>
      <c r="AG5" s="21">
        <f t="shared" si="15"/>
        <v>-3.0106294234299966</v>
      </c>
      <c r="AH5" s="19">
        <f t="shared" si="16"/>
        <v>2.1926345910155649</v>
      </c>
      <c r="AI5" s="22">
        <f t="shared" si="17"/>
        <v>1.3730914043322091</v>
      </c>
      <c r="AJ5" s="21">
        <f t="shared" si="18"/>
        <v>-0.99998064019235366</v>
      </c>
      <c r="AK5" s="23">
        <f t="shared" si="19"/>
        <v>179.6434759347685</v>
      </c>
      <c r="AL5" s="18">
        <f>AB5*AF5-AC5*AE5</f>
        <v>-1.4070817600997598E-2</v>
      </c>
      <c r="AM5" s="19">
        <f>AC5*AD5-AA5*AF5</f>
        <v>-1.2341305340997755E-2</v>
      </c>
      <c r="AN5" s="19">
        <f>AA5*AE5-AB5*AD5</f>
        <v>-8.1534149400008804E-4</v>
      </c>
      <c r="AO5" s="24">
        <f>SUMPRODUCT(AL5:AN5,U5:W5)</f>
        <v>2.8409437821797046E-2</v>
      </c>
      <c r="AP5" s="25">
        <f t="shared" si="20"/>
        <v>-179.6434759347685</v>
      </c>
      <c r="AQ5" s="26">
        <f>B5</f>
        <v>-179.643</v>
      </c>
    </row>
    <row r="6" spans="2:43" x14ac:dyDescent="0.2">
      <c r="B6" s="27">
        <v>-64.84</v>
      </c>
      <c r="C6" s="28" t="s">
        <v>24</v>
      </c>
      <c r="D6" s="28" t="s">
        <v>25</v>
      </c>
      <c r="E6" s="33">
        <v>0.64</v>
      </c>
      <c r="F6" s="35">
        <v>-1.022</v>
      </c>
      <c r="G6" s="35">
        <v>-11.744999999999999</v>
      </c>
      <c r="H6" s="35">
        <v>-6.9729999999999999</v>
      </c>
      <c r="I6" s="35">
        <v>-1.256</v>
      </c>
      <c r="J6" s="35">
        <v>-10.257</v>
      </c>
      <c r="K6" s="35">
        <v>-6.7779999999999996</v>
      </c>
      <c r="L6" s="35">
        <v>-2.0779999999999998</v>
      </c>
      <c r="M6" s="35">
        <v>-10.000999999999999</v>
      </c>
      <c r="N6" s="35">
        <v>-5.5279999999999996</v>
      </c>
      <c r="O6" s="35">
        <v>-2.9590000000000001</v>
      </c>
      <c r="P6" s="35">
        <v>-10.384</v>
      </c>
      <c r="Q6" s="35">
        <v>-5.6539999999999999</v>
      </c>
      <c r="R6" s="15">
        <f t="shared" si="6"/>
        <v>-0.23399999999999999</v>
      </c>
      <c r="S6" s="15">
        <f t="shared" si="0"/>
        <v>1.4879999999999995</v>
      </c>
      <c r="T6" s="15">
        <f t="shared" si="1"/>
        <v>0.19500000000000028</v>
      </c>
      <c r="U6" s="16">
        <f t="shared" si="7"/>
        <v>0.82199999999999984</v>
      </c>
      <c r="V6" s="16">
        <f t="shared" si="2"/>
        <v>-0.25600000000000023</v>
      </c>
      <c r="W6" s="16">
        <f t="shared" si="3"/>
        <v>-1.25</v>
      </c>
      <c r="X6" s="17">
        <f t="shared" si="8"/>
        <v>-0.88100000000000023</v>
      </c>
      <c r="Y6" s="17">
        <f t="shared" si="4"/>
        <v>-0.3830000000000009</v>
      </c>
      <c r="Z6" s="17">
        <f t="shared" si="5"/>
        <v>-0.12600000000000033</v>
      </c>
      <c r="AA6" s="18">
        <f t="shared" si="9"/>
        <v>-1.8100799999999992</v>
      </c>
      <c r="AB6" s="19">
        <f t="shared" si="10"/>
        <v>-0.13220999999999977</v>
      </c>
      <c r="AC6" s="19">
        <f t="shared" si="11"/>
        <v>-1.1632319999999994</v>
      </c>
      <c r="AD6" s="20">
        <f t="shared" si="12"/>
        <v>-0.446494000000001</v>
      </c>
      <c r="AE6" s="20">
        <f t="shared" si="13"/>
        <v>1.2048220000000005</v>
      </c>
      <c r="AF6" s="20">
        <f t="shared" si="14"/>
        <v>-0.5403620000000009</v>
      </c>
      <c r="AG6" s="21">
        <f t="shared" si="15"/>
        <v>1.2774667128840025</v>
      </c>
      <c r="AH6" s="19">
        <f t="shared" si="16"/>
        <v>2.1556849900493336</v>
      </c>
      <c r="AI6" s="22">
        <f t="shared" si="17"/>
        <v>1.3938952739585579</v>
      </c>
      <c r="AJ6" s="21">
        <f t="shared" si="18"/>
        <v>0.42514213495258169</v>
      </c>
      <c r="AK6" s="23">
        <f t="shared" si="19"/>
        <v>64.840339577969559</v>
      </c>
      <c r="AL6" s="18">
        <f>AB6*AF6-AC6*AE6</f>
        <v>1.4729287647239999</v>
      </c>
      <c r="AM6" s="19">
        <f>AC6*AD6-AA6*AF6</f>
        <v>-0.45872234035200032</v>
      </c>
      <c r="AN6" s="19">
        <f>AA6*AE6-AB6*AD6</f>
        <v>-2.2398551775</v>
      </c>
      <c r="AO6" s="24">
        <f>SUMPRODUCT(AL6:AN6,U6:W6)</f>
        <v>4.1279993356082398</v>
      </c>
      <c r="AP6" s="25">
        <f t="shared" si="20"/>
        <v>-64.840339577969559</v>
      </c>
      <c r="AQ6" s="26">
        <f>B6</f>
        <v>-64.84</v>
      </c>
    </row>
    <row r="7" spans="2:43" x14ac:dyDescent="0.2">
      <c r="B7" s="27">
        <v>57.097999999999999</v>
      </c>
      <c r="C7" s="28" t="s">
        <v>26</v>
      </c>
      <c r="D7" s="28" t="s">
        <v>25</v>
      </c>
      <c r="E7" s="33">
        <v>0.64</v>
      </c>
      <c r="F7" s="35">
        <v>5.8010000000000002</v>
      </c>
      <c r="G7" s="35">
        <v>-17.332999999999998</v>
      </c>
      <c r="H7" s="35">
        <v>-4.6740000000000004</v>
      </c>
      <c r="I7" s="35">
        <v>5.8470000000000004</v>
      </c>
      <c r="J7" s="35">
        <v>-16.821999999999999</v>
      </c>
      <c r="K7" s="35">
        <v>-3.2370000000000001</v>
      </c>
      <c r="L7" s="35">
        <v>4.8630000000000004</v>
      </c>
      <c r="M7" s="35">
        <v>-17.587</v>
      </c>
      <c r="N7" s="35">
        <v>-2.3719999999999999</v>
      </c>
      <c r="O7" s="35">
        <v>5.069</v>
      </c>
      <c r="P7" s="35">
        <v>-18.533000000000001</v>
      </c>
      <c r="Q7" s="35">
        <v>-2.4209999999999998</v>
      </c>
      <c r="R7" s="15">
        <f t="shared" si="6"/>
        <v>4.6000000000000263E-2</v>
      </c>
      <c r="S7" s="15">
        <f t="shared" si="0"/>
        <v>0.51099999999999923</v>
      </c>
      <c r="T7" s="15">
        <f t="shared" si="1"/>
        <v>1.4370000000000003</v>
      </c>
      <c r="U7" s="16">
        <f t="shared" si="7"/>
        <v>0.98399999999999999</v>
      </c>
      <c r="V7" s="16">
        <f t="shared" si="2"/>
        <v>0.76500000000000057</v>
      </c>
      <c r="W7" s="16">
        <f t="shared" si="3"/>
        <v>-0.86500000000000021</v>
      </c>
      <c r="X7" s="17">
        <f t="shared" si="8"/>
        <v>0.20599999999999952</v>
      </c>
      <c r="Y7" s="17">
        <f t="shared" si="4"/>
        <v>-0.94600000000000151</v>
      </c>
      <c r="Z7" s="17">
        <f t="shared" si="5"/>
        <v>-4.8999999999999932E-2</v>
      </c>
      <c r="AA7" s="18">
        <f t="shared" si="9"/>
        <v>-1.5413200000000005</v>
      </c>
      <c r="AB7" s="19">
        <f t="shared" si="10"/>
        <v>1.4537980000000004</v>
      </c>
      <c r="AC7" s="19">
        <f t="shared" si="11"/>
        <v>-0.46763399999999905</v>
      </c>
      <c r="AD7" s="20">
        <f t="shared" si="12"/>
        <v>-0.85577500000000151</v>
      </c>
      <c r="AE7" s="20">
        <f t="shared" si="13"/>
        <v>-0.1299739999999997</v>
      </c>
      <c r="AF7" s="20">
        <f t="shared" si="14"/>
        <v>-1.0884540000000011</v>
      </c>
      <c r="AG7" s="21">
        <f t="shared" si="15"/>
        <v>1.6390652795840026</v>
      </c>
      <c r="AH7" s="19">
        <f t="shared" si="16"/>
        <v>2.1697643939285207</v>
      </c>
      <c r="AI7" s="22">
        <f t="shared" si="17"/>
        <v>1.390674728833815</v>
      </c>
      <c r="AJ7" s="21">
        <f t="shared" si="18"/>
        <v>0.54319793442719122</v>
      </c>
      <c r="AK7" s="23">
        <f t="shared" si="19"/>
        <v>57.09839740146726</v>
      </c>
      <c r="AL7" s="18">
        <f>AB7*AF7-AC7*AE7</f>
        <v>-1.6431725098080019</v>
      </c>
      <c r="AM7" s="19">
        <f>AC7*AD7-AA7*AF7</f>
        <v>-1.2774664329300023</v>
      </c>
      <c r="AN7" s="19">
        <f>AA7*AE7-AB7*AD7</f>
        <v>1.444455509130002</v>
      </c>
      <c r="AO7" s="24">
        <f>SUMPRODUCT(AL7:AN7,U7:W7)</f>
        <v>-3.8435975862399783</v>
      </c>
      <c r="AP7" s="25">
        <f t="shared" si="20"/>
        <v>57.09839740146726</v>
      </c>
      <c r="AQ7" s="26">
        <f>B7</f>
        <v>57.097999999999999</v>
      </c>
    </row>
    <row r="8" spans="2:43" x14ac:dyDescent="0.2">
      <c r="B8" s="27">
        <v>-179.94800000000001</v>
      </c>
      <c r="C8" s="28" t="s">
        <v>27</v>
      </c>
      <c r="D8" s="28" t="s">
        <v>25</v>
      </c>
      <c r="E8" s="33">
        <v>0.64</v>
      </c>
      <c r="F8" s="35">
        <v>3.7149999999999999</v>
      </c>
      <c r="G8" s="35">
        <v>0.96099999999999997</v>
      </c>
      <c r="H8" s="35">
        <v>-20.79</v>
      </c>
      <c r="I8" s="35">
        <v>3.3769999999999998</v>
      </c>
      <c r="J8" s="35">
        <v>1.0309999999999999</v>
      </c>
      <c r="K8" s="35">
        <v>-19.306999999999999</v>
      </c>
      <c r="L8" s="35">
        <v>2.2450000000000001</v>
      </c>
      <c r="M8" s="35">
        <v>7.6999999999999999E-2</v>
      </c>
      <c r="N8" s="35">
        <v>-19.012</v>
      </c>
      <c r="O8" s="35">
        <v>2.0310000000000001</v>
      </c>
      <c r="P8" s="35">
        <v>0.124</v>
      </c>
      <c r="Q8" s="35">
        <v>-18.067</v>
      </c>
      <c r="R8" s="15">
        <f t="shared" si="6"/>
        <v>-0.33800000000000008</v>
      </c>
      <c r="S8" s="15">
        <f t="shared" si="0"/>
        <v>6.9999999999999951E-2</v>
      </c>
      <c r="T8" s="15">
        <f t="shared" si="1"/>
        <v>1.4830000000000005</v>
      </c>
      <c r="U8" s="16">
        <f t="shared" si="7"/>
        <v>1.1319999999999997</v>
      </c>
      <c r="V8" s="16">
        <f t="shared" si="2"/>
        <v>0.95399999999999996</v>
      </c>
      <c r="W8" s="16">
        <f t="shared" si="3"/>
        <v>-0.29499999999999815</v>
      </c>
      <c r="X8" s="17">
        <f t="shared" si="8"/>
        <v>-0.21399999999999997</v>
      </c>
      <c r="Y8" s="17">
        <f t="shared" si="4"/>
        <v>4.7E-2</v>
      </c>
      <c r="Z8" s="17">
        <f t="shared" si="5"/>
        <v>0.94500000000000028</v>
      </c>
      <c r="AA8" s="18">
        <f t="shared" si="9"/>
        <v>-1.4354320000000003</v>
      </c>
      <c r="AB8" s="19">
        <f t="shared" si="10"/>
        <v>1.5790460000000008</v>
      </c>
      <c r="AC8" s="19">
        <f t="shared" si="11"/>
        <v>-0.40169199999999999</v>
      </c>
      <c r="AD8" s="20">
        <f t="shared" si="12"/>
        <v>0.91539500000000018</v>
      </c>
      <c r="AE8" s="20">
        <f t="shared" si="13"/>
        <v>-1.0066100000000002</v>
      </c>
      <c r="AF8" s="20">
        <f t="shared" si="14"/>
        <v>0.25735999999999992</v>
      </c>
      <c r="AG8" s="21">
        <f t="shared" si="15"/>
        <v>-3.0068502228200016</v>
      </c>
      <c r="AH8" s="19">
        <f t="shared" si="16"/>
        <v>2.1714529144340209</v>
      </c>
      <c r="AI8" s="22">
        <f t="shared" si="17"/>
        <v>1.3847186962430313</v>
      </c>
      <c r="AJ8" s="21">
        <f t="shared" si="18"/>
        <v>-0.9999995923283117</v>
      </c>
      <c r="AK8" s="23">
        <f t="shared" si="19"/>
        <v>179.94826399129516</v>
      </c>
      <c r="AL8" s="18">
        <f>AB8*AF8-AC8*AE8</f>
        <v>2.0360944400000247E-3</v>
      </c>
      <c r="AM8" s="19">
        <f>AC8*AD8-AA8*AF8</f>
        <v>1.7159311799999077E-3</v>
      </c>
      <c r="AN8" s="19">
        <f>AA8*AE8-AB8*AD8</f>
        <v>-5.3060765000045862E-4</v>
      </c>
      <c r="AO8" s="24">
        <f>SUMPRODUCT(AL8:AN8,U8:W8)</f>
        <v>4.0983865085500734E-3</v>
      </c>
      <c r="AP8" s="25">
        <f t="shared" si="20"/>
        <v>-179.94826399129516</v>
      </c>
      <c r="AQ8" s="26">
        <f>B8</f>
        <v>-179.94800000000001</v>
      </c>
    </row>
    <row r="9" spans="2:43" x14ac:dyDescent="0.2">
      <c r="B9" s="27">
        <v>179.98</v>
      </c>
      <c r="C9" s="28" t="s">
        <v>29</v>
      </c>
      <c r="D9" s="28" t="s">
        <v>28</v>
      </c>
      <c r="E9" s="33">
        <v>0.65</v>
      </c>
      <c r="F9" s="35">
        <v>5.5140000000000002</v>
      </c>
      <c r="G9" s="35">
        <v>21.257999999999999</v>
      </c>
      <c r="H9" s="35">
        <v>26.135000000000002</v>
      </c>
      <c r="I9" s="35">
        <v>6.3630000000000004</v>
      </c>
      <c r="J9" s="35">
        <v>20.077000000000002</v>
      </c>
      <c r="K9" s="35">
        <v>26.584</v>
      </c>
      <c r="L9" s="35">
        <v>6.4180000000000001</v>
      </c>
      <c r="M9" s="35">
        <v>18.995000000000001</v>
      </c>
      <c r="N9" s="35">
        <v>25.512</v>
      </c>
      <c r="O9" s="35">
        <v>6.9589999999999996</v>
      </c>
      <c r="P9" s="35">
        <v>18.265000000000001</v>
      </c>
      <c r="Q9" s="35">
        <v>25.821999999999999</v>
      </c>
      <c r="R9" s="15">
        <f t="shared" si="6"/>
        <v>0.8490000000000002</v>
      </c>
      <c r="S9" s="15">
        <f t="shared" si="0"/>
        <v>-1.1809999999999974</v>
      </c>
      <c r="T9" s="15">
        <f t="shared" si="1"/>
        <v>0.44899999999999807</v>
      </c>
      <c r="U9" s="16">
        <f t="shared" si="7"/>
        <v>-5.4999999999999716E-2</v>
      </c>
      <c r="V9" s="16">
        <f t="shared" si="2"/>
        <v>1.0820000000000007</v>
      </c>
      <c r="W9" s="16">
        <f t="shared" si="3"/>
        <v>1.0719999999999992</v>
      </c>
      <c r="X9" s="17">
        <f t="shared" si="8"/>
        <v>0.54099999999999948</v>
      </c>
      <c r="Y9" s="17">
        <f t="shared" si="4"/>
        <v>-0.73000000000000043</v>
      </c>
      <c r="Z9" s="17">
        <f t="shared" si="5"/>
        <v>0.30999999999999872</v>
      </c>
      <c r="AA9" s="18">
        <f t="shared" si="9"/>
        <v>-1.7518499999999946</v>
      </c>
      <c r="AB9" s="19">
        <f t="shared" si="10"/>
        <v>-0.93482299999999929</v>
      </c>
      <c r="AC9" s="19">
        <f t="shared" si="11"/>
        <v>0.85366300000000128</v>
      </c>
      <c r="AD9" s="20">
        <f t="shared" si="12"/>
        <v>1.1179799999999986</v>
      </c>
      <c r="AE9" s="20">
        <f t="shared" si="13"/>
        <v>0.59700199999999892</v>
      </c>
      <c r="AF9" s="20">
        <f t="shared" si="14"/>
        <v>-0.54521200000000003</v>
      </c>
      <c r="AG9" s="21">
        <f t="shared" si="15"/>
        <v>-2.9820517752019908</v>
      </c>
      <c r="AH9" s="19">
        <f t="shared" si="16"/>
        <v>2.1613914456659584</v>
      </c>
      <c r="AI9" s="22">
        <f t="shared" si="17"/>
        <v>1.3796908325229953</v>
      </c>
      <c r="AJ9" s="21">
        <f t="shared" si="18"/>
        <v>-0.99999993699742384</v>
      </c>
      <c r="AK9" s="23">
        <f t="shared" si="19"/>
        <v>179.97966159992137</v>
      </c>
      <c r="AL9" s="18">
        <f>AB9*AF9-AC9*AE9</f>
        <v>3.8199149999806892E-5</v>
      </c>
      <c r="AM9" s="19">
        <f>AC9*AD9-AA9*AF9</f>
        <v>-7.514814599968167E-4</v>
      </c>
      <c r="AN9" s="19">
        <f>AA9*AE9-AB9*AD9</f>
        <v>-7.4453615999692246E-4</v>
      </c>
      <c r="AO9" s="24">
        <f>SUMPRODUCT(AL9:AN9,U9:W9)</f>
        <v>-1.6133466564832457E-3</v>
      </c>
      <c r="AP9" s="25">
        <f t="shared" si="20"/>
        <v>179.97966159992137</v>
      </c>
      <c r="AQ9" s="26">
        <f>B9</f>
        <v>179.98</v>
      </c>
    </row>
    <row r="10" spans="2:43" x14ac:dyDescent="0.2">
      <c r="B10" s="27">
        <v>-60</v>
      </c>
      <c r="C10" s="28" t="s">
        <v>30</v>
      </c>
      <c r="D10" s="28" t="s">
        <v>28</v>
      </c>
      <c r="E10" s="33">
        <v>0.65</v>
      </c>
      <c r="F10" s="35">
        <v>1.4990000000000001</v>
      </c>
      <c r="G10" s="35">
        <v>26.936</v>
      </c>
      <c r="H10" s="35">
        <v>12.936</v>
      </c>
      <c r="I10" s="35">
        <v>1.6220000000000001</v>
      </c>
      <c r="J10" s="35">
        <v>28.454000000000001</v>
      </c>
      <c r="K10" s="35">
        <v>13.159000000000001</v>
      </c>
      <c r="L10" s="35">
        <v>3.0510000000000002</v>
      </c>
      <c r="M10" s="35">
        <v>28.815000000000001</v>
      </c>
      <c r="N10" s="35">
        <v>13.505000000000001</v>
      </c>
      <c r="O10" s="35">
        <v>3.3119999999999998</v>
      </c>
      <c r="P10" s="35">
        <v>28.356999999999999</v>
      </c>
      <c r="Q10" s="35">
        <v>14.307</v>
      </c>
      <c r="R10" s="15">
        <f t="shared" si="6"/>
        <v>0.123</v>
      </c>
      <c r="S10" s="15">
        <f t="shared" si="0"/>
        <v>1.5180000000000007</v>
      </c>
      <c r="T10" s="15">
        <f t="shared" si="1"/>
        <v>0.22300000000000075</v>
      </c>
      <c r="U10" s="16">
        <f t="shared" si="7"/>
        <v>-1.429</v>
      </c>
      <c r="V10" s="16">
        <f t="shared" si="2"/>
        <v>-0.36100000000000065</v>
      </c>
      <c r="W10" s="16">
        <f t="shared" si="3"/>
        <v>-0.34600000000000009</v>
      </c>
      <c r="X10" s="17">
        <f t="shared" si="8"/>
        <v>0.26099999999999968</v>
      </c>
      <c r="Y10" s="17">
        <f t="shared" si="4"/>
        <v>-0.45800000000000196</v>
      </c>
      <c r="Z10" s="17">
        <f t="shared" si="5"/>
        <v>0.8019999999999996</v>
      </c>
      <c r="AA10" s="18">
        <f t="shared" si="9"/>
        <v>-0.44472499999999993</v>
      </c>
      <c r="AB10" s="19">
        <f t="shared" si="10"/>
        <v>-0.27610900000000105</v>
      </c>
      <c r="AC10" s="19">
        <f t="shared" si="11"/>
        <v>2.1248190000000009</v>
      </c>
      <c r="AD10" s="20">
        <f t="shared" si="12"/>
        <v>-0.44799000000000111</v>
      </c>
      <c r="AE10" s="20">
        <f t="shared" si="13"/>
        <v>1.0557519999999996</v>
      </c>
      <c r="AF10" s="20">
        <f t="shared" si="14"/>
        <v>0.74870300000000278</v>
      </c>
      <c r="AG10" s="21">
        <f t="shared" si="15"/>
        <v>1.498588083539006</v>
      </c>
      <c r="AH10" s="19">
        <f t="shared" si="16"/>
        <v>2.1883492153372148</v>
      </c>
      <c r="AI10" s="22">
        <f t="shared" si="17"/>
        <v>1.3696216659402713</v>
      </c>
      <c r="AJ10" s="21">
        <f t="shared" si="18"/>
        <v>0.49999427285950504</v>
      </c>
      <c r="AK10" s="23">
        <f t="shared" si="19"/>
        <v>60.000378903841806</v>
      </c>
      <c r="AL10" s="18">
        <f>AB10*AF10-AC10*AE10</f>
        <v>-2.4500055455150016</v>
      </c>
      <c r="AM10" s="19">
        <f>AC10*AD10-AA10*AF10</f>
        <v>-0.61893072213500155</v>
      </c>
      <c r="AN10" s="19">
        <f>AA10*AE10-AB10*AD10</f>
        <v>-0.59321337911000049</v>
      </c>
      <c r="AO10" s="24">
        <f>SUMPRODUCT(AL10:AN10,U10:W10)</f>
        <v>3.929743744403734</v>
      </c>
      <c r="AP10" s="25">
        <f t="shared" si="20"/>
        <v>-60.000378903841806</v>
      </c>
      <c r="AQ10" s="26">
        <f>B10</f>
        <v>-60</v>
      </c>
    </row>
    <row r="11" spans="2:43" x14ac:dyDescent="0.2">
      <c r="B11" s="27">
        <v>-168.75</v>
      </c>
      <c r="C11" s="28" t="s">
        <v>32</v>
      </c>
      <c r="D11" s="28" t="s">
        <v>31</v>
      </c>
      <c r="E11" s="33">
        <v>0.69</v>
      </c>
      <c r="F11" s="35">
        <v>8.3230000000000004</v>
      </c>
      <c r="G11" s="35">
        <v>11.413</v>
      </c>
      <c r="H11" s="35">
        <v>4.9370000000000003</v>
      </c>
      <c r="I11" s="35">
        <v>8.7140000000000004</v>
      </c>
      <c r="J11" s="35">
        <v>11.231</v>
      </c>
      <c r="K11" s="35">
        <v>3.4489999999999998</v>
      </c>
      <c r="L11" s="35">
        <v>8.1739999999999995</v>
      </c>
      <c r="M11" s="35">
        <v>12.394</v>
      </c>
      <c r="N11" s="35">
        <v>2.6339999999999999</v>
      </c>
      <c r="O11" s="35">
        <v>8.2629999999999999</v>
      </c>
      <c r="P11" s="35">
        <v>12.192</v>
      </c>
      <c r="Q11" s="35">
        <v>1.679</v>
      </c>
      <c r="R11" s="15">
        <f t="shared" si="6"/>
        <v>0.39100000000000001</v>
      </c>
      <c r="S11" s="15">
        <f t="shared" si="0"/>
        <v>-0.18200000000000038</v>
      </c>
      <c r="T11" s="15">
        <f t="shared" si="1"/>
        <v>-1.4880000000000004</v>
      </c>
      <c r="U11" s="16">
        <f t="shared" si="7"/>
        <v>0.54000000000000092</v>
      </c>
      <c r="V11" s="16">
        <f t="shared" si="2"/>
        <v>-1.1630000000000003</v>
      </c>
      <c r="W11" s="16">
        <f t="shared" si="3"/>
        <v>0.81499999999999995</v>
      </c>
      <c r="X11" s="17">
        <f t="shared" si="8"/>
        <v>8.9000000000000412E-2</v>
      </c>
      <c r="Y11" s="17">
        <f t="shared" si="4"/>
        <v>-0.20199999999999996</v>
      </c>
      <c r="Z11" s="17">
        <f t="shared" si="5"/>
        <v>-0.95499999999999985</v>
      </c>
      <c r="AA11" s="18">
        <f t="shared" si="9"/>
        <v>-1.8788740000000013</v>
      </c>
      <c r="AB11" s="19">
        <f t="shared" si="10"/>
        <v>-1.1221850000000015</v>
      </c>
      <c r="AC11" s="19">
        <f t="shared" si="11"/>
        <v>-0.35645299999999974</v>
      </c>
      <c r="AD11" s="20">
        <f t="shared" si="12"/>
        <v>1.2752949999999998</v>
      </c>
      <c r="AE11" s="20">
        <f t="shared" si="13"/>
        <v>0.58823500000000117</v>
      </c>
      <c r="AF11" s="20">
        <f t="shared" si="14"/>
        <v>-5.5729999999996616E-3</v>
      </c>
      <c r="AG11" s="21">
        <f t="shared" si="15"/>
        <v>-3.054240598736004</v>
      </c>
      <c r="AH11" s="19">
        <f t="shared" si="16"/>
        <v>2.217323932877199</v>
      </c>
      <c r="AI11" s="22">
        <f t="shared" si="17"/>
        <v>1.4044318461851399</v>
      </c>
      <c r="AJ11" s="21">
        <f t="shared" si="18"/>
        <v>-0.98078413551269172</v>
      </c>
      <c r="AK11" s="23">
        <f t="shared" si="19"/>
        <v>168.74966376380146</v>
      </c>
      <c r="AL11" s="18">
        <f>AB11*AF11-AC11*AE11</f>
        <v>0.2159320674599999</v>
      </c>
      <c r="AM11" s="19">
        <f>AC11*AD11-AA11*AF11</f>
        <v>-0.46505369343699898</v>
      </c>
      <c r="AN11" s="19">
        <f>AA11*AE11-AB11*AD11</f>
        <v>0.32589747218499876</v>
      </c>
      <c r="AO11" s="24">
        <f>SUMPRODUCT(AL11:AN11,U11:W11)</f>
        <v>0.92306720172640411</v>
      </c>
      <c r="AP11" s="25">
        <f t="shared" si="20"/>
        <v>-168.74966376380146</v>
      </c>
      <c r="AQ11" s="26">
        <f>B11</f>
        <v>-168.75</v>
      </c>
    </row>
    <row r="12" spans="2:43" x14ac:dyDescent="0.2">
      <c r="B12" s="27">
        <v>55.527999999999999</v>
      </c>
      <c r="C12" s="28" t="s">
        <v>5</v>
      </c>
      <c r="D12" s="28" t="s">
        <v>4</v>
      </c>
      <c r="E12" s="33">
        <v>1.5</v>
      </c>
      <c r="F12" s="35">
        <v>12.234</v>
      </c>
      <c r="G12" s="35">
        <v>2.3250000000000002</v>
      </c>
      <c r="H12" s="35">
        <v>21.413</v>
      </c>
      <c r="I12" s="35">
        <v>12.21</v>
      </c>
      <c r="J12" s="35">
        <v>2.629</v>
      </c>
      <c r="K12" s="35">
        <v>19.925000000000001</v>
      </c>
      <c r="L12" s="35">
        <v>12.631</v>
      </c>
      <c r="M12" s="35">
        <v>1.4119999999999999</v>
      </c>
      <c r="N12" s="35">
        <v>19.135999999999999</v>
      </c>
      <c r="O12" s="35">
        <v>12.06</v>
      </c>
      <c r="P12" s="35">
        <v>0.66600000000000004</v>
      </c>
      <c r="Q12" s="35">
        <v>19.379000000000001</v>
      </c>
      <c r="R12" s="15">
        <f t="shared" si="6"/>
        <v>-2.3999999999999133E-2</v>
      </c>
      <c r="S12" s="15">
        <f t="shared" si="0"/>
        <v>0.30399999999999983</v>
      </c>
      <c r="T12" s="15">
        <f t="shared" si="1"/>
        <v>-1.4879999999999995</v>
      </c>
      <c r="U12" s="16">
        <f t="shared" si="7"/>
        <v>-0.42099999999999937</v>
      </c>
      <c r="V12" s="16">
        <f t="shared" si="2"/>
        <v>1.2170000000000001</v>
      </c>
      <c r="W12" s="16">
        <f t="shared" si="3"/>
        <v>0.78900000000000148</v>
      </c>
      <c r="X12" s="17">
        <f t="shared" si="8"/>
        <v>-0.57099999999999973</v>
      </c>
      <c r="Y12" s="17">
        <f t="shared" si="4"/>
        <v>-0.74599999999999989</v>
      </c>
      <c r="Z12" s="17">
        <f t="shared" si="5"/>
        <v>0.2430000000000021</v>
      </c>
      <c r="AA12" s="18">
        <f t="shared" si="9"/>
        <v>2.0507520000000001</v>
      </c>
      <c r="AB12" s="19">
        <f t="shared" si="10"/>
        <v>0.64538399999999829</v>
      </c>
      <c r="AC12" s="19">
        <f t="shared" si="11"/>
        <v>9.8776000000000794E-2</v>
      </c>
      <c r="AD12" s="20">
        <f t="shared" si="12"/>
        <v>0.88432500000000358</v>
      </c>
      <c r="AE12" s="20">
        <f t="shared" si="13"/>
        <v>-0.34821599999999986</v>
      </c>
      <c r="AF12" s="20">
        <f t="shared" si="14"/>
        <v>1.0089729999999992</v>
      </c>
      <c r="AG12" s="21">
        <f t="shared" si="15"/>
        <v>1.6884605445040088</v>
      </c>
      <c r="AH12" s="19">
        <f t="shared" si="16"/>
        <v>2.1521758690069914</v>
      </c>
      <c r="AI12" s="22">
        <f t="shared" si="17"/>
        <v>1.3861138492237948</v>
      </c>
      <c r="AJ12" s="21">
        <f t="shared" si="18"/>
        <v>0.56599716547572543</v>
      </c>
      <c r="AK12" s="23">
        <f t="shared" si="19"/>
        <v>55.528435053156855</v>
      </c>
      <c r="AL12" s="18">
        <f>AB12*AF12-AC12*AE12</f>
        <v>0.68557041424799803</v>
      </c>
      <c r="AM12" s="19">
        <f>AC12*AD12-AA12*AF12</f>
        <v>-1.9818033114959974</v>
      </c>
      <c r="AN12" s="19">
        <f>AA12*AE12-AB12*AD12</f>
        <v>-1.2848338642320005</v>
      </c>
      <c r="AO12" s="24">
        <f>SUMPRODUCT(AL12:AN12,U12:W12)</f>
        <v>-3.714213693368086</v>
      </c>
      <c r="AP12" s="25">
        <f t="shared" si="20"/>
        <v>55.528435053156855</v>
      </c>
      <c r="AQ12" s="26">
        <f>B12</f>
        <v>55.527999999999999</v>
      </c>
    </row>
    <row r="13" spans="2:43" x14ac:dyDescent="0.2">
      <c r="B13" s="27">
        <v>59.063000000000002</v>
      </c>
      <c r="C13" s="28" t="s">
        <v>6</v>
      </c>
      <c r="D13" s="28" t="s">
        <v>4</v>
      </c>
      <c r="E13" s="33">
        <v>1.5</v>
      </c>
      <c r="F13" s="35">
        <v>39.371000000000002</v>
      </c>
      <c r="G13" s="35">
        <v>-12.367000000000001</v>
      </c>
      <c r="H13" s="35">
        <v>7.3040000000000003</v>
      </c>
      <c r="I13" s="35">
        <v>39.988</v>
      </c>
      <c r="J13" s="35">
        <v>-13.103</v>
      </c>
      <c r="K13" s="35">
        <v>8.4890000000000008</v>
      </c>
      <c r="L13" s="35">
        <v>41.121000000000002</v>
      </c>
      <c r="M13" s="35">
        <v>-13.986000000000001</v>
      </c>
      <c r="N13" s="35">
        <v>8.0169999999999995</v>
      </c>
      <c r="O13" s="35">
        <v>41.789000000000001</v>
      </c>
      <c r="P13" s="35">
        <v>-13.435</v>
      </c>
      <c r="Q13" s="35">
        <v>7.58</v>
      </c>
      <c r="R13" s="15">
        <f t="shared" si="6"/>
        <v>0.61699999999999733</v>
      </c>
      <c r="S13" s="15">
        <f t="shared" si="0"/>
        <v>-0.73599999999999888</v>
      </c>
      <c r="T13" s="15">
        <f t="shared" si="1"/>
        <v>1.1850000000000005</v>
      </c>
      <c r="U13" s="16">
        <f t="shared" si="7"/>
        <v>-1.1330000000000027</v>
      </c>
      <c r="V13" s="16">
        <f t="shared" si="2"/>
        <v>0.8830000000000009</v>
      </c>
      <c r="W13" s="16">
        <f t="shared" si="3"/>
        <v>0.47200000000000131</v>
      </c>
      <c r="X13" s="17">
        <f t="shared" si="8"/>
        <v>0.66799999999999926</v>
      </c>
      <c r="Y13" s="17">
        <f t="shared" si="4"/>
        <v>0.55100000000000016</v>
      </c>
      <c r="Z13" s="17">
        <f t="shared" si="5"/>
        <v>-0.43699999999999939</v>
      </c>
      <c r="AA13" s="18">
        <f t="shared" si="9"/>
        <v>-1.3937470000000018</v>
      </c>
      <c r="AB13" s="19">
        <f t="shared" si="10"/>
        <v>-1.6338290000000033</v>
      </c>
      <c r="AC13" s="19">
        <f t="shared" si="11"/>
        <v>-0.28907700000000258</v>
      </c>
      <c r="AD13" s="20">
        <f t="shared" si="12"/>
        <v>-0.6459430000000006</v>
      </c>
      <c r="AE13" s="20">
        <f t="shared" si="13"/>
        <v>-0.17982499999999996</v>
      </c>
      <c r="AF13" s="20">
        <f t="shared" si="14"/>
        <v>-1.2141270000000017</v>
      </c>
      <c r="AG13" s="21">
        <f t="shared" si="15"/>
        <v>1.5450606091250061</v>
      </c>
      <c r="AH13" s="19">
        <f t="shared" si="16"/>
        <v>2.1669087228535995</v>
      </c>
      <c r="AI13" s="22">
        <f t="shared" si="17"/>
        <v>1.3869692721913507</v>
      </c>
      <c r="AJ13" s="21">
        <f t="shared" si="18"/>
        <v>0.51408870613828817</v>
      </c>
      <c r="AK13" s="23">
        <f t="shared" si="19"/>
        <v>59.063437729423818</v>
      </c>
      <c r="AL13" s="18">
        <f>AB13*AF13-AC13*AE13</f>
        <v>1.9316926307580065</v>
      </c>
      <c r="AM13" s="19">
        <f>AC13*AD13-AA13*AF13</f>
        <v>-1.5054585992580027</v>
      </c>
      <c r="AN13" s="19">
        <f>AA13*AE13-AB13*AD13</f>
        <v>-0.80472985147200293</v>
      </c>
      <c r="AO13" s="24">
        <f>SUMPRODUCT(AL13:AN13,U13:W13)</f>
        <v>-3.8977601836884306</v>
      </c>
      <c r="AP13" s="25">
        <f t="shared" si="20"/>
        <v>59.063437729423818</v>
      </c>
      <c r="AQ13" s="26">
        <f>B13</f>
        <v>59.063000000000002</v>
      </c>
    </row>
    <row r="14" spans="2:43" x14ac:dyDescent="0.2">
      <c r="B14" s="27">
        <v>57.082000000000001</v>
      </c>
      <c r="C14" s="28" t="s">
        <v>7</v>
      </c>
      <c r="D14" s="28" t="s">
        <v>8</v>
      </c>
      <c r="E14" s="33">
        <v>1.5</v>
      </c>
      <c r="F14" s="35">
        <v>6.827</v>
      </c>
      <c r="G14" s="35">
        <v>12.247999999999999</v>
      </c>
      <c r="H14" s="35">
        <v>16.535</v>
      </c>
      <c r="I14" s="35">
        <v>6.4420000000000002</v>
      </c>
      <c r="J14" s="35">
        <v>10.804</v>
      </c>
      <c r="K14" s="35">
        <v>16.239999999999998</v>
      </c>
      <c r="L14" s="35">
        <v>5.0709999999999997</v>
      </c>
      <c r="M14" s="35">
        <v>10.461</v>
      </c>
      <c r="N14" s="35">
        <v>16.858000000000001</v>
      </c>
      <c r="O14" s="35">
        <v>4.4130000000000003</v>
      </c>
      <c r="P14" s="35">
        <v>11.073</v>
      </c>
      <c r="Q14" s="35">
        <v>16.52</v>
      </c>
      <c r="R14" s="15">
        <f t="shared" si="6"/>
        <v>-0.38499999999999979</v>
      </c>
      <c r="S14" s="15">
        <f t="shared" si="0"/>
        <v>-1.4439999999999991</v>
      </c>
      <c r="T14" s="15">
        <f t="shared" si="1"/>
        <v>-0.29500000000000171</v>
      </c>
      <c r="U14" s="16">
        <f t="shared" si="7"/>
        <v>1.3710000000000004</v>
      </c>
      <c r="V14" s="16">
        <f t="shared" si="2"/>
        <v>0.34299999999999997</v>
      </c>
      <c r="W14" s="16">
        <f t="shared" si="3"/>
        <v>-0.6180000000000021</v>
      </c>
      <c r="X14" s="17">
        <f t="shared" si="8"/>
        <v>-0.65799999999999947</v>
      </c>
      <c r="Y14" s="17">
        <f t="shared" si="4"/>
        <v>0.6120000000000001</v>
      </c>
      <c r="Z14" s="17">
        <f t="shared" si="5"/>
        <v>-0.33800000000000097</v>
      </c>
      <c r="AA14" s="18">
        <f t="shared" si="9"/>
        <v>0.99357700000000304</v>
      </c>
      <c r="AB14" s="19">
        <f t="shared" si="10"/>
        <v>-0.64237500000000314</v>
      </c>
      <c r="AC14" s="19">
        <f t="shared" si="11"/>
        <v>1.8476689999999993</v>
      </c>
      <c r="AD14" s="20">
        <f t="shared" si="12"/>
        <v>0.26228200000000101</v>
      </c>
      <c r="AE14" s="20">
        <f t="shared" si="13"/>
        <v>0.87004200000000254</v>
      </c>
      <c r="AF14" s="20">
        <f t="shared" si="14"/>
        <v>1.0647460000000002</v>
      </c>
      <c r="AG14" s="21">
        <f t="shared" si="15"/>
        <v>1.6690023100379971</v>
      </c>
      <c r="AH14" s="19">
        <f t="shared" si="16"/>
        <v>2.1940195142967638</v>
      </c>
      <c r="AI14" s="22">
        <f t="shared" si="17"/>
        <v>1.3998031910965216</v>
      </c>
      <c r="AJ14" s="21">
        <f t="shared" si="18"/>
        <v>0.54343733590391641</v>
      </c>
      <c r="AK14" s="23">
        <f t="shared" si="19"/>
        <v>57.082058807482319</v>
      </c>
      <c r="AL14" s="18">
        <f>AB14*AF14-AC14*AE14</f>
        <v>-2.2915158438480074</v>
      </c>
      <c r="AM14" s="19">
        <f>AC14*AD14-AA14*AF14</f>
        <v>-0.57329681578400171</v>
      </c>
      <c r="AN14" s="19">
        <f>AA14*AE14-AB14*AD14</f>
        <v>1.0329371199840067</v>
      </c>
      <c r="AO14" s="24">
        <f>SUMPRODUCT(AL14:AN14,U14:W14)</f>
        <v>-3.9766641698796503</v>
      </c>
      <c r="AP14" s="25">
        <f t="shared" si="20"/>
        <v>57.082058807482319</v>
      </c>
      <c r="AQ14" s="26">
        <f>B14</f>
        <v>57.082000000000001</v>
      </c>
    </row>
    <row r="15" spans="2:43" x14ac:dyDescent="0.2">
      <c r="B15" s="27">
        <v>-60.865000000000002</v>
      </c>
      <c r="C15" s="28" t="s">
        <v>9</v>
      </c>
      <c r="D15" s="28" t="s">
        <v>8</v>
      </c>
      <c r="E15" s="33">
        <v>1.5</v>
      </c>
      <c r="F15" s="35">
        <v>5.8040000000000003</v>
      </c>
      <c r="G15" s="35">
        <v>21.545000000000002</v>
      </c>
      <c r="H15" s="35">
        <v>37.901000000000003</v>
      </c>
      <c r="I15" s="35">
        <v>5.4009999999999998</v>
      </c>
      <c r="J15" s="35">
        <v>20.55</v>
      </c>
      <c r="K15" s="35">
        <v>36.823999999999998</v>
      </c>
      <c r="L15" s="35">
        <v>4.2119999999999997</v>
      </c>
      <c r="M15" s="35">
        <v>19.733000000000001</v>
      </c>
      <c r="N15" s="35">
        <v>37.331000000000003</v>
      </c>
      <c r="O15" s="35">
        <v>4.4749999999999996</v>
      </c>
      <c r="P15" s="35">
        <v>19.257000000000001</v>
      </c>
      <c r="Q15" s="35">
        <v>38.122</v>
      </c>
      <c r="R15" s="15">
        <f t="shared" si="6"/>
        <v>-0.40300000000000047</v>
      </c>
      <c r="S15" s="15">
        <f t="shared" si="0"/>
        <v>-0.99500000000000099</v>
      </c>
      <c r="T15" s="15">
        <f t="shared" si="1"/>
        <v>-1.0770000000000053</v>
      </c>
      <c r="U15" s="16">
        <f t="shared" si="7"/>
        <v>1.1890000000000001</v>
      </c>
      <c r="V15" s="16">
        <f t="shared" si="2"/>
        <v>0.81700000000000017</v>
      </c>
      <c r="W15" s="16">
        <f t="shared" si="3"/>
        <v>-0.507000000000005</v>
      </c>
      <c r="X15" s="17">
        <f t="shared" si="8"/>
        <v>0.2629999999999999</v>
      </c>
      <c r="Y15" s="17">
        <f t="shared" si="4"/>
        <v>-0.47599999999999909</v>
      </c>
      <c r="Z15" s="17">
        <f t="shared" si="5"/>
        <v>0.79099999999999682</v>
      </c>
      <c r="AA15" s="18">
        <f t="shared" si="9"/>
        <v>1.38437400000001</v>
      </c>
      <c r="AB15" s="19">
        <f t="shared" si="10"/>
        <v>-1.4848740000000085</v>
      </c>
      <c r="AC15" s="19">
        <f t="shared" si="11"/>
        <v>0.8538040000000009</v>
      </c>
      <c r="AD15" s="20">
        <f t="shared" si="12"/>
        <v>0.4049149999999957</v>
      </c>
      <c r="AE15" s="20">
        <f t="shared" si="13"/>
        <v>-1.0738399999999975</v>
      </c>
      <c r="AF15" s="20">
        <f t="shared" si="14"/>
        <v>-0.78083499999999884</v>
      </c>
      <c r="AG15" s="21">
        <f t="shared" si="15"/>
        <v>1.4883908480300034</v>
      </c>
      <c r="AH15" s="19">
        <f t="shared" si="16"/>
        <v>2.2023449861836029</v>
      </c>
      <c r="AI15" s="22">
        <f t="shared" si="17"/>
        <v>1.3880892622774621</v>
      </c>
      <c r="AJ15" s="21">
        <f t="shared" si="18"/>
        <v>0.48687138031452143</v>
      </c>
      <c r="AK15" s="23">
        <f t="shared" si="19"/>
        <v>60.864846927767054</v>
      </c>
      <c r="AL15" s="18">
        <f>AB15*AF15-AC15*AE15</f>
        <v>2.0762904771500037</v>
      </c>
      <c r="AM15" s="19">
        <f>AC15*AD15-AA15*AF15</f>
        <v>1.4266857189500028</v>
      </c>
      <c r="AN15" s="19">
        <f>AA15*AE15-AB15*AD15</f>
        <v>-0.88534842045001028</v>
      </c>
      <c r="AO15" s="24">
        <f>SUMPRODUCT(AL15:AN15,U15:W15)</f>
        <v>4.0831832588816672</v>
      </c>
      <c r="AP15" s="25">
        <f t="shared" si="20"/>
        <v>-60.864846927767054</v>
      </c>
      <c r="AQ15" s="26">
        <f>B15</f>
        <v>-60.865000000000002</v>
      </c>
    </row>
    <row r="16" spans="2:43" x14ac:dyDescent="0.2">
      <c r="B16" s="27">
        <v>176.05099999999999</v>
      </c>
      <c r="C16" s="28" t="s">
        <v>10</v>
      </c>
      <c r="D16" s="28" t="s">
        <v>8</v>
      </c>
      <c r="E16" s="33">
        <v>1.5</v>
      </c>
      <c r="F16" s="35">
        <v>16.317</v>
      </c>
      <c r="G16" s="35">
        <v>21.137</v>
      </c>
      <c r="H16" s="35">
        <v>42.127000000000002</v>
      </c>
      <c r="I16" s="35">
        <v>15.26</v>
      </c>
      <c r="J16" s="35">
        <v>21.591000000000001</v>
      </c>
      <c r="K16" s="35">
        <v>43.124000000000002</v>
      </c>
      <c r="L16" s="35">
        <v>15.212</v>
      </c>
      <c r="M16" s="35">
        <v>20.626000000000001</v>
      </c>
      <c r="N16" s="35">
        <v>44.280999999999999</v>
      </c>
      <c r="O16" s="35">
        <v>14.587999999999999</v>
      </c>
      <c r="P16" s="35">
        <v>20.952000000000002</v>
      </c>
      <c r="Q16" s="35">
        <v>44.933999999999997</v>
      </c>
      <c r="R16" s="15">
        <f t="shared" si="6"/>
        <v>-1.0570000000000004</v>
      </c>
      <c r="S16" s="15">
        <f t="shared" si="0"/>
        <v>0.45400000000000063</v>
      </c>
      <c r="T16" s="15">
        <f t="shared" si="1"/>
        <v>0.99699999999999989</v>
      </c>
      <c r="U16" s="16">
        <f t="shared" si="7"/>
        <v>4.8000000000000043E-2</v>
      </c>
      <c r="V16" s="16">
        <f t="shared" si="2"/>
        <v>0.96499999999999986</v>
      </c>
      <c r="W16" s="16">
        <f t="shared" si="3"/>
        <v>-1.1569999999999965</v>
      </c>
      <c r="X16" s="17">
        <f t="shared" si="8"/>
        <v>-0.62400000000000055</v>
      </c>
      <c r="Y16" s="17">
        <f t="shared" si="4"/>
        <v>0.32600000000000051</v>
      </c>
      <c r="Z16" s="17">
        <f t="shared" si="5"/>
        <v>0.65299999999999869</v>
      </c>
      <c r="AA16" s="18">
        <f t="shared" si="9"/>
        <v>-1.487382999999999</v>
      </c>
      <c r="AB16" s="19">
        <f t="shared" si="10"/>
        <v>-1.1750929999999966</v>
      </c>
      <c r="AC16" s="19">
        <f t="shared" si="11"/>
        <v>-1.0417970000000003</v>
      </c>
      <c r="AD16" s="20">
        <f t="shared" si="12"/>
        <v>1.0073269999999981</v>
      </c>
      <c r="AE16" s="20">
        <f t="shared" si="13"/>
        <v>0.69062399999999846</v>
      </c>
      <c r="AF16" s="20">
        <f t="shared" si="14"/>
        <v>0.61780800000000047</v>
      </c>
      <c r="AG16" s="21">
        <f t="shared" si="15"/>
        <v>-2.9534590042489928</v>
      </c>
      <c r="AH16" s="19">
        <f t="shared" si="16"/>
        <v>2.1629823708359228</v>
      </c>
      <c r="AI16" s="22">
        <f t="shared" si="17"/>
        <v>1.3687059286672922</v>
      </c>
      <c r="AJ16" s="21">
        <f t="shared" si="18"/>
        <v>-0.99762613691441893</v>
      </c>
      <c r="AK16" s="23">
        <f t="shared" si="19"/>
        <v>176.05132478150165</v>
      </c>
      <c r="AL16" s="18">
        <f>AB16*AF16-AC16*AE16</f>
        <v>-6.4918448159998476E-3</v>
      </c>
      <c r="AM16" s="19">
        <f>AC16*AD16-AA16*AF16</f>
        <v>-0.13051313015499832</v>
      </c>
      <c r="AN16" s="19">
        <f>AA16*AE16-AB16*AD16</f>
        <v>0.15648050941899716</v>
      </c>
      <c r="AO16" s="24">
        <f>SUMPRODUCT(AL16:AN16,U16:W16)</f>
        <v>-0.30730472854852053</v>
      </c>
      <c r="AP16" s="25">
        <f t="shared" si="20"/>
        <v>176.05132478150165</v>
      </c>
      <c r="AQ16" s="26">
        <f>B16</f>
        <v>176.05099999999999</v>
      </c>
    </row>
    <row r="17" spans="2:43" x14ac:dyDescent="0.2">
      <c r="B17" s="27">
        <v>57.222000000000001</v>
      </c>
      <c r="C17" s="28" t="s">
        <v>11</v>
      </c>
      <c r="D17" s="28" t="s">
        <v>8</v>
      </c>
      <c r="E17" s="33">
        <v>1.5</v>
      </c>
      <c r="F17" s="35">
        <v>22.896000000000001</v>
      </c>
      <c r="G17" s="35">
        <v>23.335000000000001</v>
      </c>
      <c r="H17" s="35">
        <v>28.286999999999999</v>
      </c>
      <c r="I17" s="35">
        <v>21.765999999999998</v>
      </c>
      <c r="J17" s="35">
        <v>22.391999999999999</v>
      </c>
      <c r="K17" s="35">
        <v>28.690999999999999</v>
      </c>
      <c r="L17" s="35">
        <v>20.474</v>
      </c>
      <c r="M17" s="35">
        <v>23.18</v>
      </c>
      <c r="N17" s="35">
        <v>28.856000000000002</v>
      </c>
      <c r="O17" s="35">
        <v>20.280999999999999</v>
      </c>
      <c r="P17" s="35">
        <v>23.638000000000002</v>
      </c>
      <c r="Q17" s="35">
        <v>28.035</v>
      </c>
      <c r="R17" s="15">
        <f t="shared" si="6"/>
        <v>-1.1300000000000026</v>
      </c>
      <c r="S17" s="15">
        <f t="shared" si="0"/>
        <v>-0.94300000000000139</v>
      </c>
      <c r="T17" s="15">
        <f t="shared" si="1"/>
        <v>0.40399999999999991</v>
      </c>
      <c r="U17" s="16">
        <f t="shared" si="7"/>
        <v>1.291999999999998</v>
      </c>
      <c r="V17" s="16">
        <f t="shared" si="2"/>
        <v>-0.78800000000000026</v>
      </c>
      <c r="W17" s="16">
        <f t="shared" si="3"/>
        <v>-0.1650000000000027</v>
      </c>
      <c r="X17" s="17">
        <f t="shared" si="8"/>
        <v>-0.19300000000000139</v>
      </c>
      <c r="Y17" s="17">
        <f t="shared" si="4"/>
        <v>0.45800000000000196</v>
      </c>
      <c r="Z17" s="17">
        <f t="shared" si="5"/>
        <v>-0.82100000000000151</v>
      </c>
      <c r="AA17" s="18">
        <f t="shared" si="9"/>
        <v>0.47394700000000278</v>
      </c>
      <c r="AB17" s="19">
        <f t="shared" si="10"/>
        <v>0.33551799999999565</v>
      </c>
      <c r="AC17" s="19">
        <f t="shared" si="11"/>
        <v>2.1087960000000026</v>
      </c>
      <c r="AD17" s="20">
        <f t="shared" si="12"/>
        <v>0.72251800000000299</v>
      </c>
      <c r="AE17" s="20">
        <f t="shared" si="13"/>
        <v>1.092577000000001</v>
      </c>
      <c r="AF17" s="20">
        <f t="shared" si="14"/>
        <v>0.43965200000000049</v>
      </c>
      <c r="AG17" s="21">
        <f t="shared" si="15"/>
        <v>1.6361508674240013</v>
      </c>
      <c r="AH17" s="19">
        <f t="shared" si="16"/>
        <v>2.1872856824724587</v>
      </c>
      <c r="AI17" s="22">
        <f t="shared" si="17"/>
        <v>1.3816839878774767</v>
      </c>
      <c r="AJ17" s="21">
        <f t="shared" si="18"/>
        <v>0.54138860687532875</v>
      </c>
      <c r="AK17" s="23">
        <f t="shared" si="19"/>
        <v>57.221782549678672</v>
      </c>
      <c r="AL17" s="18">
        <f>AB17*AF17-AC17*AE17</f>
        <v>-2.1565108475560066</v>
      </c>
      <c r="AM17" s="19">
        <f>AC17*AD17-AA17*AF17</f>
        <v>1.3152713218840069</v>
      </c>
      <c r="AN17" s="19">
        <f>AA17*AE17-AB17*AD17</f>
        <v>0.27540579709500557</v>
      </c>
      <c r="AO17" s="24">
        <f>SUMPRODUCT(AL17:AN17,U17:W17)</f>
        <v>-3.8680877732076309</v>
      </c>
      <c r="AP17" s="25">
        <f t="shared" si="20"/>
        <v>57.221782549678672</v>
      </c>
      <c r="AQ17" s="26">
        <f>B17</f>
        <v>57.222000000000001</v>
      </c>
    </row>
    <row r="18" spans="2:43" x14ac:dyDescent="0.2">
      <c r="B18" s="27">
        <v>54.887</v>
      </c>
      <c r="C18" s="28" t="s">
        <v>12</v>
      </c>
      <c r="D18" s="28" t="s">
        <v>8</v>
      </c>
      <c r="E18" s="33">
        <v>1.5</v>
      </c>
      <c r="F18" s="35">
        <v>23.32</v>
      </c>
      <c r="G18" s="35">
        <v>10.237</v>
      </c>
      <c r="H18" s="35">
        <v>34.122</v>
      </c>
      <c r="I18" s="35">
        <v>24.106000000000002</v>
      </c>
      <c r="J18" s="35">
        <v>9.8979999999999997</v>
      </c>
      <c r="K18" s="35">
        <v>35.392000000000003</v>
      </c>
      <c r="L18" s="35">
        <v>23.187000000000001</v>
      </c>
      <c r="M18" s="35">
        <v>9.2970000000000006</v>
      </c>
      <c r="N18" s="35">
        <v>36.436</v>
      </c>
      <c r="O18" s="35">
        <v>22.734000000000002</v>
      </c>
      <c r="P18" s="35">
        <v>8.5410000000000004</v>
      </c>
      <c r="Q18" s="35">
        <v>36.055</v>
      </c>
      <c r="R18" s="15">
        <f t="shared" si="6"/>
        <v>0.78600000000000136</v>
      </c>
      <c r="S18" s="15">
        <f t="shared" si="0"/>
        <v>-0.33900000000000041</v>
      </c>
      <c r="T18" s="15">
        <f t="shared" si="1"/>
        <v>1.2700000000000031</v>
      </c>
      <c r="U18" s="16">
        <f t="shared" si="7"/>
        <v>0.91900000000000048</v>
      </c>
      <c r="V18" s="16">
        <f t="shared" si="2"/>
        <v>0.60099999999999909</v>
      </c>
      <c r="W18" s="16">
        <f t="shared" si="3"/>
        <v>-1.0439999999999969</v>
      </c>
      <c r="X18" s="17">
        <f t="shared" si="8"/>
        <v>-0.4529999999999994</v>
      </c>
      <c r="Y18" s="17">
        <f t="shared" si="4"/>
        <v>-0.75600000000000023</v>
      </c>
      <c r="Z18" s="17">
        <f t="shared" si="5"/>
        <v>-0.38100000000000023</v>
      </c>
      <c r="AA18" s="18">
        <f t="shared" si="9"/>
        <v>-0.40935400000000127</v>
      </c>
      <c r="AB18" s="19">
        <f t="shared" si="10"/>
        <v>1.9877140000000026</v>
      </c>
      <c r="AC18" s="19">
        <f t="shared" si="11"/>
        <v>0.78392700000000071</v>
      </c>
      <c r="AD18" s="20">
        <f t="shared" si="12"/>
        <v>-1.0182449999999978</v>
      </c>
      <c r="AE18" s="20">
        <f t="shared" si="13"/>
        <v>0.82307099999999833</v>
      </c>
      <c r="AF18" s="20">
        <f t="shared" si="14"/>
        <v>-0.42251100000000136</v>
      </c>
      <c r="AG18" s="21">
        <f t="shared" si="15"/>
        <v>1.7216346327269978</v>
      </c>
      <c r="AH18" s="19">
        <f t="shared" si="16"/>
        <v>2.1755733001765334</v>
      </c>
      <c r="AI18" s="22">
        <f t="shared" si="17"/>
        <v>1.3757849745461659</v>
      </c>
      <c r="AJ18" s="21">
        <f t="shared" si="18"/>
        <v>0.5751971269142927</v>
      </c>
      <c r="AK18" s="23">
        <f t="shared" si="19"/>
        <v>54.886561718064421</v>
      </c>
      <c r="AL18" s="18">
        <f>AB18*AF18-AC18*AE18</f>
        <v>-1.485058609671003</v>
      </c>
      <c r="AM18" s="19">
        <f>AC18*AD18-AA18*AF18</f>
        <v>-0.97118631600900018</v>
      </c>
      <c r="AN18" s="19">
        <f>AA18*AE18-AB18*AD18</f>
        <v>1.687052435795998</v>
      </c>
      <c r="AO18" s="24">
        <f>SUMPRODUCT(AL18:AN18,U18:W18)</f>
        <v>-3.7097345811800775</v>
      </c>
      <c r="AP18" s="25">
        <f t="shared" si="20"/>
        <v>54.886561718064421</v>
      </c>
      <c r="AQ18" s="26">
        <f>B18</f>
        <v>54.887</v>
      </c>
    </row>
    <row r="19" spans="2:43" x14ac:dyDescent="0.2">
      <c r="B19" s="27">
        <v>58.124000000000002</v>
      </c>
      <c r="C19" s="28" t="s">
        <v>13</v>
      </c>
      <c r="D19" s="28" t="s">
        <v>14</v>
      </c>
      <c r="E19" s="33">
        <v>1.5</v>
      </c>
      <c r="F19" s="35">
        <v>-5.6429999999999998</v>
      </c>
      <c r="G19" s="35">
        <v>-7.9009999999999998</v>
      </c>
      <c r="H19" s="35">
        <v>4.3360000000000003</v>
      </c>
      <c r="I19" s="35">
        <v>-6.8609999999999998</v>
      </c>
      <c r="J19" s="35">
        <v>-7.0720000000000001</v>
      </c>
      <c r="K19" s="35">
        <v>4.7359999999999998</v>
      </c>
      <c r="L19" s="35">
        <v>-7.0880000000000001</v>
      </c>
      <c r="M19" s="35">
        <v>-7.1319999999999997</v>
      </c>
      <c r="N19" s="35">
        <v>6.234</v>
      </c>
      <c r="O19" s="35">
        <v>-6.3010000000000002</v>
      </c>
      <c r="P19" s="35">
        <v>-6.8120000000000003</v>
      </c>
      <c r="Q19" s="35">
        <v>6.6820000000000004</v>
      </c>
      <c r="R19" s="15">
        <f t="shared" si="6"/>
        <v>-1.218</v>
      </c>
      <c r="S19" s="15">
        <f t="shared" si="0"/>
        <v>0.82899999999999974</v>
      </c>
      <c r="T19" s="15">
        <f t="shared" si="1"/>
        <v>0.39999999999999947</v>
      </c>
      <c r="U19" s="16">
        <f t="shared" si="7"/>
        <v>0.22700000000000031</v>
      </c>
      <c r="V19" s="16">
        <f t="shared" si="2"/>
        <v>5.9999999999999609E-2</v>
      </c>
      <c r="W19" s="16">
        <f t="shared" si="3"/>
        <v>-1.4980000000000002</v>
      </c>
      <c r="X19" s="17">
        <f t="shared" si="8"/>
        <v>0.78699999999999992</v>
      </c>
      <c r="Y19" s="17">
        <f t="shared" si="4"/>
        <v>0.3199999999999994</v>
      </c>
      <c r="Z19" s="17">
        <f t="shared" si="5"/>
        <v>0.4480000000000004</v>
      </c>
      <c r="AA19" s="18">
        <f t="shared" si="9"/>
        <v>-1.2658419999999997</v>
      </c>
      <c r="AB19" s="19">
        <f t="shared" si="10"/>
        <v>-1.7337640000000003</v>
      </c>
      <c r="AC19" s="19">
        <f t="shared" si="11"/>
        <v>-0.26126299999999975</v>
      </c>
      <c r="AD19" s="20">
        <f t="shared" si="12"/>
        <v>0.50623999999999902</v>
      </c>
      <c r="AE19" s="20">
        <f t="shared" si="13"/>
        <v>-1.2806220000000004</v>
      </c>
      <c r="AF19" s="20">
        <f t="shared" si="14"/>
        <v>2.5420000000000283E-2</v>
      </c>
      <c r="AG19" s="21">
        <f t="shared" si="15"/>
        <v>1.5728351616680021</v>
      </c>
      <c r="AH19" s="19">
        <f t="shared" si="16"/>
        <v>2.1625336833975557</v>
      </c>
      <c r="AI19" s="22">
        <f t="shared" si="17"/>
        <v>1.3772863975528111</v>
      </c>
      <c r="AJ19" s="21">
        <f t="shared" si="18"/>
        <v>0.52807556271807454</v>
      </c>
      <c r="AK19" s="23">
        <f t="shared" si="19"/>
        <v>58.124479664338828</v>
      </c>
      <c r="AL19" s="18">
        <f>AB19*AF19-AC19*AE19</f>
        <v>-0.37865142646600025</v>
      </c>
      <c r="AM19" s="19">
        <f>AC19*AD19-AA19*AF19</f>
        <v>-0.10008407747999926</v>
      </c>
      <c r="AN19" s="19">
        <f>AA19*AE19-AB19*AD19</f>
        <v>2.4987658010839984</v>
      </c>
      <c r="AO19" s="24">
        <f>SUMPRODUCT(AL19:AN19,U19:W19)</f>
        <v>-3.8351100884804121</v>
      </c>
      <c r="AP19" s="25">
        <f t="shared" si="20"/>
        <v>58.124479664338828</v>
      </c>
      <c r="AQ19" s="26">
        <f>B19</f>
        <v>58.124000000000002</v>
      </c>
    </row>
    <row r="20" spans="2:43" x14ac:dyDescent="0.2">
      <c r="B20" s="27">
        <v>53.991</v>
      </c>
      <c r="C20" s="28" t="s">
        <v>16</v>
      </c>
      <c r="D20" s="28" t="s">
        <v>15</v>
      </c>
      <c r="E20" s="33">
        <v>1.5</v>
      </c>
      <c r="F20" s="35">
        <v>-11.677</v>
      </c>
      <c r="G20" s="35">
        <v>12.677</v>
      </c>
      <c r="H20" s="35">
        <v>-18.062999999999999</v>
      </c>
      <c r="I20" s="35">
        <v>-11.951000000000001</v>
      </c>
      <c r="J20" s="35">
        <v>11.169</v>
      </c>
      <c r="K20" s="35">
        <v>-18.13</v>
      </c>
      <c r="L20" s="35">
        <v>-12.093</v>
      </c>
      <c r="M20" s="35">
        <v>10.717000000000001</v>
      </c>
      <c r="N20" s="35">
        <v>-19.600000000000001</v>
      </c>
      <c r="O20" s="35">
        <v>-11.308</v>
      </c>
      <c r="P20" s="35">
        <v>11</v>
      </c>
      <c r="Q20" s="35">
        <v>-20.094999999999999</v>
      </c>
      <c r="R20" s="15">
        <f t="shared" si="6"/>
        <v>-0.27400000000000091</v>
      </c>
      <c r="S20" s="15">
        <f t="shared" si="0"/>
        <v>-1.5079999999999991</v>
      </c>
      <c r="T20" s="15">
        <f t="shared" si="1"/>
        <v>-6.7000000000000171E-2</v>
      </c>
      <c r="U20" s="16">
        <f t="shared" si="7"/>
        <v>0.14199999999999946</v>
      </c>
      <c r="V20" s="16">
        <f t="shared" si="2"/>
        <v>0.45199999999999996</v>
      </c>
      <c r="W20" s="16">
        <f t="shared" si="3"/>
        <v>1.4700000000000024</v>
      </c>
      <c r="X20" s="17">
        <f t="shared" si="8"/>
        <v>0.78500000000000014</v>
      </c>
      <c r="Y20" s="17">
        <f t="shared" si="4"/>
        <v>0.28299999999999947</v>
      </c>
      <c r="Z20" s="17">
        <f t="shared" si="5"/>
        <v>-0.49499999999999744</v>
      </c>
      <c r="AA20" s="18">
        <f t="shared" si="9"/>
        <v>-2.1864760000000025</v>
      </c>
      <c r="AB20" s="19">
        <f t="shared" si="10"/>
        <v>0.39326600000000206</v>
      </c>
      <c r="AC20" s="19">
        <f t="shared" si="11"/>
        <v>9.0287999999998647E-2</v>
      </c>
      <c r="AD20" s="20">
        <f t="shared" si="12"/>
        <v>-0.63974999999999871</v>
      </c>
      <c r="AE20" s="20">
        <f t="shared" si="13"/>
        <v>1.2242400000000013</v>
      </c>
      <c r="AF20" s="20">
        <f t="shared" si="14"/>
        <v>-0.31463400000000025</v>
      </c>
      <c r="AG20" s="21">
        <f t="shared" si="15"/>
        <v>1.8518423142480023</v>
      </c>
      <c r="AH20" s="19">
        <f t="shared" si="16"/>
        <v>2.2233954592640539</v>
      </c>
      <c r="AI20" s="22">
        <f t="shared" si="17"/>
        <v>1.4166997543784645</v>
      </c>
      <c r="AJ20" s="21">
        <f t="shared" si="18"/>
        <v>0.58790813605411618</v>
      </c>
      <c r="AK20" s="23">
        <f t="shared" si="19"/>
        <v>53.991296710048864</v>
      </c>
      <c r="AL20" s="18">
        <f>AB20*AF20-AC20*AE20</f>
        <v>-0.23426903576399921</v>
      </c>
      <c r="AM20" s="19">
        <f>AC20*AD20-AA20*AF20</f>
        <v>-0.74570143778400033</v>
      </c>
      <c r="AN20" s="19">
        <f>AA20*AE20-AB20*AD20</f>
        <v>-2.4251794547400052</v>
      </c>
      <c r="AO20" s="24">
        <f>SUMPRODUCT(AL20:AN20,U20:W20)</f>
        <v>-3.9353370514246695</v>
      </c>
      <c r="AP20" s="25">
        <f t="shared" si="20"/>
        <v>53.991296710048864</v>
      </c>
      <c r="AQ20" s="26">
        <f>B20</f>
        <v>53.991</v>
      </c>
    </row>
    <row r="21" spans="2:43" ht="13.5" thickBot="1" x14ac:dyDescent="0.25">
      <c r="B21" s="29">
        <v>60.933999999999997</v>
      </c>
      <c r="C21" s="30" t="s">
        <v>17</v>
      </c>
      <c r="D21" s="30" t="s">
        <v>15</v>
      </c>
      <c r="E21" s="34">
        <v>1.5</v>
      </c>
      <c r="F21" s="35">
        <v>-5.7389999999999999</v>
      </c>
      <c r="G21" s="35">
        <v>2.2999999999999998</v>
      </c>
      <c r="H21" s="35">
        <v>2.2229999999999999</v>
      </c>
      <c r="I21" s="35">
        <v>-4.7370000000000001</v>
      </c>
      <c r="J21" s="35">
        <v>3.0550000000000002</v>
      </c>
      <c r="K21" s="35">
        <v>1.3839999999999999</v>
      </c>
      <c r="L21" s="35">
        <v>-4.7629999999999999</v>
      </c>
      <c r="M21" s="35">
        <v>4.5380000000000003</v>
      </c>
      <c r="N21" s="35">
        <v>1.7210000000000001</v>
      </c>
      <c r="O21" s="35">
        <v>-4.5279999999999996</v>
      </c>
      <c r="P21" s="35">
        <v>4.6529999999999996</v>
      </c>
      <c r="Q21" s="35">
        <v>2.6549999999999998</v>
      </c>
      <c r="R21" s="15">
        <f t="shared" si="6"/>
        <v>1.0019999999999998</v>
      </c>
      <c r="S21" s="15">
        <f t="shared" si="0"/>
        <v>0.75500000000000034</v>
      </c>
      <c r="T21" s="15">
        <f t="shared" si="1"/>
        <v>-0.83899999999999997</v>
      </c>
      <c r="U21" s="16">
        <f t="shared" si="7"/>
        <v>2.5999999999999801E-2</v>
      </c>
      <c r="V21" s="16">
        <f t="shared" si="2"/>
        <v>-1.4830000000000001</v>
      </c>
      <c r="W21" s="16">
        <f t="shared" si="3"/>
        <v>-0.33700000000000019</v>
      </c>
      <c r="X21" s="17">
        <f t="shared" si="8"/>
        <v>0.23500000000000032</v>
      </c>
      <c r="Y21" s="17">
        <f t="shared" si="4"/>
        <v>0.11499999999999932</v>
      </c>
      <c r="Z21" s="17">
        <f t="shared" si="5"/>
        <v>0.93399999999999972</v>
      </c>
      <c r="AA21" s="18">
        <f t="shared" si="9"/>
        <v>-1.4986720000000002</v>
      </c>
      <c r="AB21" s="19">
        <f t="shared" si="10"/>
        <v>0.31586000000000031</v>
      </c>
      <c r="AC21" s="19">
        <f t="shared" si="11"/>
        <v>-1.5055959999999995</v>
      </c>
      <c r="AD21" s="20">
        <f t="shared" si="12"/>
        <v>-1.3463669999999999</v>
      </c>
      <c r="AE21" s="20">
        <f t="shared" si="13"/>
        <v>-0.10347899999999996</v>
      </c>
      <c r="AF21" s="20">
        <f t="shared" si="14"/>
        <v>0.35149500000000045</v>
      </c>
      <c r="AG21" s="21">
        <f t="shared" si="15"/>
        <v>1.4558681816639996</v>
      </c>
      <c r="AH21" s="19">
        <f t="shared" si="16"/>
        <v>2.1476975155733635</v>
      </c>
      <c r="AI21" s="22">
        <f t="shared" si="17"/>
        <v>1.3953353493533374</v>
      </c>
      <c r="AJ21" s="21">
        <f t="shared" si="18"/>
        <v>0.48581435464548822</v>
      </c>
      <c r="AK21" s="23">
        <f t="shared" si="19"/>
        <v>60.934159506087191</v>
      </c>
      <c r="AL21" s="18">
        <f>AB21*AF21-AC21*AE21</f>
        <v>-4.4774357783999644E-2</v>
      </c>
      <c r="AM21" s="19">
        <f>AC21*AD21-AA21*AF21</f>
        <v>2.5538604843719996</v>
      </c>
      <c r="AN21" s="19">
        <f>AA21*AE21-AB21*AD21</f>
        <v>0.58034456050800032</v>
      </c>
      <c r="AO21" s="24">
        <f>SUMPRODUCT(AL21:AN21,U21:W21)</f>
        <v>-3.984115348517256</v>
      </c>
      <c r="AP21" s="25">
        <f t="shared" si="20"/>
        <v>60.934159506087191</v>
      </c>
      <c r="AQ21" s="26">
        <f>B21</f>
        <v>60.933999999999997</v>
      </c>
    </row>
    <row r="22" spans="2:43" x14ac:dyDescent="0.2"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2:43" x14ac:dyDescent="0.2"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2:43" x14ac:dyDescent="0.2">
      <c r="R24" s="31"/>
      <c r="S24" s="31"/>
      <c r="T24" s="31"/>
      <c r="U24" s="31"/>
      <c r="V24" s="31"/>
      <c r="W24" s="31"/>
      <c r="X24" s="31"/>
      <c r="Y24" s="31"/>
      <c r="Z24" s="31"/>
      <c r="AA24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CHI1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Alcraft</dc:creator>
  <cp:lastModifiedBy>Rachel Alcraft</cp:lastModifiedBy>
  <dcterms:created xsi:type="dcterms:W3CDTF">2020-08-08T09:02:36Z</dcterms:created>
  <dcterms:modified xsi:type="dcterms:W3CDTF">2020-08-08T10:15:52Z</dcterms:modified>
</cp:coreProperties>
</file>