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sales_rep" sheetId="1" r:id="rId1"/>
    <sheet name="product" sheetId="2" r:id="rId2"/>
    <sheet name="hospital" sheetId="3" r:id="rId3"/>
    <sheet name="pp_info" sheetId="4" r:id="rId4"/>
  </sheets>
  <definedNames>
    <definedName name="_xlnm._FilterDatabase" localSheetId="3" hidden="1">pp_info!$A$1:$K$41</definedName>
  </definedNames>
  <calcPr calcId="144525"/>
</workbook>
</file>

<file path=xl/calcChain.xml><?xml version="1.0" encoding="utf-8"?>
<calcChain xmlns="http://schemas.openxmlformats.org/spreadsheetml/2006/main">
  <c r="G41" i="4" l="1"/>
  <c r="G37" i="4"/>
  <c r="G33" i="4"/>
  <c r="G29" i="4"/>
  <c r="G25" i="4"/>
  <c r="G21" i="4"/>
  <c r="G17" i="4"/>
  <c r="G13" i="4"/>
  <c r="G9" i="4"/>
  <c r="G5" i="4"/>
  <c r="G40" i="4"/>
  <c r="G36" i="4"/>
  <c r="G32" i="4"/>
  <c r="G28" i="4"/>
  <c r="G24" i="4"/>
  <c r="G20" i="4"/>
  <c r="G16" i="4"/>
  <c r="G12" i="4"/>
  <c r="G8" i="4"/>
  <c r="G4" i="4"/>
  <c r="G39" i="4"/>
  <c r="G35" i="4"/>
  <c r="G31" i="4"/>
  <c r="G27" i="4"/>
  <c r="G23" i="4"/>
  <c r="G19" i="4"/>
  <c r="G15" i="4"/>
  <c r="G11" i="4"/>
  <c r="G7" i="4"/>
  <c r="G3" i="4"/>
  <c r="G38" i="4"/>
  <c r="G34" i="4"/>
  <c r="G30" i="4"/>
  <c r="G26" i="4"/>
  <c r="G22" i="4"/>
  <c r="G18" i="4"/>
  <c r="G14" i="4"/>
  <c r="G10" i="4"/>
  <c r="G6" i="4"/>
  <c r="G2" i="4"/>
  <c r="H41" i="3"/>
  <c r="I41" i="3" s="1"/>
  <c r="J41" i="3" s="1"/>
  <c r="H40" i="3"/>
  <c r="I40" i="3" s="1"/>
  <c r="J40" i="3" s="1"/>
  <c r="H39" i="3"/>
  <c r="I39" i="3" s="1"/>
  <c r="J39" i="3" s="1"/>
  <c r="H38" i="3"/>
  <c r="I38" i="3" s="1"/>
  <c r="J38" i="3" s="1"/>
  <c r="H33" i="3"/>
  <c r="I29" i="3"/>
  <c r="J29" i="3" s="1"/>
  <c r="G24" i="3"/>
  <c r="H24" i="3" s="1"/>
  <c r="I24" i="3" s="1"/>
  <c r="J24" i="3" s="1"/>
  <c r="G22" i="3"/>
  <c r="H22" i="3" s="1"/>
  <c r="I22" i="3" s="1"/>
  <c r="J22" i="3" s="1"/>
  <c r="I21" i="3"/>
  <c r="J21" i="3" s="1"/>
  <c r="G21" i="3"/>
  <c r="G20" i="3"/>
  <c r="G32" i="3" s="1"/>
  <c r="H32" i="3" s="1"/>
  <c r="I32" i="3" s="1"/>
  <c r="J32" i="3" s="1"/>
  <c r="G17" i="3"/>
  <c r="H17" i="3" s="1"/>
  <c r="I17" i="3" s="1"/>
  <c r="J17" i="3" s="1"/>
  <c r="G16" i="3"/>
  <c r="G28" i="3" s="1"/>
  <c r="H28" i="3" s="1"/>
  <c r="I28" i="3" s="1"/>
  <c r="J28" i="3" s="1"/>
  <c r="G15" i="3"/>
  <c r="H15" i="3" s="1"/>
  <c r="I15" i="3" s="1"/>
  <c r="J15" i="3" s="1"/>
  <c r="G14" i="3"/>
  <c r="G26" i="3" s="1"/>
  <c r="H26" i="3" s="1"/>
  <c r="I26" i="3" s="1"/>
  <c r="J26" i="3" s="1"/>
  <c r="H13" i="3"/>
  <c r="I13" i="3" s="1"/>
  <c r="J13" i="3" s="1"/>
  <c r="I12" i="3"/>
  <c r="J12" i="3" s="1"/>
  <c r="H12" i="3"/>
  <c r="H11" i="3"/>
  <c r="I11" i="3" s="1"/>
  <c r="J11" i="3" s="1"/>
  <c r="G11" i="3"/>
  <c r="G23" i="3" s="1"/>
  <c r="H23" i="3" s="1"/>
  <c r="I23" i="3" s="1"/>
  <c r="J23" i="3" s="1"/>
  <c r="H10" i="3"/>
  <c r="I10" i="3" s="1"/>
  <c r="J10" i="3" s="1"/>
  <c r="G10" i="3"/>
  <c r="H9" i="3"/>
  <c r="I9" i="3" s="1"/>
  <c r="J9" i="3" s="1"/>
  <c r="H8" i="3"/>
  <c r="I8" i="3" s="1"/>
  <c r="J8" i="3" s="1"/>
  <c r="G7" i="3"/>
  <c r="G19" i="3" s="1"/>
  <c r="G6" i="3"/>
  <c r="G18" i="3" s="1"/>
  <c r="I5" i="3"/>
  <c r="J5" i="3" s="1"/>
  <c r="H4" i="3"/>
  <c r="I4" i="3" s="1"/>
  <c r="J4" i="3" s="1"/>
  <c r="I3" i="3"/>
  <c r="J3" i="3" s="1"/>
  <c r="H3" i="3"/>
  <c r="H2" i="3"/>
  <c r="I2" i="3" s="1"/>
  <c r="J2" i="3" s="1"/>
  <c r="G27" i="3" l="1"/>
  <c r="H27" i="3" s="1"/>
  <c r="I27" i="3" s="1"/>
  <c r="J27" i="3" s="1"/>
  <c r="H7" i="3"/>
  <c r="I7" i="3" s="1"/>
  <c r="J7" i="3" s="1"/>
  <c r="H14" i="3"/>
  <c r="I14" i="3" s="1"/>
  <c r="J14" i="3" s="1"/>
  <c r="H16" i="3"/>
  <c r="I16" i="3" s="1"/>
  <c r="J16" i="3" s="1"/>
  <c r="H20" i="3"/>
  <c r="I20" i="3" s="1"/>
  <c r="J20" i="3" s="1"/>
  <c r="H6" i="3"/>
  <c r="I6" i="3" s="1"/>
  <c r="J6" i="3" s="1"/>
  <c r="G30" i="3"/>
  <c r="H30" i="3" s="1"/>
  <c r="I30" i="3" s="1"/>
  <c r="J30" i="3" s="1"/>
  <c r="H18" i="3"/>
  <c r="I18" i="3" s="1"/>
  <c r="J18" i="3" s="1"/>
  <c r="G31" i="3"/>
  <c r="H31" i="3" s="1"/>
  <c r="I31" i="3" s="1"/>
  <c r="J31" i="3" s="1"/>
  <c r="H19" i="3"/>
  <c r="I19" i="3" s="1"/>
  <c r="J19" i="3" s="1"/>
  <c r="G34" i="3"/>
  <c r="H34" i="3" s="1"/>
  <c r="I34" i="3" s="1"/>
  <c r="J34" i="3" s="1"/>
  <c r="G35" i="3"/>
  <c r="H35" i="3" s="1"/>
  <c r="I35" i="3" s="1"/>
  <c r="J35" i="3" s="1"/>
  <c r="G36" i="3"/>
  <c r="H36" i="3" s="1"/>
  <c r="I36" i="3" s="1"/>
  <c r="J36" i="3" s="1"/>
</calcChain>
</file>

<file path=xl/sharedStrings.xml><?xml version="1.0" encoding="utf-8"?>
<sst xmlns="http://schemas.openxmlformats.org/spreadsheetml/2006/main" count="243" uniqueCount="104">
  <si>
    <t>业务代表</t>
    <phoneticPr fontId="4" type="noConversion"/>
  </si>
  <si>
    <t>销售技巧</t>
    <phoneticPr fontId="4" type="noConversion"/>
  </si>
  <si>
    <t>产品知识</t>
    <phoneticPr fontId="4" type="noConversion"/>
  </si>
  <si>
    <t>动力值</t>
    <phoneticPr fontId="4" type="noConversion"/>
  </si>
  <si>
    <t>sales_level</t>
  </si>
  <si>
    <t>pp_real_volume_by_sr</t>
  </si>
  <si>
    <t>pp_real_revenue_by_sr</t>
  </si>
  <si>
    <t>pp_sr_acc_revenue</t>
  </si>
  <si>
    <t>pp_sales_skills_index</t>
  </si>
  <si>
    <t>pp_product_knowledge_index</t>
  </si>
  <si>
    <t>pp_motivation_index</t>
  </si>
  <si>
    <t>pp_sr_acc_field_work</t>
  </si>
  <si>
    <t>pp_target_volume_realization_by_sr</t>
  </si>
  <si>
    <t>小宋</t>
    <phoneticPr fontId="4" type="noConversion"/>
  </si>
  <si>
    <t>8年销售经验，在各类医院和产品的销售中积累了丰富的经验。善于发现客户需求，善于探查客户心理</t>
    <phoneticPr fontId="4" type="noConversion"/>
  </si>
  <si>
    <t>医学院校临床专业毕业，对疾病知识有一定的基础，工作中积累了丰富的产品知识</t>
    <phoneticPr fontId="4" type="noConversion"/>
  </si>
  <si>
    <t>加入公司3年，没有得到升职，最近由于同事得到提升而垂头丧气，对个人未来发展感到茫然</t>
    <phoneticPr fontId="4" type="noConversion"/>
  </si>
  <si>
    <t>senior</t>
    <phoneticPr fontId="4" type="noConversion"/>
  </si>
  <si>
    <t>小兰</t>
    <phoneticPr fontId="4" type="noConversion"/>
  </si>
  <si>
    <t>5年销售经验，熟练运用拜访技巧，善于发现客户需求，可以敏锐的发现业务机会</t>
    <phoneticPr fontId="4" type="noConversion"/>
  </si>
  <si>
    <t>化学专业毕业，有较强的学习能力，工作中积累了丰富的产品知识</t>
    <phoneticPr fontId="4" type="noConversion"/>
  </si>
  <si>
    <t>加入公司2年，工作积极认真，希望在公司长期发展</t>
    <phoneticPr fontId="4" type="noConversion"/>
  </si>
  <si>
    <t>middle</t>
    <phoneticPr fontId="4" type="noConversion"/>
  </si>
  <si>
    <t>小白</t>
    <phoneticPr fontId="4" type="noConversion"/>
  </si>
  <si>
    <t>2年销售经验，以前的公司没有提供系统的销售培训，拜访技巧上比较随意，只关注客户关系，缺乏专业推广的能力</t>
    <phoneticPr fontId="4" type="noConversion"/>
  </si>
  <si>
    <t>英语专业毕业，有较强的学习能力，很聪明</t>
    <phoneticPr fontId="4" type="noConversion"/>
  </si>
  <si>
    <t>加入公司不到1年，认为目前的公司是个人发展的很好的平台，愿意接受挑战</t>
    <phoneticPr fontId="4" type="noConversion"/>
  </si>
  <si>
    <t>junior</t>
    <phoneticPr fontId="4" type="noConversion"/>
  </si>
  <si>
    <t>小木</t>
    <phoneticPr fontId="4" type="noConversion"/>
  </si>
  <si>
    <t>3年销售经验，一对一拜访技巧上比较简单，只关注产品宣传和会议活动，但人际敏感度较低</t>
    <phoneticPr fontId="4" type="noConversion"/>
  </si>
  <si>
    <t>药学专业研究生毕业，有一定学习能力</t>
    <phoneticPr fontId="4" type="noConversion"/>
  </si>
  <si>
    <t>加入公司不到1年，工作积极主动，做事认真可靠</t>
    <phoneticPr fontId="4" type="noConversion"/>
  </si>
  <si>
    <t>小青</t>
    <phoneticPr fontId="4" type="noConversion"/>
  </si>
  <si>
    <t>5年销售经验，善于发现客户需求，并利用各种沟通方式实现销售</t>
    <phoneticPr fontId="4" type="noConversion"/>
  </si>
  <si>
    <t>生物专业毕业，工作中积累了丰富的产品知识</t>
    <phoneticPr fontId="4" type="noConversion"/>
  </si>
  <si>
    <t>加入公司2年多，工作态度时好时坏，不愿意承担压力</t>
    <phoneticPr fontId="4" type="noConversion"/>
  </si>
  <si>
    <t>品牌</t>
    <phoneticPr fontId="4" type="noConversion"/>
  </si>
  <si>
    <t>类别</t>
    <phoneticPr fontId="4" type="noConversion"/>
  </si>
  <si>
    <t>上市时间</t>
    <phoneticPr fontId="4" type="noConversion"/>
  </si>
  <si>
    <t>单价（公司考核价）</t>
    <phoneticPr fontId="4" type="noConversion"/>
  </si>
  <si>
    <t>单位成本</t>
    <phoneticPr fontId="4" type="noConversion"/>
  </si>
  <si>
    <t>医保</t>
    <phoneticPr fontId="4" type="noConversion"/>
  </si>
  <si>
    <t>美素</t>
    <phoneticPr fontId="4" type="noConversion"/>
  </si>
  <si>
    <t>口服抗生素</t>
    <phoneticPr fontId="4" type="noConversion"/>
  </si>
  <si>
    <t>甲类</t>
    <phoneticPr fontId="4" type="noConversion"/>
  </si>
  <si>
    <t>首仿</t>
    <phoneticPr fontId="4" type="noConversion"/>
  </si>
  <si>
    <t>美平</t>
    <phoneticPr fontId="4" type="noConversion"/>
  </si>
  <si>
    <t>一代降糖药</t>
    <phoneticPr fontId="4" type="noConversion"/>
  </si>
  <si>
    <t>乙类</t>
    <phoneticPr fontId="4" type="noConversion"/>
  </si>
  <si>
    <t>美乐</t>
    <phoneticPr fontId="4" type="noConversion"/>
  </si>
  <si>
    <t>三代降糖药</t>
    <phoneticPr fontId="4" type="noConversion"/>
  </si>
  <si>
    <t>美通</t>
    <phoneticPr fontId="4" type="noConversion"/>
  </si>
  <si>
    <t>止痛药</t>
    <phoneticPr fontId="4" type="noConversion"/>
  </si>
  <si>
    <t>自费</t>
    <phoneticPr fontId="4" type="noConversion"/>
  </si>
  <si>
    <t>原妍</t>
    <phoneticPr fontId="4" type="noConversion"/>
  </si>
  <si>
    <t>区域</t>
    <phoneticPr fontId="4" type="noConversion"/>
  </si>
  <si>
    <t>类型</t>
    <phoneticPr fontId="4" type="noConversion"/>
  </si>
  <si>
    <t>产品</t>
    <phoneticPr fontId="4" type="noConversion"/>
  </si>
  <si>
    <t>人民医院</t>
    <phoneticPr fontId="4" type="noConversion"/>
  </si>
  <si>
    <t>法拉市市区</t>
    <phoneticPr fontId="4" type="noConversion"/>
  </si>
  <si>
    <t>三级</t>
    <phoneticPr fontId="4" type="noConversion"/>
  </si>
  <si>
    <t>口服抗生素</t>
    <phoneticPr fontId="4" type="noConversion"/>
  </si>
  <si>
    <t>一代降糖药</t>
    <phoneticPr fontId="4" type="noConversion"/>
  </si>
  <si>
    <t>三代降糖药</t>
    <phoneticPr fontId="4" type="noConversion"/>
  </si>
  <si>
    <t>止痛药</t>
    <phoneticPr fontId="4" type="noConversion"/>
  </si>
  <si>
    <t>军区医院</t>
    <phoneticPr fontId="4" type="noConversion"/>
  </si>
  <si>
    <t>二级</t>
    <phoneticPr fontId="4" type="noConversion"/>
  </si>
  <si>
    <t>中日医院</t>
    <phoneticPr fontId="4" type="noConversion"/>
  </si>
  <si>
    <t>法拉市郊区</t>
    <phoneticPr fontId="4" type="noConversion"/>
  </si>
  <si>
    <t>铁路医院</t>
    <phoneticPr fontId="4" type="noConversion"/>
  </si>
  <si>
    <t>铁路医院</t>
    <phoneticPr fontId="4" type="noConversion"/>
  </si>
  <si>
    <t>法拉市市区</t>
    <phoneticPr fontId="4" type="noConversion"/>
  </si>
  <si>
    <t>二级</t>
    <phoneticPr fontId="4" type="noConversion"/>
  </si>
  <si>
    <t>三代降糖药</t>
    <phoneticPr fontId="4" type="noConversion"/>
  </si>
  <si>
    <t>止痛药</t>
    <phoneticPr fontId="4" type="noConversion"/>
  </si>
  <si>
    <t>第四医院</t>
    <phoneticPr fontId="4" type="noConversion"/>
  </si>
  <si>
    <t>口服抗生素</t>
    <phoneticPr fontId="4" type="noConversion"/>
  </si>
  <si>
    <t>一代降糖药</t>
    <phoneticPr fontId="4" type="noConversion"/>
  </si>
  <si>
    <t>西河医院</t>
    <phoneticPr fontId="4" type="noConversion"/>
  </si>
  <si>
    <t>法拉市郊区</t>
    <phoneticPr fontId="4" type="noConversion"/>
  </si>
  <si>
    <t>小营医院</t>
    <phoneticPr fontId="4" type="noConversion"/>
  </si>
  <si>
    <t>一级</t>
    <phoneticPr fontId="4" type="noConversion"/>
  </si>
  <si>
    <t>第十医院</t>
    <phoneticPr fontId="4" type="noConversion"/>
  </si>
  <si>
    <t>周期1</t>
    <phoneticPr fontId="4" type="noConversion"/>
  </si>
  <si>
    <t>周期2</t>
    <phoneticPr fontId="4" type="noConversion"/>
  </si>
  <si>
    <t>周期3</t>
    <phoneticPr fontId="4" type="noConversion"/>
  </si>
  <si>
    <t>周期4</t>
    <phoneticPr fontId="4" type="noConversion"/>
  </si>
  <si>
    <t>大学医院</t>
    <phoneticPr fontId="3" type="noConversion"/>
  </si>
  <si>
    <t>名称</t>
    <phoneticPr fontId="3" type="noConversion"/>
  </si>
  <si>
    <t>hosp_code</t>
    <phoneticPr fontId="3" type="noConversion"/>
  </si>
  <si>
    <t>prod_code</t>
    <phoneticPr fontId="3" type="noConversion"/>
  </si>
  <si>
    <t>pp_sr_sales_performance</t>
  </si>
  <si>
    <t>pp_deployment_quality_index</t>
  </si>
  <si>
    <t>pp_customer_relationship_index</t>
  </si>
  <si>
    <t>pp_real_revenue</t>
  </si>
  <si>
    <t>pp_real_volume</t>
  </si>
  <si>
    <t>pp_promotional_support_index</t>
  </si>
  <si>
    <t>pp_sales_performance</t>
  </si>
  <si>
    <t>pp_offer_attractiveness</t>
  </si>
  <si>
    <t>pp_acc_offer_attractiveness</t>
  </si>
  <si>
    <t>hosp_code</t>
    <phoneticPr fontId="3" type="noConversion"/>
  </si>
  <si>
    <t>prod_code</t>
    <phoneticPr fontId="3" type="noConversion"/>
  </si>
  <si>
    <t>prod_code</t>
    <phoneticPr fontId="3" type="noConversion"/>
  </si>
  <si>
    <t>第六医院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</si>
</sst>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_);[Red]\(0\)"/>
    <numFmt numFmtId="177" formatCode="0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9" fontId="5" fillId="0" borderId="0" xfId="2" applyFont="1">
      <alignment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176" fontId="6" fillId="0" borderId="0" xfId="0" applyNumberFormat="1" applyFont="1" applyAlignment="1">
      <alignment vertical="center" wrapText="1"/>
    </xf>
    <xf numFmtId="176" fontId="2" fillId="0" borderId="1" xfId="1" applyNumberFormat="1" applyFont="1" applyBorder="1" applyAlignment="1">
      <alignment horizontal="center" vertical="center"/>
    </xf>
    <xf numFmtId="176" fontId="5" fillId="0" borderId="1" xfId="1" applyNumberFormat="1" applyFont="1" applyBorder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176" fontId="0" fillId="0" borderId="0" xfId="1" applyNumberFormat="1" applyFont="1">
      <alignment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opLeftCell="D1" workbookViewId="0">
      <selection activeCell="F9" sqref="F9"/>
    </sheetView>
  </sheetViews>
  <sheetFormatPr defaultRowHeight="13.5" x14ac:dyDescent="0.15"/>
  <cols>
    <col min="1" max="1" width="12.625" customWidth="1"/>
    <col min="2" max="2" width="32.75" style="5" customWidth="1"/>
    <col min="3" max="3" width="30" style="5" customWidth="1"/>
    <col min="4" max="4" width="29.375" style="5" customWidth="1"/>
    <col min="5" max="5" width="23.25" style="5" customWidth="1"/>
    <col min="6" max="6" width="28" customWidth="1"/>
    <col min="7" max="7" width="26.875" customWidth="1"/>
    <col min="8" max="8" width="21.875" customWidth="1"/>
    <col min="9" max="9" width="29.625" customWidth="1"/>
    <col min="10" max="10" width="31.5" customWidth="1"/>
    <col min="11" max="11" width="27" customWidth="1"/>
    <col min="12" max="12" width="23.875" customWidth="1"/>
    <col min="13" max="13" width="45.25" customWidth="1"/>
    <col min="14" max="14" width="26" customWidth="1"/>
    <col min="257" max="257" width="12.625" customWidth="1"/>
    <col min="258" max="258" width="32.75" customWidth="1"/>
    <col min="259" max="259" width="30" customWidth="1"/>
    <col min="260" max="260" width="29.375" customWidth="1"/>
    <col min="261" max="261" width="23.25" customWidth="1"/>
    <col min="262" max="262" width="28" customWidth="1"/>
    <col min="263" max="263" width="26.875" customWidth="1"/>
    <col min="264" max="264" width="21.875" customWidth="1"/>
    <col min="265" max="265" width="29.625" customWidth="1"/>
    <col min="266" max="266" width="31.5" customWidth="1"/>
    <col min="267" max="267" width="27" customWidth="1"/>
    <col min="268" max="268" width="23.875" customWidth="1"/>
    <col min="269" max="269" width="45.25" customWidth="1"/>
    <col min="270" max="270" width="26" customWidth="1"/>
    <col min="513" max="513" width="12.625" customWidth="1"/>
    <col min="514" max="514" width="32.75" customWidth="1"/>
    <col min="515" max="515" width="30" customWidth="1"/>
    <col min="516" max="516" width="29.375" customWidth="1"/>
    <col min="517" max="517" width="23.25" customWidth="1"/>
    <col min="518" max="518" width="28" customWidth="1"/>
    <col min="519" max="519" width="26.875" customWidth="1"/>
    <col min="520" max="520" width="21.875" customWidth="1"/>
    <col min="521" max="521" width="29.625" customWidth="1"/>
    <col min="522" max="522" width="31.5" customWidth="1"/>
    <col min="523" max="523" width="27" customWidth="1"/>
    <col min="524" max="524" width="23.875" customWidth="1"/>
    <col min="525" max="525" width="45.25" customWidth="1"/>
    <col min="526" max="526" width="26" customWidth="1"/>
    <col min="769" max="769" width="12.625" customWidth="1"/>
    <col min="770" max="770" width="32.75" customWidth="1"/>
    <col min="771" max="771" width="30" customWidth="1"/>
    <col min="772" max="772" width="29.375" customWidth="1"/>
    <col min="773" max="773" width="23.25" customWidth="1"/>
    <col min="774" max="774" width="28" customWidth="1"/>
    <col min="775" max="775" width="26.875" customWidth="1"/>
    <col min="776" max="776" width="21.875" customWidth="1"/>
    <col min="777" max="777" width="29.625" customWidth="1"/>
    <col min="778" max="778" width="31.5" customWidth="1"/>
    <col min="779" max="779" width="27" customWidth="1"/>
    <col min="780" max="780" width="23.875" customWidth="1"/>
    <col min="781" max="781" width="45.25" customWidth="1"/>
    <col min="782" max="782" width="26" customWidth="1"/>
    <col min="1025" max="1025" width="12.625" customWidth="1"/>
    <col min="1026" max="1026" width="32.75" customWidth="1"/>
    <col min="1027" max="1027" width="30" customWidth="1"/>
    <col min="1028" max="1028" width="29.375" customWidth="1"/>
    <col min="1029" max="1029" width="23.25" customWidth="1"/>
    <col min="1030" max="1030" width="28" customWidth="1"/>
    <col min="1031" max="1031" width="26.875" customWidth="1"/>
    <col min="1032" max="1032" width="21.875" customWidth="1"/>
    <col min="1033" max="1033" width="29.625" customWidth="1"/>
    <col min="1034" max="1034" width="31.5" customWidth="1"/>
    <col min="1035" max="1035" width="27" customWidth="1"/>
    <col min="1036" max="1036" width="23.875" customWidth="1"/>
    <col min="1037" max="1037" width="45.25" customWidth="1"/>
    <col min="1038" max="1038" width="26" customWidth="1"/>
    <col min="1281" max="1281" width="12.625" customWidth="1"/>
    <col min="1282" max="1282" width="32.75" customWidth="1"/>
    <col min="1283" max="1283" width="30" customWidth="1"/>
    <col min="1284" max="1284" width="29.375" customWidth="1"/>
    <col min="1285" max="1285" width="23.25" customWidth="1"/>
    <col min="1286" max="1286" width="28" customWidth="1"/>
    <col min="1287" max="1287" width="26.875" customWidth="1"/>
    <col min="1288" max="1288" width="21.875" customWidth="1"/>
    <col min="1289" max="1289" width="29.625" customWidth="1"/>
    <col min="1290" max="1290" width="31.5" customWidth="1"/>
    <col min="1291" max="1291" width="27" customWidth="1"/>
    <col min="1292" max="1292" width="23.875" customWidth="1"/>
    <col min="1293" max="1293" width="45.25" customWidth="1"/>
    <col min="1294" max="1294" width="26" customWidth="1"/>
    <col min="1537" max="1537" width="12.625" customWidth="1"/>
    <col min="1538" max="1538" width="32.75" customWidth="1"/>
    <col min="1539" max="1539" width="30" customWidth="1"/>
    <col min="1540" max="1540" width="29.375" customWidth="1"/>
    <col min="1541" max="1541" width="23.25" customWidth="1"/>
    <col min="1542" max="1542" width="28" customWidth="1"/>
    <col min="1543" max="1543" width="26.875" customWidth="1"/>
    <col min="1544" max="1544" width="21.875" customWidth="1"/>
    <col min="1545" max="1545" width="29.625" customWidth="1"/>
    <col min="1546" max="1546" width="31.5" customWidth="1"/>
    <col min="1547" max="1547" width="27" customWidth="1"/>
    <col min="1548" max="1548" width="23.875" customWidth="1"/>
    <col min="1549" max="1549" width="45.25" customWidth="1"/>
    <col min="1550" max="1550" width="26" customWidth="1"/>
    <col min="1793" max="1793" width="12.625" customWidth="1"/>
    <col min="1794" max="1794" width="32.75" customWidth="1"/>
    <col min="1795" max="1795" width="30" customWidth="1"/>
    <col min="1796" max="1796" width="29.375" customWidth="1"/>
    <col min="1797" max="1797" width="23.25" customWidth="1"/>
    <col min="1798" max="1798" width="28" customWidth="1"/>
    <col min="1799" max="1799" width="26.875" customWidth="1"/>
    <col min="1800" max="1800" width="21.875" customWidth="1"/>
    <col min="1801" max="1801" width="29.625" customWidth="1"/>
    <col min="1802" max="1802" width="31.5" customWidth="1"/>
    <col min="1803" max="1803" width="27" customWidth="1"/>
    <col min="1804" max="1804" width="23.875" customWidth="1"/>
    <col min="1805" max="1805" width="45.25" customWidth="1"/>
    <col min="1806" max="1806" width="26" customWidth="1"/>
    <col min="2049" max="2049" width="12.625" customWidth="1"/>
    <col min="2050" max="2050" width="32.75" customWidth="1"/>
    <col min="2051" max="2051" width="30" customWidth="1"/>
    <col min="2052" max="2052" width="29.375" customWidth="1"/>
    <col min="2053" max="2053" width="23.25" customWidth="1"/>
    <col min="2054" max="2054" width="28" customWidth="1"/>
    <col min="2055" max="2055" width="26.875" customWidth="1"/>
    <col min="2056" max="2056" width="21.875" customWidth="1"/>
    <col min="2057" max="2057" width="29.625" customWidth="1"/>
    <col min="2058" max="2058" width="31.5" customWidth="1"/>
    <col min="2059" max="2059" width="27" customWidth="1"/>
    <col min="2060" max="2060" width="23.875" customWidth="1"/>
    <col min="2061" max="2061" width="45.25" customWidth="1"/>
    <col min="2062" max="2062" width="26" customWidth="1"/>
    <col min="2305" max="2305" width="12.625" customWidth="1"/>
    <col min="2306" max="2306" width="32.75" customWidth="1"/>
    <col min="2307" max="2307" width="30" customWidth="1"/>
    <col min="2308" max="2308" width="29.375" customWidth="1"/>
    <col min="2309" max="2309" width="23.25" customWidth="1"/>
    <col min="2310" max="2310" width="28" customWidth="1"/>
    <col min="2311" max="2311" width="26.875" customWidth="1"/>
    <col min="2312" max="2312" width="21.875" customWidth="1"/>
    <col min="2313" max="2313" width="29.625" customWidth="1"/>
    <col min="2314" max="2314" width="31.5" customWidth="1"/>
    <col min="2315" max="2315" width="27" customWidth="1"/>
    <col min="2316" max="2316" width="23.875" customWidth="1"/>
    <col min="2317" max="2317" width="45.25" customWidth="1"/>
    <col min="2318" max="2318" width="26" customWidth="1"/>
    <col min="2561" max="2561" width="12.625" customWidth="1"/>
    <col min="2562" max="2562" width="32.75" customWidth="1"/>
    <col min="2563" max="2563" width="30" customWidth="1"/>
    <col min="2564" max="2564" width="29.375" customWidth="1"/>
    <col min="2565" max="2565" width="23.25" customWidth="1"/>
    <col min="2566" max="2566" width="28" customWidth="1"/>
    <col min="2567" max="2567" width="26.875" customWidth="1"/>
    <col min="2568" max="2568" width="21.875" customWidth="1"/>
    <col min="2569" max="2569" width="29.625" customWidth="1"/>
    <col min="2570" max="2570" width="31.5" customWidth="1"/>
    <col min="2571" max="2571" width="27" customWidth="1"/>
    <col min="2572" max="2572" width="23.875" customWidth="1"/>
    <col min="2573" max="2573" width="45.25" customWidth="1"/>
    <col min="2574" max="2574" width="26" customWidth="1"/>
    <col min="2817" max="2817" width="12.625" customWidth="1"/>
    <col min="2818" max="2818" width="32.75" customWidth="1"/>
    <col min="2819" max="2819" width="30" customWidth="1"/>
    <col min="2820" max="2820" width="29.375" customWidth="1"/>
    <col min="2821" max="2821" width="23.25" customWidth="1"/>
    <col min="2822" max="2822" width="28" customWidth="1"/>
    <col min="2823" max="2823" width="26.875" customWidth="1"/>
    <col min="2824" max="2824" width="21.875" customWidth="1"/>
    <col min="2825" max="2825" width="29.625" customWidth="1"/>
    <col min="2826" max="2826" width="31.5" customWidth="1"/>
    <col min="2827" max="2827" width="27" customWidth="1"/>
    <col min="2828" max="2828" width="23.875" customWidth="1"/>
    <col min="2829" max="2829" width="45.25" customWidth="1"/>
    <col min="2830" max="2830" width="26" customWidth="1"/>
    <col min="3073" max="3073" width="12.625" customWidth="1"/>
    <col min="3074" max="3074" width="32.75" customWidth="1"/>
    <col min="3075" max="3075" width="30" customWidth="1"/>
    <col min="3076" max="3076" width="29.375" customWidth="1"/>
    <col min="3077" max="3077" width="23.25" customWidth="1"/>
    <col min="3078" max="3078" width="28" customWidth="1"/>
    <col min="3079" max="3079" width="26.875" customWidth="1"/>
    <col min="3080" max="3080" width="21.875" customWidth="1"/>
    <col min="3081" max="3081" width="29.625" customWidth="1"/>
    <col min="3082" max="3082" width="31.5" customWidth="1"/>
    <col min="3083" max="3083" width="27" customWidth="1"/>
    <col min="3084" max="3084" width="23.875" customWidth="1"/>
    <col min="3085" max="3085" width="45.25" customWidth="1"/>
    <col min="3086" max="3086" width="26" customWidth="1"/>
    <col min="3329" max="3329" width="12.625" customWidth="1"/>
    <col min="3330" max="3330" width="32.75" customWidth="1"/>
    <col min="3331" max="3331" width="30" customWidth="1"/>
    <col min="3332" max="3332" width="29.375" customWidth="1"/>
    <col min="3333" max="3333" width="23.25" customWidth="1"/>
    <col min="3334" max="3334" width="28" customWidth="1"/>
    <col min="3335" max="3335" width="26.875" customWidth="1"/>
    <col min="3336" max="3336" width="21.875" customWidth="1"/>
    <col min="3337" max="3337" width="29.625" customWidth="1"/>
    <col min="3338" max="3338" width="31.5" customWidth="1"/>
    <col min="3339" max="3339" width="27" customWidth="1"/>
    <col min="3340" max="3340" width="23.875" customWidth="1"/>
    <col min="3341" max="3341" width="45.25" customWidth="1"/>
    <col min="3342" max="3342" width="26" customWidth="1"/>
    <col min="3585" max="3585" width="12.625" customWidth="1"/>
    <col min="3586" max="3586" width="32.75" customWidth="1"/>
    <col min="3587" max="3587" width="30" customWidth="1"/>
    <col min="3588" max="3588" width="29.375" customWidth="1"/>
    <col min="3589" max="3589" width="23.25" customWidth="1"/>
    <col min="3590" max="3590" width="28" customWidth="1"/>
    <col min="3591" max="3591" width="26.875" customWidth="1"/>
    <col min="3592" max="3592" width="21.875" customWidth="1"/>
    <col min="3593" max="3593" width="29.625" customWidth="1"/>
    <col min="3594" max="3594" width="31.5" customWidth="1"/>
    <col min="3595" max="3595" width="27" customWidth="1"/>
    <col min="3596" max="3596" width="23.875" customWidth="1"/>
    <col min="3597" max="3597" width="45.25" customWidth="1"/>
    <col min="3598" max="3598" width="26" customWidth="1"/>
    <col min="3841" max="3841" width="12.625" customWidth="1"/>
    <col min="3842" max="3842" width="32.75" customWidth="1"/>
    <col min="3843" max="3843" width="30" customWidth="1"/>
    <col min="3844" max="3844" width="29.375" customWidth="1"/>
    <col min="3845" max="3845" width="23.25" customWidth="1"/>
    <col min="3846" max="3846" width="28" customWidth="1"/>
    <col min="3847" max="3847" width="26.875" customWidth="1"/>
    <col min="3848" max="3848" width="21.875" customWidth="1"/>
    <col min="3849" max="3849" width="29.625" customWidth="1"/>
    <col min="3850" max="3850" width="31.5" customWidth="1"/>
    <col min="3851" max="3851" width="27" customWidth="1"/>
    <col min="3852" max="3852" width="23.875" customWidth="1"/>
    <col min="3853" max="3853" width="45.25" customWidth="1"/>
    <col min="3854" max="3854" width="26" customWidth="1"/>
    <col min="4097" max="4097" width="12.625" customWidth="1"/>
    <col min="4098" max="4098" width="32.75" customWidth="1"/>
    <col min="4099" max="4099" width="30" customWidth="1"/>
    <col min="4100" max="4100" width="29.375" customWidth="1"/>
    <col min="4101" max="4101" width="23.25" customWidth="1"/>
    <col min="4102" max="4102" width="28" customWidth="1"/>
    <col min="4103" max="4103" width="26.875" customWidth="1"/>
    <col min="4104" max="4104" width="21.875" customWidth="1"/>
    <col min="4105" max="4105" width="29.625" customWidth="1"/>
    <col min="4106" max="4106" width="31.5" customWidth="1"/>
    <col min="4107" max="4107" width="27" customWidth="1"/>
    <col min="4108" max="4108" width="23.875" customWidth="1"/>
    <col min="4109" max="4109" width="45.25" customWidth="1"/>
    <col min="4110" max="4110" width="26" customWidth="1"/>
    <col min="4353" max="4353" width="12.625" customWidth="1"/>
    <col min="4354" max="4354" width="32.75" customWidth="1"/>
    <col min="4355" max="4355" width="30" customWidth="1"/>
    <col min="4356" max="4356" width="29.375" customWidth="1"/>
    <col min="4357" max="4357" width="23.25" customWidth="1"/>
    <col min="4358" max="4358" width="28" customWidth="1"/>
    <col min="4359" max="4359" width="26.875" customWidth="1"/>
    <col min="4360" max="4360" width="21.875" customWidth="1"/>
    <col min="4361" max="4361" width="29.625" customWidth="1"/>
    <col min="4362" max="4362" width="31.5" customWidth="1"/>
    <col min="4363" max="4363" width="27" customWidth="1"/>
    <col min="4364" max="4364" width="23.875" customWidth="1"/>
    <col min="4365" max="4365" width="45.25" customWidth="1"/>
    <col min="4366" max="4366" width="26" customWidth="1"/>
    <col min="4609" max="4609" width="12.625" customWidth="1"/>
    <col min="4610" max="4610" width="32.75" customWidth="1"/>
    <col min="4611" max="4611" width="30" customWidth="1"/>
    <col min="4612" max="4612" width="29.375" customWidth="1"/>
    <col min="4613" max="4613" width="23.25" customWidth="1"/>
    <col min="4614" max="4614" width="28" customWidth="1"/>
    <col min="4615" max="4615" width="26.875" customWidth="1"/>
    <col min="4616" max="4616" width="21.875" customWidth="1"/>
    <col min="4617" max="4617" width="29.625" customWidth="1"/>
    <col min="4618" max="4618" width="31.5" customWidth="1"/>
    <col min="4619" max="4619" width="27" customWidth="1"/>
    <col min="4620" max="4620" width="23.875" customWidth="1"/>
    <col min="4621" max="4621" width="45.25" customWidth="1"/>
    <col min="4622" max="4622" width="26" customWidth="1"/>
    <col min="4865" max="4865" width="12.625" customWidth="1"/>
    <col min="4866" max="4866" width="32.75" customWidth="1"/>
    <col min="4867" max="4867" width="30" customWidth="1"/>
    <col min="4868" max="4868" width="29.375" customWidth="1"/>
    <col min="4869" max="4869" width="23.25" customWidth="1"/>
    <col min="4870" max="4870" width="28" customWidth="1"/>
    <col min="4871" max="4871" width="26.875" customWidth="1"/>
    <col min="4872" max="4872" width="21.875" customWidth="1"/>
    <col min="4873" max="4873" width="29.625" customWidth="1"/>
    <col min="4874" max="4874" width="31.5" customWidth="1"/>
    <col min="4875" max="4875" width="27" customWidth="1"/>
    <col min="4876" max="4876" width="23.875" customWidth="1"/>
    <col min="4877" max="4877" width="45.25" customWidth="1"/>
    <col min="4878" max="4878" width="26" customWidth="1"/>
    <col min="5121" max="5121" width="12.625" customWidth="1"/>
    <col min="5122" max="5122" width="32.75" customWidth="1"/>
    <col min="5123" max="5123" width="30" customWidth="1"/>
    <col min="5124" max="5124" width="29.375" customWidth="1"/>
    <col min="5125" max="5125" width="23.25" customWidth="1"/>
    <col min="5126" max="5126" width="28" customWidth="1"/>
    <col min="5127" max="5127" width="26.875" customWidth="1"/>
    <col min="5128" max="5128" width="21.875" customWidth="1"/>
    <col min="5129" max="5129" width="29.625" customWidth="1"/>
    <col min="5130" max="5130" width="31.5" customWidth="1"/>
    <col min="5131" max="5131" width="27" customWidth="1"/>
    <col min="5132" max="5132" width="23.875" customWidth="1"/>
    <col min="5133" max="5133" width="45.25" customWidth="1"/>
    <col min="5134" max="5134" width="26" customWidth="1"/>
    <col min="5377" max="5377" width="12.625" customWidth="1"/>
    <col min="5378" max="5378" width="32.75" customWidth="1"/>
    <col min="5379" max="5379" width="30" customWidth="1"/>
    <col min="5380" max="5380" width="29.375" customWidth="1"/>
    <col min="5381" max="5381" width="23.25" customWidth="1"/>
    <col min="5382" max="5382" width="28" customWidth="1"/>
    <col min="5383" max="5383" width="26.875" customWidth="1"/>
    <col min="5384" max="5384" width="21.875" customWidth="1"/>
    <col min="5385" max="5385" width="29.625" customWidth="1"/>
    <col min="5386" max="5386" width="31.5" customWidth="1"/>
    <col min="5387" max="5387" width="27" customWidth="1"/>
    <col min="5388" max="5388" width="23.875" customWidth="1"/>
    <col min="5389" max="5389" width="45.25" customWidth="1"/>
    <col min="5390" max="5390" width="26" customWidth="1"/>
    <col min="5633" max="5633" width="12.625" customWidth="1"/>
    <col min="5634" max="5634" width="32.75" customWidth="1"/>
    <col min="5635" max="5635" width="30" customWidth="1"/>
    <col min="5636" max="5636" width="29.375" customWidth="1"/>
    <col min="5637" max="5637" width="23.25" customWidth="1"/>
    <col min="5638" max="5638" width="28" customWidth="1"/>
    <col min="5639" max="5639" width="26.875" customWidth="1"/>
    <col min="5640" max="5640" width="21.875" customWidth="1"/>
    <col min="5641" max="5641" width="29.625" customWidth="1"/>
    <col min="5642" max="5642" width="31.5" customWidth="1"/>
    <col min="5643" max="5643" width="27" customWidth="1"/>
    <col min="5644" max="5644" width="23.875" customWidth="1"/>
    <col min="5645" max="5645" width="45.25" customWidth="1"/>
    <col min="5646" max="5646" width="26" customWidth="1"/>
    <col min="5889" max="5889" width="12.625" customWidth="1"/>
    <col min="5890" max="5890" width="32.75" customWidth="1"/>
    <col min="5891" max="5891" width="30" customWidth="1"/>
    <col min="5892" max="5892" width="29.375" customWidth="1"/>
    <col min="5893" max="5893" width="23.25" customWidth="1"/>
    <col min="5894" max="5894" width="28" customWidth="1"/>
    <col min="5895" max="5895" width="26.875" customWidth="1"/>
    <col min="5896" max="5896" width="21.875" customWidth="1"/>
    <col min="5897" max="5897" width="29.625" customWidth="1"/>
    <col min="5898" max="5898" width="31.5" customWidth="1"/>
    <col min="5899" max="5899" width="27" customWidth="1"/>
    <col min="5900" max="5900" width="23.875" customWidth="1"/>
    <col min="5901" max="5901" width="45.25" customWidth="1"/>
    <col min="5902" max="5902" width="26" customWidth="1"/>
    <col min="6145" max="6145" width="12.625" customWidth="1"/>
    <col min="6146" max="6146" width="32.75" customWidth="1"/>
    <col min="6147" max="6147" width="30" customWidth="1"/>
    <col min="6148" max="6148" width="29.375" customWidth="1"/>
    <col min="6149" max="6149" width="23.25" customWidth="1"/>
    <col min="6150" max="6150" width="28" customWidth="1"/>
    <col min="6151" max="6151" width="26.875" customWidth="1"/>
    <col min="6152" max="6152" width="21.875" customWidth="1"/>
    <col min="6153" max="6153" width="29.625" customWidth="1"/>
    <col min="6154" max="6154" width="31.5" customWidth="1"/>
    <col min="6155" max="6155" width="27" customWidth="1"/>
    <col min="6156" max="6156" width="23.875" customWidth="1"/>
    <col min="6157" max="6157" width="45.25" customWidth="1"/>
    <col min="6158" max="6158" width="26" customWidth="1"/>
    <col min="6401" max="6401" width="12.625" customWidth="1"/>
    <col min="6402" max="6402" width="32.75" customWidth="1"/>
    <col min="6403" max="6403" width="30" customWidth="1"/>
    <col min="6404" max="6404" width="29.375" customWidth="1"/>
    <col min="6405" max="6405" width="23.25" customWidth="1"/>
    <col min="6406" max="6406" width="28" customWidth="1"/>
    <col min="6407" max="6407" width="26.875" customWidth="1"/>
    <col min="6408" max="6408" width="21.875" customWidth="1"/>
    <col min="6409" max="6409" width="29.625" customWidth="1"/>
    <col min="6410" max="6410" width="31.5" customWidth="1"/>
    <col min="6411" max="6411" width="27" customWidth="1"/>
    <col min="6412" max="6412" width="23.875" customWidth="1"/>
    <col min="6413" max="6413" width="45.25" customWidth="1"/>
    <col min="6414" max="6414" width="26" customWidth="1"/>
    <col min="6657" max="6657" width="12.625" customWidth="1"/>
    <col min="6658" max="6658" width="32.75" customWidth="1"/>
    <col min="6659" max="6659" width="30" customWidth="1"/>
    <col min="6660" max="6660" width="29.375" customWidth="1"/>
    <col min="6661" max="6661" width="23.25" customWidth="1"/>
    <col min="6662" max="6662" width="28" customWidth="1"/>
    <col min="6663" max="6663" width="26.875" customWidth="1"/>
    <col min="6664" max="6664" width="21.875" customWidth="1"/>
    <col min="6665" max="6665" width="29.625" customWidth="1"/>
    <col min="6666" max="6666" width="31.5" customWidth="1"/>
    <col min="6667" max="6667" width="27" customWidth="1"/>
    <col min="6668" max="6668" width="23.875" customWidth="1"/>
    <col min="6669" max="6669" width="45.25" customWidth="1"/>
    <col min="6670" max="6670" width="26" customWidth="1"/>
    <col min="6913" max="6913" width="12.625" customWidth="1"/>
    <col min="6914" max="6914" width="32.75" customWidth="1"/>
    <col min="6915" max="6915" width="30" customWidth="1"/>
    <col min="6916" max="6916" width="29.375" customWidth="1"/>
    <col min="6917" max="6917" width="23.25" customWidth="1"/>
    <col min="6918" max="6918" width="28" customWidth="1"/>
    <col min="6919" max="6919" width="26.875" customWidth="1"/>
    <col min="6920" max="6920" width="21.875" customWidth="1"/>
    <col min="6921" max="6921" width="29.625" customWidth="1"/>
    <col min="6922" max="6922" width="31.5" customWidth="1"/>
    <col min="6923" max="6923" width="27" customWidth="1"/>
    <col min="6924" max="6924" width="23.875" customWidth="1"/>
    <col min="6925" max="6925" width="45.25" customWidth="1"/>
    <col min="6926" max="6926" width="26" customWidth="1"/>
    <col min="7169" max="7169" width="12.625" customWidth="1"/>
    <col min="7170" max="7170" width="32.75" customWidth="1"/>
    <col min="7171" max="7171" width="30" customWidth="1"/>
    <col min="7172" max="7172" width="29.375" customWidth="1"/>
    <col min="7173" max="7173" width="23.25" customWidth="1"/>
    <col min="7174" max="7174" width="28" customWidth="1"/>
    <col min="7175" max="7175" width="26.875" customWidth="1"/>
    <col min="7176" max="7176" width="21.875" customWidth="1"/>
    <col min="7177" max="7177" width="29.625" customWidth="1"/>
    <col min="7178" max="7178" width="31.5" customWidth="1"/>
    <col min="7179" max="7179" width="27" customWidth="1"/>
    <col min="7180" max="7180" width="23.875" customWidth="1"/>
    <col min="7181" max="7181" width="45.25" customWidth="1"/>
    <col min="7182" max="7182" width="26" customWidth="1"/>
    <col min="7425" max="7425" width="12.625" customWidth="1"/>
    <col min="7426" max="7426" width="32.75" customWidth="1"/>
    <col min="7427" max="7427" width="30" customWidth="1"/>
    <col min="7428" max="7428" width="29.375" customWidth="1"/>
    <col min="7429" max="7429" width="23.25" customWidth="1"/>
    <col min="7430" max="7430" width="28" customWidth="1"/>
    <col min="7431" max="7431" width="26.875" customWidth="1"/>
    <col min="7432" max="7432" width="21.875" customWidth="1"/>
    <col min="7433" max="7433" width="29.625" customWidth="1"/>
    <col min="7434" max="7434" width="31.5" customWidth="1"/>
    <col min="7435" max="7435" width="27" customWidth="1"/>
    <col min="7436" max="7436" width="23.875" customWidth="1"/>
    <col min="7437" max="7437" width="45.25" customWidth="1"/>
    <col min="7438" max="7438" width="26" customWidth="1"/>
    <col min="7681" max="7681" width="12.625" customWidth="1"/>
    <col min="7682" max="7682" width="32.75" customWidth="1"/>
    <col min="7683" max="7683" width="30" customWidth="1"/>
    <col min="7684" max="7684" width="29.375" customWidth="1"/>
    <col min="7685" max="7685" width="23.25" customWidth="1"/>
    <col min="7686" max="7686" width="28" customWidth="1"/>
    <col min="7687" max="7687" width="26.875" customWidth="1"/>
    <col min="7688" max="7688" width="21.875" customWidth="1"/>
    <col min="7689" max="7689" width="29.625" customWidth="1"/>
    <col min="7690" max="7690" width="31.5" customWidth="1"/>
    <col min="7691" max="7691" width="27" customWidth="1"/>
    <col min="7692" max="7692" width="23.875" customWidth="1"/>
    <col min="7693" max="7693" width="45.25" customWidth="1"/>
    <col min="7694" max="7694" width="26" customWidth="1"/>
    <col min="7937" max="7937" width="12.625" customWidth="1"/>
    <col min="7938" max="7938" width="32.75" customWidth="1"/>
    <col min="7939" max="7939" width="30" customWidth="1"/>
    <col min="7940" max="7940" width="29.375" customWidth="1"/>
    <col min="7941" max="7941" width="23.25" customWidth="1"/>
    <col min="7942" max="7942" width="28" customWidth="1"/>
    <col min="7943" max="7943" width="26.875" customWidth="1"/>
    <col min="7944" max="7944" width="21.875" customWidth="1"/>
    <col min="7945" max="7945" width="29.625" customWidth="1"/>
    <col min="7946" max="7946" width="31.5" customWidth="1"/>
    <col min="7947" max="7947" width="27" customWidth="1"/>
    <col min="7948" max="7948" width="23.875" customWidth="1"/>
    <col min="7949" max="7949" width="45.25" customWidth="1"/>
    <col min="7950" max="7950" width="26" customWidth="1"/>
    <col min="8193" max="8193" width="12.625" customWidth="1"/>
    <col min="8194" max="8194" width="32.75" customWidth="1"/>
    <col min="8195" max="8195" width="30" customWidth="1"/>
    <col min="8196" max="8196" width="29.375" customWidth="1"/>
    <col min="8197" max="8197" width="23.25" customWidth="1"/>
    <col min="8198" max="8198" width="28" customWidth="1"/>
    <col min="8199" max="8199" width="26.875" customWidth="1"/>
    <col min="8200" max="8200" width="21.875" customWidth="1"/>
    <col min="8201" max="8201" width="29.625" customWidth="1"/>
    <col min="8202" max="8202" width="31.5" customWidth="1"/>
    <col min="8203" max="8203" width="27" customWidth="1"/>
    <col min="8204" max="8204" width="23.875" customWidth="1"/>
    <col min="8205" max="8205" width="45.25" customWidth="1"/>
    <col min="8206" max="8206" width="26" customWidth="1"/>
    <col min="8449" max="8449" width="12.625" customWidth="1"/>
    <col min="8450" max="8450" width="32.75" customWidth="1"/>
    <col min="8451" max="8451" width="30" customWidth="1"/>
    <col min="8452" max="8452" width="29.375" customWidth="1"/>
    <col min="8453" max="8453" width="23.25" customWidth="1"/>
    <col min="8454" max="8454" width="28" customWidth="1"/>
    <col min="8455" max="8455" width="26.875" customWidth="1"/>
    <col min="8456" max="8456" width="21.875" customWidth="1"/>
    <col min="8457" max="8457" width="29.625" customWidth="1"/>
    <col min="8458" max="8458" width="31.5" customWidth="1"/>
    <col min="8459" max="8459" width="27" customWidth="1"/>
    <col min="8460" max="8460" width="23.875" customWidth="1"/>
    <col min="8461" max="8461" width="45.25" customWidth="1"/>
    <col min="8462" max="8462" width="26" customWidth="1"/>
    <col min="8705" max="8705" width="12.625" customWidth="1"/>
    <col min="8706" max="8706" width="32.75" customWidth="1"/>
    <col min="8707" max="8707" width="30" customWidth="1"/>
    <col min="8708" max="8708" width="29.375" customWidth="1"/>
    <col min="8709" max="8709" width="23.25" customWidth="1"/>
    <col min="8710" max="8710" width="28" customWidth="1"/>
    <col min="8711" max="8711" width="26.875" customWidth="1"/>
    <col min="8712" max="8712" width="21.875" customWidth="1"/>
    <col min="8713" max="8713" width="29.625" customWidth="1"/>
    <col min="8714" max="8714" width="31.5" customWidth="1"/>
    <col min="8715" max="8715" width="27" customWidth="1"/>
    <col min="8716" max="8716" width="23.875" customWidth="1"/>
    <col min="8717" max="8717" width="45.25" customWidth="1"/>
    <col min="8718" max="8718" width="26" customWidth="1"/>
    <col min="8961" max="8961" width="12.625" customWidth="1"/>
    <col min="8962" max="8962" width="32.75" customWidth="1"/>
    <col min="8963" max="8963" width="30" customWidth="1"/>
    <col min="8964" max="8964" width="29.375" customWidth="1"/>
    <col min="8965" max="8965" width="23.25" customWidth="1"/>
    <col min="8966" max="8966" width="28" customWidth="1"/>
    <col min="8967" max="8967" width="26.875" customWidth="1"/>
    <col min="8968" max="8968" width="21.875" customWidth="1"/>
    <col min="8969" max="8969" width="29.625" customWidth="1"/>
    <col min="8970" max="8970" width="31.5" customWidth="1"/>
    <col min="8971" max="8971" width="27" customWidth="1"/>
    <col min="8972" max="8972" width="23.875" customWidth="1"/>
    <col min="8973" max="8973" width="45.25" customWidth="1"/>
    <col min="8974" max="8974" width="26" customWidth="1"/>
    <col min="9217" max="9217" width="12.625" customWidth="1"/>
    <col min="9218" max="9218" width="32.75" customWidth="1"/>
    <col min="9219" max="9219" width="30" customWidth="1"/>
    <col min="9220" max="9220" width="29.375" customWidth="1"/>
    <col min="9221" max="9221" width="23.25" customWidth="1"/>
    <col min="9222" max="9222" width="28" customWidth="1"/>
    <col min="9223" max="9223" width="26.875" customWidth="1"/>
    <col min="9224" max="9224" width="21.875" customWidth="1"/>
    <col min="9225" max="9225" width="29.625" customWidth="1"/>
    <col min="9226" max="9226" width="31.5" customWidth="1"/>
    <col min="9227" max="9227" width="27" customWidth="1"/>
    <col min="9228" max="9228" width="23.875" customWidth="1"/>
    <col min="9229" max="9229" width="45.25" customWidth="1"/>
    <col min="9230" max="9230" width="26" customWidth="1"/>
    <col min="9473" max="9473" width="12.625" customWidth="1"/>
    <col min="9474" max="9474" width="32.75" customWidth="1"/>
    <col min="9475" max="9475" width="30" customWidth="1"/>
    <col min="9476" max="9476" width="29.375" customWidth="1"/>
    <col min="9477" max="9477" width="23.25" customWidth="1"/>
    <col min="9478" max="9478" width="28" customWidth="1"/>
    <col min="9479" max="9479" width="26.875" customWidth="1"/>
    <col min="9480" max="9480" width="21.875" customWidth="1"/>
    <col min="9481" max="9481" width="29.625" customWidth="1"/>
    <col min="9482" max="9482" width="31.5" customWidth="1"/>
    <col min="9483" max="9483" width="27" customWidth="1"/>
    <col min="9484" max="9484" width="23.875" customWidth="1"/>
    <col min="9485" max="9485" width="45.25" customWidth="1"/>
    <col min="9486" max="9486" width="26" customWidth="1"/>
    <col min="9729" max="9729" width="12.625" customWidth="1"/>
    <col min="9730" max="9730" width="32.75" customWidth="1"/>
    <col min="9731" max="9731" width="30" customWidth="1"/>
    <col min="9732" max="9732" width="29.375" customWidth="1"/>
    <col min="9733" max="9733" width="23.25" customWidth="1"/>
    <col min="9734" max="9734" width="28" customWidth="1"/>
    <col min="9735" max="9735" width="26.875" customWidth="1"/>
    <col min="9736" max="9736" width="21.875" customWidth="1"/>
    <col min="9737" max="9737" width="29.625" customWidth="1"/>
    <col min="9738" max="9738" width="31.5" customWidth="1"/>
    <col min="9739" max="9739" width="27" customWidth="1"/>
    <col min="9740" max="9740" width="23.875" customWidth="1"/>
    <col min="9741" max="9741" width="45.25" customWidth="1"/>
    <col min="9742" max="9742" width="26" customWidth="1"/>
    <col min="9985" max="9985" width="12.625" customWidth="1"/>
    <col min="9986" max="9986" width="32.75" customWidth="1"/>
    <col min="9987" max="9987" width="30" customWidth="1"/>
    <col min="9988" max="9988" width="29.375" customWidth="1"/>
    <col min="9989" max="9989" width="23.25" customWidth="1"/>
    <col min="9990" max="9990" width="28" customWidth="1"/>
    <col min="9991" max="9991" width="26.875" customWidth="1"/>
    <col min="9992" max="9992" width="21.875" customWidth="1"/>
    <col min="9993" max="9993" width="29.625" customWidth="1"/>
    <col min="9994" max="9994" width="31.5" customWidth="1"/>
    <col min="9995" max="9995" width="27" customWidth="1"/>
    <col min="9996" max="9996" width="23.875" customWidth="1"/>
    <col min="9997" max="9997" width="45.25" customWidth="1"/>
    <col min="9998" max="9998" width="26" customWidth="1"/>
    <col min="10241" max="10241" width="12.625" customWidth="1"/>
    <col min="10242" max="10242" width="32.75" customWidth="1"/>
    <col min="10243" max="10243" width="30" customWidth="1"/>
    <col min="10244" max="10244" width="29.375" customWidth="1"/>
    <col min="10245" max="10245" width="23.25" customWidth="1"/>
    <col min="10246" max="10246" width="28" customWidth="1"/>
    <col min="10247" max="10247" width="26.875" customWidth="1"/>
    <col min="10248" max="10248" width="21.875" customWidth="1"/>
    <col min="10249" max="10249" width="29.625" customWidth="1"/>
    <col min="10250" max="10250" width="31.5" customWidth="1"/>
    <col min="10251" max="10251" width="27" customWidth="1"/>
    <col min="10252" max="10252" width="23.875" customWidth="1"/>
    <col min="10253" max="10253" width="45.25" customWidth="1"/>
    <col min="10254" max="10254" width="26" customWidth="1"/>
    <col min="10497" max="10497" width="12.625" customWidth="1"/>
    <col min="10498" max="10498" width="32.75" customWidth="1"/>
    <col min="10499" max="10499" width="30" customWidth="1"/>
    <col min="10500" max="10500" width="29.375" customWidth="1"/>
    <col min="10501" max="10501" width="23.25" customWidth="1"/>
    <col min="10502" max="10502" width="28" customWidth="1"/>
    <col min="10503" max="10503" width="26.875" customWidth="1"/>
    <col min="10504" max="10504" width="21.875" customWidth="1"/>
    <col min="10505" max="10505" width="29.625" customWidth="1"/>
    <col min="10506" max="10506" width="31.5" customWidth="1"/>
    <col min="10507" max="10507" width="27" customWidth="1"/>
    <col min="10508" max="10508" width="23.875" customWidth="1"/>
    <col min="10509" max="10509" width="45.25" customWidth="1"/>
    <col min="10510" max="10510" width="26" customWidth="1"/>
    <col min="10753" max="10753" width="12.625" customWidth="1"/>
    <col min="10754" max="10754" width="32.75" customWidth="1"/>
    <col min="10755" max="10755" width="30" customWidth="1"/>
    <col min="10756" max="10756" width="29.375" customWidth="1"/>
    <col min="10757" max="10757" width="23.25" customWidth="1"/>
    <col min="10758" max="10758" width="28" customWidth="1"/>
    <col min="10759" max="10759" width="26.875" customWidth="1"/>
    <col min="10760" max="10760" width="21.875" customWidth="1"/>
    <col min="10761" max="10761" width="29.625" customWidth="1"/>
    <col min="10762" max="10762" width="31.5" customWidth="1"/>
    <col min="10763" max="10763" width="27" customWidth="1"/>
    <col min="10764" max="10764" width="23.875" customWidth="1"/>
    <col min="10765" max="10765" width="45.25" customWidth="1"/>
    <col min="10766" max="10766" width="26" customWidth="1"/>
    <col min="11009" max="11009" width="12.625" customWidth="1"/>
    <col min="11010" max="11010" width="32.75" customWidth="1"/>
    <col min="11011" max="11011" width="30" customWidth="1"/>
    <col min="11012" max="11012" width="29.375" customWidth="1"/>
    <col min="11013" max="11013" width="23.25" customWidth="1"/>
    <col min="11014" max="11014" width="28" customWidth="1"/>
    <col min="11015" max="11015" width="26.875" customWidth="1"/>
    <col min="11016" max="11016" width="21.875" customWidth="1"/>
    <col min="11017" max="11017" width="29.625" customWidth="1"/>
    <col min="11018" max="11018" width="31.5" customWidth="1"/>
    <col min="11019" max="11019" width="27" customWidth="1"/>
    <col min="11020" max="11020" width="23.875" customWidth="1"/>
    <col min="11021" max="11021" width="45.25" customWidth="1"/>
    <col min="11022" max="11022" width="26" customWidth="1"/>
    <col min="11265" max="11265" width="12.625" customWidth="1"/>
    <col min="11266" max="11266" width="32.75" customWidth="1"/>
    <col min="11267" max="11267" width="30" customWidth="1"/>
    <col min="11268" max="11268" width="29.375" customWidth="1"/>
    <col min="11269" max="11269" width="23.25" customWidth="1"/>
    <col min="11270" max="11270" width="28" customWidth="1"/>
    <col min="11271" max="11271" width="26.875" customWidth="1"/>
    <col min="11272" max="11272" width="21.875" customWidth="1"/>
    <col min="11273" max="11273" width="29.625" customWidth="1"/>
    <col min="11274" max="11274" width="31.5" customWidth="1"/>
    <col min="11275" max="11275" width="27" customWidth="1"/>
    <col min="11276" max="11276" width="23.875" customWidth="1"/>
    <col min="11277" max="11277" width="45.25" customWidth="1"/>
    <col min="11278" max="11278" width="26" customWidth="1"/>
    <col min="11521" max="11521" width="12.625" customWidth="1"/>
    <col min="11522" max="11522" width="32.75" customWidth="1"/>
    <col min="11523" max="11523" width="30" customWidth="1"/>
    <col min="11524" max="11524" width="29.375" customWidth="1"/>
    <col min="11525" max="11525" width="23.25" customWidth="1"/>
    <col min="11526" max="11526" width="28" customWidth="1"/>
    <col min="11527" max="11527" width="26.875" customWidth="1"/>
    <col min="11528" max="11528" width="21.875" customWidth="1"/>
    <col min="11529" max="11529" width="29.625" customWidth="1"/>
    <col min="11530" max="11530" width="31.5" customWidth="1"/>
    <col min="11531" max="11531" width="27" customWidth="1"/>
    <col min="11532" max="11532" width="23.875" customWidth="1"/>
    <col min="11533" max="11533" width="45.25" customWidth="1"/>
    <col min="11534" max="11534" width="26" customWidth="1"/>
    <col min="11777" max="11777" width="12.625" customWidth="1"/>
    <col min="11778" max="11778" width="32.75" customWidth="1"/>
    <col min="11779" max="11779" width="30" customWidth="1"/>
    <col min="11780" max="11780" width="29.375" customWidth="1"/>
    <col min="11781" max="11781" width="23.25" customWidth="1"/>
    <col min="11782" max="11782" width="28" customWidth="1"/>
    <col min="11783" max="11783" width="26.875" customWidth="1"/>
    <col min="11784" max="11784" width="21.875" customWidth="1"/>
    <col min="11785" max="11785" width="29.625" customWidth="1"/>
    <col min="11786" max="11786" width="31.5" customWidth="1"/>
    <col min="11787" max="11787" width="27" customWidth="1"/>
    <col min="11788" max="11788" width="23.875" customWidth="1"/>
    <col min="11789" max="11789" width="45.25" customWidth="1"/>
    <col min="11790" max="11790" width="26" customWidth="1"/>
    <col min="12033" max="12033" width="12.625" customWidth="1"/>
    <col min="12034" max="12034" width="32.75" customWidth="1"/>
    <col min="12035" max="12035" width="30" customWidth="1"/>
    <col min="12036" max="12036" width="29.375" customWidth="1"/>
    <col min="12037" max="12037" width="23.25" customWidth="1"/>
    <col min="12038" max="12038" width="28" customWidth="1"/>
    <col min="12039" max="12039" width="26.875" customWidth="1"/>
    <col min="12040" max="12040" width="21.875" customWidth="1"/>
    <col min="12041" max="12041" width="29.625" customWidth="1"/>
    <col min="12042" max="12042" width="31.5" customWidth="1"/>
    <col min="12043" max="12043" width="27" customWidth="1"/>
    <col min="12044" max="12044" width="23.875" customWidth="1"/>
    <col min="12045" max="12045" width="45.25" customWidth="1"/>
    <col min="12046" max="12046" width="26" customWidth="1"/>
    <col min="12289" max="12289" width="12.625" customWidth="1"/>
    <col min="12290" max="12290" width="32.75" customWidth="1"/>
    <col min="12291" max="12291" width="30" customWidth="1"/>
    <col min="12292" max="12292" width="29.375" customWidth="1"/>
    <col min="12293" max="12293" width="23.25" customWidth="1"/>
    <col min="12294" max="12294" width="28" customWidth="1"/>
    <col min="12295" max="12295" width="26.875" customWidth="1"/>
    <col min="12296" max="12296" width="21.875" customWidth="1"/>
    <col min="12297" max="12297" width="29.625" customWidth="1"/>
    <col min="12298" max="12298" width="31.5" customWidth="1"/>
    <col min="12299" max="12299" width="27" customWidth="1"/>
    <col min="12300" max="12300" width="23.875" customWidth="1"/>
    <col min="12301" max="12301" width="45.25" customWidth="1"/>
    <col min="12302" max="12302" width="26" customWidth="1"/>
    <col min="12545" max="12545" width="12.625" customWidth="1"/>
    <col min="12546" max="12546" width="32.75" customWidth="1"/>
    <col min="12547" max="12547" width="30" customWidth="1"/>
    <col min="12548" max="12548" width="29.375" customWidth="1"/>
    <col min="12549" max="12549" width="23.25" customWidth="1"/>
    <col min="12550" max="12550" width="28" customWidth="1"/>
    <col min="12551" max="12551" width="26.875" customWidth="1"/>
    <col min="12552" max="12552" width="21.875" customWidth="1"/>
    <col min="12553" max="12553" width="29.625" customWidth="1"/>
    <col min="12554" max="12554" width="31.5" customWidth="1"/>
    <col min="12555" max="12555" width="27" customWidth="1"/>
    <col min="12556" max="12556" width="23.875" customWidth="1"/>
    <col min="12557" max="12557" width="45.25" customWidth="1"/>
    <col min="12558" max="12558" width="26" customWidth="1"/>
    <col min="12801" max="12801" width="12.625" customWidth="1"/>
    <col min="12802" max="12802" width="32.75" customWidth="1"/>
    <col min="12803" max="12803" width="30" customWidth="1"/>
    <col min="12804" max="12804" width="29.375" customWidth="1"/>
    <col min="12805" max="12805" width="23.25" customWidth="1"/>
    <col min="12806" max="12806" width="28" customWidth="1"/>
    <col min="12807" max="12807" width="26.875" customWidth="1"/>
    <col min="12808" max="12808" width="21.875" customWidth="1"/>
    <col min="12809" max="12809" width="29.625" customWidth="1"/>
    <col min="12810" max="12810" width="31.5" customWidth="1"/>
    <col min="12811" max="12811" width="27" customWidth="1"/>
    <col min="12812" max="12812" width="23.875" customWidth="1"/>
    <col min="12813" max="12813" width="45.25" customWidth="1"/>
    <col min="12814" max="12814" width="26" customWidth="1"/>
    <col min="13057" max="13057" width="12.625" customWidth="1"/>
    <col min="13058" max="13058" width="32.75" customWidth="1"/>
    <col min="13059" max="13059" width="30" customWidth="1"/>
    <col min="13060" max="13060" width="29.375" customWidth="1"/>
    <col min="13061" max="13061" width="23.25" customWidth="1"/>
    <col min="13062" max="13062" width="28" customWidth="1"/>
    <col min="13063" max="13063" width="26.875" customWidth="1"/>
    <col min="13064" max="13064" width="21.875" customWidth="1"/>
    <col min="13065" max="13065" width="29.625" customWidth="1"/>
    <col min="13066" max="13066" width="31.5" customWidth="1"/>
    <col min="13067" max="13067" width="27" customWidth="1"/>
    <col min="13068" max="13068" width="23.875" customWidth="1"/>
    <col min="13069" max="13069" width="45.25" customWidth="1"/>
    <col min="13070" max="13070" width="26" customWidth="1"/>
    <col min="13313" max="13313" width="12.625" customWidth="1"/>
    <col min="13314" max="13314" width="32.75" customWidth="1"/>
    <col min="13315" max="13315" width="30" customWidth="1"/>
    <col min="13316" max="13316" width="29.375" customWidth="1"/>
    <col min="13317" max="13317" width="23.25" customWidth="1"/>
    <col min="13318" max="13318" width="28" customWidth="1"/>
    <col min="13319" max="13319" width="26.875" customWidth="1"/>
    <col min="13320" max="13320" width="21.875" customWidth="1"/>
    <col min="13321" max="13321" width="29.625" customWidth="1"/>
    <col min="13322" max="13322" width="31.5" customWidth="1"/>
    <col min="13323" max="13323" width="27" customWidth="1"/>
    <col min="13324" max="13324" width="23.875" customWidth="1"/>
    <col min="13325" max="13325" width="45.25" customWidth="1"/>
    <col min="13326" max="13326" width="26" customWidth="1"/>
    <col min="13569" max="13569" width="12.625" customWidth="1"/>
    <col min="13570" max="13570" width="32.75" customWidth="1"/>
    <col min="13571" max="13571" width="30" customWidth="1"/>
    <col min="13572" max="13572" width="29.375" customWidth="1"/>
    <col min="13573" max="13573" width="23.25" customWidth="1"/>
    <col min="13574" max="13574" width="28" customWidth="1"/>
    <col min="13575" max="13575" width="26.875" customWidth="1"/>
    <col min="13576" max="13576" width="21.875" customWidth="1"/>
    <col min="13577" max="13577" width="29.625" customWidth="1"/>
    <col min="13578" max="13578" width="31.5" customWidth="1"/>
    <col min="13579" max="13579" width="27" customWidth="1"/>
    <col min="13580" max="13580" width="23.875" customWidth="1"/>
    <col min="13581" max="13581" width="45.25" customWidth="1"/>
    <col min="13582" max="13582" width="26" customWidth="1"/>
    <col min="13825" max="13825" width="12.625" customWidth="1"/>
    <col min="13826" max="13826" width="32.75" customWidth="1"/>
    <col min="13827" max="13827" width="30" customWidth="1"/>
    <col min="13828" max="13828" width="29.375" customWidth="1"/>
    <col min="13829" max="13829" width="23.25" customWidth="1"/>
    <col min="13830" max="13830" width="28" customWidth="1"/>
    <col min="13831" max="13831" width="26.875" customWidth="1"/>
    <col min="13832" max="13832" width="21.875" customWidth="1"/>
    <col min="13833" max="13833" width="29.625" customWidth="1"/>
    <col min="13834" max="13834" width="31.5" customWidth="1"/>
    <col min="13835" max="13835" width="27" customWidth="1"/>
    <col min="13836" max="13836" width="23.875" customWidth="1"/>
    <col min="13837" max="13837" width="45.25" customWidth="1"/>
    <col min="13838" max="13838" width="26" customWidth="1"/>
    <col min="14081" max="14081" width="12.625" customWidth="1"/>
    <col min="14082" max="14082" width="32.75" customWidth="1"/>
    <col min="14083" max="14083" width="30" customWidth="1"/>
    <col min="14084" max="14084" width="29.375" customWidth="1"/>
    <col min="14085" max="14085" width="23.25" customWidth="1"/>
    <col min="14086" max="14086" width="28" customWidth="1"/>
    <col min="14087" max="14087" width="26.875" customWidth="1"/>
    <col min="14088" max="14088" width="21.875" customWidth="1"/>
    <col min="14089" max="14089" width="29.625" customWidth="1"/>
    <col min="14090" max="14090" width="31.5" customWidth="1"/>
    <col min="14091" max="14091" width="27" customWidth="1"/>
    <col min="14092" max="14092" width="23.875" customWidth="1"/>
    <col min="14093" max="14093" width="45.25" customWidth="1"/>
    <col min="14094" max="14094" width="26" customWidth="1"/>
    <col min="14337" max="14337" width="12.625" customWidth="1"/>
    <col min="14338" max="14338" width="32.75" customWidth="1"/>
    <col min="14339" max="14339" width="30" customWidth="1"/>
    <col min="14340" max="14340" width="29.375" customWidth="1"/>
    <col min="14341" max="14341" width="23.25" customWidth="1"/>
    <col min="14342" max="14342" width="28" customWidth="1"/>
    <col min="14343" max="14343" width="26.875" customWidth="1"/>
    <col min="14344" max="14344" width="21.875" customWidth="1"/>
    <col min="14345" max="14345" width="29.625" customWidth="1"/>
    <col min="14346" max="14346" width="31.5" customWidth="1"/>
    <col min="14347" max="14347" width="27" customWidth="1"/>
    <col min="14348" max="14348" width="23.875" customWidth="1"/>
    <col min="14349" max="14349" width="45.25" customWidth="1"/>
    <col min="14350" max="14350" width="26" customWidth="1"/>
    <col min="14593" max="14593" width="12.625" customWidth="1"/>
    <col min="14594" max="14594" width="32.75" customWidth="1"/>
    <col min="14595" max="14595" width="30" customWidth="1"/>
    <col min="14596" max="14596" width="29.375" customWidth="1"/>
    <col min="14597" max="14597" width="23.25" customWidth="1"/>
    <col min="14598" max="14598" width="28" customWidth="1"/>
    <col min="14599" max="14599" width="26.875" customWidth="1"/>
    <col min="14600" max="14600" width="21.875" customWidth="1"/>
    <col min="14601" max="14601" width="29.625" customWidth="1"/>
    <col min="14602" max="14602" width="31.5" customWidth="1"/>
    <col min="14603" max="14603" width="27" customWidth="1"/>
    <col min="14604" max="14604" width="23.875" customWidth="1"/>
    <col min="14605" max="14605" width="45.25" customWidth="1"/>
    <col min="14606" max="14606" width="26" customWidth="1"/>
    <col min="14849" max="14849" width="12.625" customWidth="1"/>
    <col min="14850" max="14850" width="32.75" customWidth="1"/>
    <col min="14851" max="14851" width="30" customWidth="1"/>
    <col min="14852" max="14852" width="29.375" customWidth="1"/>
    <col min="14853" max="14853" width="23.25" customWidth="1"/>
    <col min="14854" max="14854" width="28" customWidth="1"/>
    <col min="14855" max="14855" width="26.875" customWidth="1"/>
    <col min="14856" max="14856" width="21.875" customWidth="1"/>
    <col min="14857" max="14857" width="29.625" customWidth="1"/>
    <col min="14858" max="14858" width="31.5" customWidth="1"/>
    <col min="14859" max="14859" width="27" customWidth="1"/>
    <col min="14860" max="14860" width="23.875" customWidth="1"/>
    <col min="14861" max="14861" width="45.25" customWidth="1"/>
    <col min="14862" max="14862" width="26" customWidth="1"/>
    <col min="15105" max="15105" width="12.625" customWidth="1"/>
    <col min="15106" max="15106" width="32.75" customWidth="1"/>
    <col min="15107" max="15107" width="30" customWidth="1"/>
    <col min="15108" max="15108" width="29.375" customWidth="1"/>
    <col min="15109" max="15109" width="23.25" customWidth="1"/>
    <col min="15110" max="15110" width="28" customWidth="1"/>
    <col min="15111" max="15111" width="26.875" customWidth="1"/>
    <col min="15112" max="15112" width="21.875" customWidth="1"/>
    <col min="15113" max="15113" width="29.625" customWidth="1"/>
    <col min="15114" max="15114" width="31.5" customWidth="1"/>
    <col min="15115" max="15115" width="27" customWidth="1"/>
    <col min="15116" max="15116" width="23.875" customWidth="1"/>
    <col min="15117" max="15117" width="45.25" customWidth="1"/>
    <col min="15118" max="15118" width="26" customWidth="1"/>
    <col min="15361" max="15361" width="12.625" customWidth="1"/>
    <col min="15362" max="15362" width="32.75" customWidth="1"/>
    <col min="15363" max="15363" width="30" customWidth="1"/>
    <col min="15364" max="15364" width="29.375" customWidth="1"/>
    <col min="15365" max="15365" width="23.25" customWidth="1"/>
    <col min="15366" max="15366" width="28" customWidth="1"/>
    <col min="15367" max="15367" width="26.875" customWidth="1"/>
    <col min="15368" max="15368" width="21.875" customWidth="1"/>
    <col min="15369" max="15369" width="29.625" customWidth="1"/>
    <col min="15370" max="15370" width="31.5" customWidth="1"/>
    <col min="15371" max="15371" width="27" customWidth="1"/>
    <col min="15372" max="15372" width="23.875" customWidth="1"/>
    <col min="15373" max="15373" width="45.25" customWidth="1"/>
    <col min="15374" max="15374" width="26" customWidth="1"/>
    <col min="15617" max="15617" width="12.625" customWidth="1"/>
    <col min="15618" max="15618" width="32.75" customWidth="1"/>
    <col min="15619" max="15619" width="30" customWidth="1"/>
    <col min="15620" max="15620" width="29.375" customWidth="1"/>
    <col min="15621" max="15621" width="23.25" customWidth="1"/>
    <col min="15622" max="15622" width="28" customWidth="1"/>
    <col min="15623" max="15623" width="26.875" customWidth="1"/>
    <col min="15624" max="15624" width="21.875" customWidth="1"/>
    <col min="15625" max="15625" width="29.625" customWidth="1"/>
    <col min="15626" max="15626" width="31.5" customWidth="1"/>
    <col min="15627" max="15627" width="27" customWidth="1"/>
    <col min="15628" max="15628" width="23.875" customWidth="1"/>
    <col min="15629" max="15629" width="45.25" customWidth="1"/>
    <col min="15630" max="15630" width="26" customWidth="1"/>
    <col min="15873" max="15873" width="12.625" customWidth="1"/>
    <col min="15874" max="15874" width="32.75" customWidth="1"/>
    <col min="15875" max="15875" width="30" customWidth="1"/>
    <col min="15876" max="15876" width="29.375" customWidth="1"/>
    <col min="15877" max="15877" width="23.25" customWidth="1"/>
    <col min="15878" max="15878" width="28" customWidth="1"/>
    <col min="15879" max="15879" width="26.875" customWidth="1"/>
    <col min="15880" max="15880" width="21.875" customWidth="1"/>
    <col min="15881" max="15881" width="29.625" customWidth="1"/>
    <col min="15882" max="15882" width="31.5" customWidth="1"/>
    <col min="15883" max="15883" width="27" customWidth="1"/>
    <col min="15884" max="15884" width="23.875" customWidth="1"/>
    <col min="15885" max="15885" width="45.25" customWidth="1"/>
    <col min="15886" max="15886" width="26" customWidth="1"/>
    <col min="16129" max="16129" width="12.625" customWidth="1"/>
    <col min="16130" max="16130" width="32.75" customWidth="1"/>
    <col min="16131" max="16131" width="30" customWidth="1"/>
    <col min="16132" max="16132" width="29.375" customWidth="1"/>
    <col min="16133" max="16133" width="23.25" customWidth="1"/>
    <col min="16134" max="16134" width="28" customWidth="1"/>
    <col min="16135" max="16135" width="26.875" customWidth="1"/>
    <col min="16136" max="16136" width="21.875" customWidth="1"/>
    <col min="16137" max="16137" width="29.625" customWidth="1"/>
    <col min="16138" max="16138" width="31.5" customWidth="1"/>
    <col min="16139" max="16139" width="27" customWidth="1"/>
    <col min="16140" max="16140" width="23.875" customWidth="1"/>
    <col min="16141" max="16141" width="45.25" customWidth="1"/>
    <col min="16142" max="16142" width="26" customWidth="1"/>
  </cols>
  <sheetData>
    <row r="1" spans="1:13" s="1" customFormat="1" ht="14.2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2.75" x14ac:dyDescent="0.15">
      <c r="A2" s="3" t="s">
        <v>13</v>
      </c>
      <c r="B2" s="4" t="s">
        <v>14</v>
      </c>
      <c r="C2" s="4" t="s">
        <v>15</v>
      </c>
      <c r="D2" s="4" t="s">
        <v>16</v>
      </c>
      <c r="E2" s="5" t="s">
        <v>17</v>
      </c>
      <c r="F2" s="19">
        <v>2910</v>
      </c>
      <c r="G2" s="19">
        <v>230000</v>
      </c>
      <c r="H2" s="21">
        <v>1000000</v>
      </c>
      <c r="I2" s="19">
        <v>60</v>
      </c>
      <c r="J2" s="19">
        <v>55</v>
      </c>
      <c r="K2" s="19">
        <v>28</v>
      </c>
      <c r="L2" s="19">
        <v>0</v>
      </c>
      <c r="M2" s="19">
        <v>90</v>
      </c>
    </row>
    <row r="3" spans="1:13" ht="42.75" x14ac:dyDescent="0.15">
      <c r="A3" s="6" t="s">
        <v>18</v>
      </c>
      <c r="B3" s="4" t="s">
        <v>19</v>
      </c>
      <c r="C3" s="4" t="s">
        <v>20</v>
      </c>
      <c r="D3" s="4" t="s">
        <v>21</v>
      </c>
      <c r="E3" s="5" t="s">
        <v>22</v>
      </c>
      <c r="F3" s="19">
        <v>2080</v>
      </c>
      <c r="G3" s="19">
        <v>160000</v>
      </c>
      <c r="H3" s="21">
        <v>560000</v>
      </c>
      <c r="I3" s="19">
        <v>36</v>
      </c>
      <c r="J3" s="19">
        <v>42</v>
      </c>
      <c r="K3" s="19">
        <v>50</v>
      </c>
      <c r="L3" s="19">
        <v>0</v>
      </c>
      <c r="M3" s="19">
        <v>120</v>
      </c>
    </row>
    <row r="4" spans="1:13" ht="57" x14ac:dyDescent="0.15">
      <c r="A4" s="3" t="s">
        <v>23</v>
      </c>
      <c r="B4" s="4" t="s">
        <v>24</v>
      </c>
      <c r="C4" s="4" t="s">
        <v>25</v>
      </c>
      <c r="D4" s="4" t="s">
        <v>26</v>
      </c>
      <c r="E4" s="5" t="s">
        <v>27</v>
      </c>
      <c r="F4" s="19">
        <v>794</v>
      </c>
      <c r="G4" s="19">
        <v>61300</v>
      </c>
      <c r="H4" s="21">
        <v>100000</v>
      </c>
      <c r="I4" s="19">
        <v>22</v>
      </c>
      <c r="J4" s="19">
        <v>19</v>
      </c>
      <c r="K4" s="19">
        <v>50</v>
      </c>
      <c r="L4" s="19">
        <v>0</v>
      </c>
      <c r="M4" s="19">
        <v>80</v>
      </c>
    </row>
    <row r="5" spans="1:13" ht="42.75" x14ac:dyDescent="0.15">
      <c r="A5" s="3" t="s">
        <v>28</v>
      </c>
      <c r="B5" s="4" t="s">
        <v>29</v>
      </c>
      <c r="C5" s="4" t="s">
        <v>30</v>
      </c>
      <c r="D5" s="4" t="s">
        <v>31</v>
      </c>
      <c r="E5" s="5" t="s">
        <v>27</v>
      </c>
      <c r="F5" s="19">
        <v>1132</v>
      </c>
      <c r="G5" s="19">
        <v>87000</v>
      </c>
      <c r="H5" s="21">
        <v>150000</v>
      </c>
      <c r="I5" s="19">
        <v>18</v>
      </c>
      <c r="J5" s="19">
        <v>15</v>
      </c>
      <c r="K5" s="19">
        <v>48</v>
      </c>
      <c r="L5" s="19">
        <v>0</v>
      </c>
      <c r="M5" s="19">
        <v>90</v>
      </c>
    </row>
    <row r="6" spans="1:13" ht="28.5" x14ac:dyDescent="0.15">
      <c r="A6" s="3" t="s">
        <v>32</v>
      </c>
      <c r="B6" s="4" t="s">
        <v>33</v>
      </c>
      <c r="C6" s="4" t="s">
        <v>34</v>
      </c>
      <c r="D6" s="4" t="s">
        <v>35</v>
      </c>
      <c r="E6" s="5" t="s">
        <v>22</v>
      </c>
      <c r="F6" s="19">
        <v>1686</v>
      </c>
      <c r="G6" s="19">
        <v>130000</v>
      </c>
      <c r="H6" s="21">
        <v>500000</v>
      </c>
      <c r="I6" s="19">
        <v>33</v>
      </c>
      <c r="J6" s="19">
        <v>38</v>
      </c>
      <c r="K6" s="19">
        <v>40</v>
      </c>
      <c r="L6" s="19">
        <v>0</v>
      </c>
      <c r="M6" s="19">
        <v>90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7" sqref="A27"/>
    </sheetView>
  </sheetViews>
  <sheetFormatPr defaultRowHeight="13.5" x14ac:dyDescent="0.15"/>
  <cols>
    <col min="1" max="1" width="10.75" customWidth="1"/>
    <col min="2" max="2" width="14.5" customWidth="1"/>
    <col min="3" max="3" width="12.875" customWidth="1"/>
    <col min="4" max="4" width="11.875" customWidth="1"/>
    <col min="5" max="5" width="19.75" customWidth="1"/>
    <col min="6" max="6" width="13.5" customWidth="1"/>
    <col min="7" max="7" width="11.125" customWidth="1"/>
  </cols>
  <sheetData>
    <row r="1" spans="1:8" ht="14.25" x14ac:dyDescent="0.15">
      <c r="A1" t="s">
        <v>102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7" t="s">
        <v>41</v>
      </c>
      <c r="H1" s="7" t="s">
        <v>37</v>
      </c>
    </row>
    <row r="2" spans="1:8" ht="14.25" x14ac:dyDescent="0.15">
      <c r="A2">
        <v>1</v>
      </c>
      <c r="B2" s="8" t="s">
        <v>42</v>
      </c>
      <c r="C2" s="8" t="s">
        <v>43</v>
      </c>
      <c r="D2" s="8">
        <v>2000</v>
      </c>
      <c r="E2" s="20">
        <v>89</v>
      </c>
      <c r="F2" s="20">
        <v>44</v>
      </c>
      <c r="G2" s="9" t="s">
        <v>44</v>
      </c>
      <c r="H2" s="6" t="s">
        <v>45</v>
      </c>
    </row>
    <row r="3" spans="1:8" ht="14.25" x14ac:dyDescent="0.15">
      <c r="A3">
        <v>2</v>
      </c>
      <c r="B3" s="8" t="s">
        <v>46</v>
      </c>
      <c r="C3" s="8" t="s">
        <v>47</v>
      </c>
      <c r="D3" s="8">
        <v>2003</v>
      </c>
      <c r="E3" s="20">
        <v>65</v>
      </c>
      <c r="F3" s="20">
        <v>31</v>
      </c>
      <c r="G3" s="9" t="s">
        <v>48</v>
      </c>
      <c r="H3" s="6" t="s">
        <v>45</v>
      </c>
    </row>
    <row r="4" spans="1:8" ht="14.25" x14ac:dyDescent="0.15">
      <c r="A4">
        <v>3</v>
      </c>
      <c r="B4" s="8" t="s">
        <v>49</v>
      </c>
      <c r="C4" s="8" t="s">
        <v>50</v>
      </c>
      <c r="D4" s="8">
        <v>2011</v>
      </c>
      <c r="E4" s="20">
        <v>95</v>
      </c>
      <c r="F4" s="20">
        <v>30</v>
      </c>
      <c r="G4" s="9" t="s">
        <v>48</v>
      </c>
      <c r="H4" s="6" t="s">
        <v>45</v>
      </c>
    </row>
    <row r="5" spans="1:8" ht="14.25" x14ac:dyDescent="0.15">
      <c r="A5">
        <v>4</v>
      </c>
      <c r="B5" s="8" t="s">
        <v>51</v>
      </c>
      <c r="C5" s="8" t="s">
        <v>52</v>
      </c>
      <c r="D5" s="8">
        <v>2012</v>
      </c>
      <c r="E5" s="20">
        <v>55</v>
      </c>
      <c r="F5" s="20">
        <v>11</v>
      </c>
      <c r="G5" s="9" t="s">
        <v>53</v>
      </c>
      <c r="H5" s="6" t="s">
        <v>54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A16" workbookViewId="0">
      <selection activeCell="B24" sqref="B24"/>
    </sheetView>
  </sheetViews>
  <sheetFormatPr defaultRowHeight="13.5" x14ac:dyDescent="0.15"/>
  <cols>
    <col min="1" max="2" width="13.125" customWidth="1"/>
    <col min="3" max="3" width="12.75" customWidth="1"/>
    <col min="4" max="4" width="14.625" customWidth="1"/>
    <col min="5" max="6" width="16.875" customWidth="1"/>
    <col min="7" max="7" width="16.5" style="19" customWidth="1"/>
    <col min="8" max="8" width="14.625" style="19" customWidth="1"/>
    <col min="9" max="9" width="13.375" style="19" customWidth="1"/>
    <col min="10" max="10" width="13.5" style="19" customWidth="1"/>
    <col min="12" max="12" width="16.125" bestFit="1" customWidth="1"/>
  </cols>
  <sheetData>
    <row r="1" spans="1:10" ht="14.25" x14ac:dyDescent="0.15">
      <c r="A1" s="10" t="s">
        <v>88</v>
      </c>
      <c r="B1" s="10" t="s">
        <v>89</v>
      </c>
      <c r="C1" s="10" t="s">
        <v>55</v>
      </c>
      <c r="D1" s="10" t="s">
        <v>56</v>
      </c>
      <c r="E1" s="10" t="s">
        <v>57</v>
      </c>
      <c r="F1" s="10" t="s">
        <v>90</v>
      </c>
      <c r="G1" s="17" t="s">
        <v>83</v>
      </c>
      <c r="H1" s="17" t="s">
        <v>84</v>
      </c>
      <c r="I1" s="17" t="s">
        <v>85</v>
      </c>
      <c r="J1" s="17" t="s">
        <v>86</v>
      </c>
    </row>
    <row r="2" spans="1:10" ht="14.25" x14ac:dyDescent="0.15">
      <c r="A2" s="11" t="s">
        <v>58</v>
      </c>
      <c r="B2" s="11">
        <v>1</v>
      </c>
      <c r="C2" s="11" t="s">
        <v>59</v>
      </c>
      <c r="D2" s="11" t="s">
        <v>60</v>
      </c>
      <c r="E2" s="11" t="s">
        <v>61</v>
      </c>
      <c r="F2" s="11">
        <v>1</v>
      </c>
      <c r="G2" s="18">
        <v>10000000</v>
      </c>
      <c r="H2" s="18">
        <f>G2*0.9</f>
        <v>9000000</v>
      </c>
      <c r="I2" s="18">
        <f>H2*0.9</f>
        <v>8100000</v>
      </c>
      <c r="J2" s="18">
        <f>I2*0.9</f>
        <v>7290000</v>
      </c>
    </row>
    <row r="3" spans="1:10" ht="14.25" x14ac:dyDescent="0.15">
      <c r="A3" s="11" t="s">
        <v>58</v>
      </c>
      <c r="B3" s="11">
        <v>1</v>
      </c>
      <c r="C3" s="11" t="s">
        <v>59</v>
      </c>
      <c r="D3" s="11" t="s">
        <v>60</v>
      </c>
      <c r="E3" s="11" t="s">
        <v>62</v>
      </c>
      <c r="F3" s="11">
        <v>2</v>
      </c>
      <c r="G3" s="18">
        <v>1000000</v>
      </c>
      <c r="H3" s="18">
        <f t="shared" ref="H3:J5" si="0">G3*1.1</f>
        <v>1100000</v>
      </c>
      <c r="I3" s="18">
        <f>H3*1</f>
        <v>1100000</v>
      </c>
      <c r="J3" s="18">
        <f>I3*0.9</f>
        <v>990000</v>
      </c>
    </row>
    <row r="4" spans="1:10" ht="14.25" x14ac:dyDescent="0.15">
      <c r="A4" s="11" t="s">
        <v>58</v>
      </c>
      <c r="B4" s="11">
        <v>1</v>
      </c>
      <c r="C4" s="11" t="s">
        <v>59</v>
      </c>
      <c r="D4" s="11" t="s">
        <v>60</v>
      </c>
      <c r="E4" s="11" t="s">
        <v>63</v>
      </c>
      <c r="F4" s="11">
        <v>3</v>
      </c>
      <c r="G4" s="18">
        <v>1900000</v>
      </c>
      <c r="H4" s="18">
        <f t="shared" si="0"/>
        <v>2090000.0000000002</v>
      </c>
      <c r="I4" s="18">
        <f>H4*1</f>
        <v>2090000.0000000002</v>
      </c>
      <c r="J4" s="18">
        <f>I4*0.9</f>
        <v>1881000.0000000002</v>
      </c>
    </row>
    <row r="5" spans="1:10" ht="14.25" x14ac:dyDescent="0.15">
      <c r="A5" s="11" t="s">
        <v>58</v>
      </c>
      <c r="B5" s="11">
        <v>1</v>
      </c>
      <c r="C5" s="11" t="s">
        <v>59</v>
      </c>
      <c r="D5" s="11" t="s">
        <v>60</v>
      </c>
      <c r="E5" s="11" t="s">
        <v>64</v>
      </c>
      <c r="F5" s="11">
        <v>4</v>
      </c>
      <c r="G5" s="18"/>
      <c r="H5" s="18">
        <v>500000</v>
      </c>
      <c r="I5" s="18">
        <f t="shared" si="0"/>
        <v>550000</v>
      </c>
      <c r="J5" s="18">
        <f t="shared" si="0"/>
        <v>605000</v>
      </c>
    </row>
    <row r="6" spans="1:10" ht="14.25" x14ac:dyDescent="0.15">
      <c r="A6" s="11" t="s">
        <v>65</v>
      </c>
      <c r="B6" s="11">
        <v>2</v>
      </c>
      <c r="C6" s="11" t="s">
        <v>59</v>
      </c>
      <c r="D6" s="11" t="s">
        <v>66</v>
      </c>
      <c r="E6" s="11" t="s">
        <v>61</v>
      </c>
      <c r="F6" s="11">
        <v>1</v>
      </c>
      <c r="G6" s="18">
        <f>G2*0.3</f>
        <v>3000000</v>
      </c>
      <c r="H6" s="18">
        <f>G6*1.2</f>
        <v>3600000</v>
      </c>
      <c r="I6" s="18">
        <f>H6*1.2</f>
        <v>4320000</v>
      </c>
      <c r="J6" s="18">
        <f>I6*1.2</f>
        <v>5184000</v>
      </c>
    </row>
    <row r="7" spans="1:10" ht="14.25" x14ac:dyDescent="0.15">
      <c r="A7" s="11" t="s">
        <v>65</v>
      </c>
      <c r="B7" s="11">
        <v>2</v>
      </c>
      <c r="C7" s="11" t="s">
        <v>59</v>
      </c>
      <c r="D7" s="11" t="s">
        <v>66</v>
      </c>
      <c r="E7" s="11" t="s">
        <v>62</v>
      </c>
      <c r="F7" s="11">
        <v>2</v>
      </c>
      <c r="G7" s="18">
        <f>G3</f>
        <v>1000000</v>
      </c>
      <c r="H7" s="18">
        <f t="shared" ref="H7:J8" si="1">G7*1.2</f>
        <v>1200000</v>
      </c>
      <c r="I7" s="18">
        <f t="shared" si="1"/>
        <v>1440000</v>
      </c>
      <c r="J7" s="18">
        <f t="shared" si="1"/>
        <v>1728000</v>
      </c>
    </row>
    <row r="8" spans="1:10" ht="14.25" x14ac:dyDescent="0.15">
      <c r="A8" s="11" t="s">
        <v>65</v>
      </c>
      <c r="B8" s="11">
        <v>2</v>
      </c>
      <c r="C8" s="11" t="s">
        <v>59</v>
      </c>
      <c r="D8" s="11" t="s">
        <v>66</v>
      </c>
      <c r="E8" s="11" t="s">
        <v>63</v>
      </c>
      <c r="F8" s="11">
        <v>3</v>
      </c>
      <c r="G8" s="18">
        <v>3000000</v>
      </c>
      <c r="H8" s="18">
        <f t="shared" si="1"/>
        <v>3600000</v>
      </c>
      <c r="I8" s="18">
        <f t="shared" si="1"/>
        <v>4320000</v>
      </c>
      <c r="J8" s="18">
        <f t="shared" si="1"/>
        <v>5184000</v>
      </c>
    </row>
    <row r="9" spans="1:10" ht="14.25" x14ac:dyDescent="0.15">
      <c r="A9" s="11" t="s">
        <v>65</v>
      </c>
      <c r="B9" s="11">
        <v>2</v>
      </c>
      <c r="C9" s="11" t="s">
        <v>59</v>
      </c>
      <c r="D9" s="11" t="s">
        <v>66</v>
      </c>
      <c r="E9" s="11" t="s">
        <v>64</v>
      </c>
      <c r="F9" s="11">
        <v>4</v>
      </c>
      <c r="G9" s="18">
        <v>100000</v>
      </c>
      <c r="H9" s="18">
        <f>G9*1.3</f>
        <v>130000</v>
      </c>
      <c r="I9" s="18">
        <f>H9*1.3</f>
        <v>169000</v>
      </c>
      <c r="J9" s="18">
        <f>I9*1.3</f>
        <v>219700</v>
      </c>
    </row>
    <row r="10" spans="1:10" ht="14.25" x14ac:dyDescent="0.15">
      <c r="A10" s="11" t="s">
        <v>67</v>
      </c>
      <c r="B10" s="11">
        <v>3</v>
      </c>
      <c r="C10" s="11" t="s">
        <v>68</v>
      </c>
      <c r="D10" s="11" t="s">
        <v>60</v>
      </c>
      <c r="E10" s="11" t="s">
        <v>61</v>
      </c>
      <c r="F10" s="11">
        <v>1</v>
      </c>
      <c r="G10" s="18">
        <f>G2*(1-0.4)</f>
        <v>6000000</v>
      </c>
      <c r="H10" s="18">
        <f>G10*1.25</f>
        <v>7500000</v>
      </c>
      <c r="I10" s="18">
        <f>H10*1.25</f>
        <v>9375000</v>
      </c>
      <c r="J10" s="18">
        <f>I10*1.25</f>
        <v>11718750</v>
      </c>
    </row>
    <row r="11" spans="1:10" ht="14.25" x14ac:dyDescent="0.15">
      <c r="A11" s="11" t="s">
        <v>67</v>
      </c>
      <c r="B11" s="11">
        <v>3</v>
      </c>
      <c r="C11" s="11" t="s">
        <v>68</v>
      </c>
      <c r="D11" s="11" t="s">
        <v>60</v>
      </c>
      <c r="E11" s="11" t="s">
        <v>62</v>
      </c>
      <c r="F11" s="11">
        <v>2</v>
      </c>
      <c r="G11" s="18">
        <f>G3*(1-0.4)</f>
        <v>600000</v>
      </c>
      <c r="H11" s="18">
        <f t="shared" ref="H11:J12" si="2">G11*1.25</f>
        <v>750000</v>
      </c>
      <c r="I11" s="18">
        <f t="shared" si="2"/>
        <v>937500</v>
      </c>
      <c r="J11" s="18">
        <f t="shared" si="2"/>
        <v>1171875</v>
      </c>
    </row>
    <row r="12" spans="1:10" ht="14.25" x14ac:dyDescent="0.15">
      <c r="A12" s="11" t="s">
        <v>67</v>
      </c>
      <c r="B12" s="11">
        <v>3</v>
      </c>
      <c r="C12" s="11" t="s">
        <v>68</v>
      </c>
      <c r="D12" s="11" t="s">
        <v>60</v>
      </c>
      <c r="E12" s="11" t="s">
        <v>63</v>
      </c>
      <c r="F12" s="11">
        <v>3</v>
      </c>
      <c r="G12" s="18">
        <v>300000</v>
      </c>
      <c r="H12" s="18">
        <f t="shared" si="2"/>
        <v>375000</v>
      </c>
      <c r="I12" s="18">
        <f t="shared" si="2"/>
        <v>468750</v>
      </c>
      <c r="J12" s="18">
        <f t="shared" si="2"/>
        <v>585937.5</v>
      </c>
    </row>
    <row r="13" spans="1:10" ht="14.25" x14ac:dyDescent="0.15">
      <c r="A13" s="11" t="s">
        <v>67</v>
      </c>
      <c r="B13" s="11">
        <v>3</v>
      </c>
      <c r="C13" s="11" t="s">
        <v>68</v>
      </c>
      <c r="D13" s="11" t="s">
        <v>60</v>
      </c>
      <c r="E13" s="11" t="s">
        <v>64</v>
      </c>
      <c r="F13" s="11">
        <v>4</v>
      </c>
      <c r="G13" s="18">
        <v>1000000</v>
      </c>
      <c r="H13" s="18">
        <f>G13*1.5</f>
        <v>1500000</v>
      </c>
      <c r="I13" s="18">
        <f>H13*1.5</f>
        <v>2250000</v>
      </c>
      <c r="J13" s="18">
        <f>I13*1.5</f>
        <v>3375000</v>
      </c>
    </row>
    <row r="14" spans="1:10" ht="14.25" x14ac:dyDescent="0.15">
      <c r="A14" s="11" t="s">
        <v>69</v>
      </c>
      <c r="B14" s="11">
        <v>4</v>
      </c>
      <c r="C14" s="11" t="s">
        <v>59</v>
      </c>
      <c r="D14" s="11" t="s">
        <v>66</v>
      </c>
      <c r="E14" s="11" t="s">
        <v>61</v>
      </c>
      <c r="F14" s="11">
        <v>1</v>
      </c>
      <c r="G14" s="18">
        <f t="shared" ref="G14:G24" si="3">G2*0.6</f>
        <v>6000000</v>
      </c>
      <c r="H14" s="18">
        <f>G14*1.3</f>
        <v>7800000</v>
      </c>
      <c r="I14" s="18">
        <f>H14*1.3</f>
        <v>10140000</v>
      </c>
      <c r="J14" s="18">
        <f>I14*1.3</f>
        <v>13182000</v>
      </c>
    </row>
    <row r="15" spans="1:10" ht="14.25" x14ac:dyDescent="0.15">
      <c r="A15" s="11" t="s">
        <v>69</v>
      </c>
      <c r="B15" s="11">
        <v>4</v>
      </c>
      <c r="C15" s="11" t="s">
        <v>59</v>
      </c>
      <c r="D15" s="11" t="s">
        <v>66</v>
      </c>
      <c r="E15" s="11" t="s">
        <v>62</v>
      </c>
      <c r="F15" s="11">
        <v>2</v>
      </c>
      <c r="G15" s="18">
        <f t="shared" si="3"/>
        <v>600000</v>
      </c>
      <c r="H15" s="18">
        <f t="shared" ref="H15:J20" si="4">G15*1.3</f>
        <v>780000</v>
      </c>
      <c r="I15" s="18">
        <f t="shared" si="4"/>
        <v>1014000</v>
      </c>
      <c r="J15" s="18">
        <f t="shared" si="4"/>
        <v>1318200</v>
      </c>
    </row>
    <row r="16" spans="1:10" ht="14.25" x14ac:dyDescent="0.15">
      <c r="A16" s="11" t="s">
        <v>70</v>
      </c>
      <c r="B16" s="11">
        <v>4</v>
      </c>
      <c r="C16" s="11" t="s">
        <v>71</v>
      </c>
      <c r="D16" s="11" t="s">
        <v>72</v>
      </c>
      <c r="E16" s="11" t="s">
        <v>73</v>
      </c>
      <c r="F16" s="11">
        <v>3</v>
      </c>
      <c r="G16" s="18">
        <f t="shared" si="3"/>
        <v>1140000</v>
      </c>
      <c r="H16" s="18">
        <f t="shared" si="4"/>
        <v>1482000</v>
      </c>
      <c r="I16" s="18">
        <f t="shared" si="4"/>
        <v>1926600</v>
      </c>
      <c r="J16" s="18">
        <f t="shared" si="4"/>
        <v>2504580</v>
      </c>
    </row>
    <row r="17" spans="1:10" ht="14.25" x14ac:dyDescent="0.15">
      <c r="A17" s="11" t="s">
        <v>70</v>
      </c>
      <c r="B17" s="11">
        <v>4</v>
      </c>
      <c r="C17" s="11" t="s">
        <v>71</v>
      </c>
      <c r="D17" s="11" t="s">
        <v>72</v>
      </c>
      <c r="E17" s="11" t="s">
        <v>74</v>
      </c>
      <c r="F17" s="11">
        <v>4</v>
      </c>
      <c r="G17" s="18">
        <f t="shared" si="3"/>
        <v>0</v>
      </c>
      <c r="H17" s="18">
        <f t="shared" si="4"/>
        <v>0</v>
      </c>
      <c r="I17" s="18">
        <f t="shared" si="4"/>
        <v>0</v>
      </c>
      <c r="J17" s="18">
        <f t="shared" si="4"/>
        <v>0</v>
      </c>
    </row>
    <row r="18" spans="1:10" ht="14.25" x14ac:dyDescent="0.15">
      <c r="A18" s="11" t="s">
        <v>75</v>
      </c>
      <c r="B18" s="11">
        <v>5</v>
      </c>
      <c r="C18" s="11" t="s">
        <v>71</v>
      </c>
      <c r="D18" s="11" t="s">
        <v>72</v>
      </c>
      <c r="E18" s="11" t="s">
        <v>76</v>
      </c>
      <c r="F18" s="11">
        <v>1</v>
      </c>
      <c r="G18" s="18">
        <f t="shared" si="3"/>
        <v>1800000</v>
      </c>
      <c r="H18" s="18">
        <f t="shared" si="4"/>
        <v>2340000</v>
      </c>
      <c r="I18" s="18">
        <f>H18*1.1</f>
        <v>2574000</v>
      </c>
      <c r="J18" s="18">
        <f>I18*1.1</f>
        <v>2831400</v>
      </c>
    </row>
    <row r="19" spans="1:10" ht="14.25" x14ac:dyDescent="0.15">
      <c r="A19" s="11" t="s">
        <v>75</v>
      </c>
      <c r="B19" s="11">
        <v>5</v>
      </c>
      <c r="C19" s="11" t="s">
        <v>71</v>
      </c>
      <c r="D19" s="11" t="s">
        <v>72</v>
      </c>
      <c r="E19" s="11" t="s">
        <v>77</v>
      </c>
      <c r="F19" s="11">
        <v>2</v>
      </c>
      <c r="G19" s="18">
        <f t="shared" si="3"/>
        <v>600000</v>
      </c>
      <c r="H19" s="18">
        <f t="shared" si="4"/>
        <v>780000</v>
      </c>
      <c r="I19" s="18">
        <f t="shared" ref="I19:J21" si="5">H19*1.1</f>
        <v>858000.00000000012</v>
      </c>
      <c r="J19" s="18">
        <f t="shared" si="5"/>
        <v>943800.00000000023</v>
      </c>
    </row>
    <row r="20" spans="1:10" ht="14.25" x14ac:dyDescent="0.15">
      <c r="A20" s="11" t="s">
        <v>75</v>
      </c>
      <c r="B20" s="11">
        <v>5</v>
      </c>
      <c r="C20" s="11" t="s">
        <v>71</v>
      </c>
      <c r="D20" s="11" t="s">
        <v>72</v>
      </c>
      <c r="E20" s="11" t="s">
        <v>73</v>
      </c>
      <c r="F20" s="11">
        <v>3</v>
      </c>
      <c r="G20" s="18">
        <f t="shared" si="3"/>
        <v>1800000</v>
      </c>
      <c r="H20" s="18">
        <f t="shared" si="4"/>
        <v>2340000</v>
      </c>
      <c r="I20" s="18">
        <f t="shared" si="5"/>
        <v>2574000</v>
      </c>
      <c r="J20" s="18">
        <f t="shared" si="5"/>
        <v>2831400</v>
      </c>
    </row>
    <row r="21" spans="1:10" ht="14.25" x14ac:dyDescent="0.15">
      <c r="A21" s="11" t="s">
        <v>75</v>
      </c>
      <c r="B21" s="11">
        <v>5</v>
      </c>
      <c r="C21" s="11" t="s">
        <v>71</v>
      </c>
      <c r="D21" s="11" t="s">
        <v>72</v>
      </c>
      <c r="E21" s="11" t="s">
        <v>74</v>
      </c>
      <c r="F21" s="11">
        <v>4</v>
      </c>
      <c r="G21" s="18">
        <f t="shared" si="3"/>
        <v>60000</v>
      </c>
      <c r="H21" s="18">
        <v>100000</v>
      </c>
      <c r="I21" s="18">
        <f t="shared" si="5"/>
        <v>110000.00000000001</v>
      </c>
      <c r="J21" s="18">
        <f t="shared" si="5"/>
        <v>121000.00000000003</v>
      </c>
    </row>
    <row r="22" spans="1:10" ht="14.25" x14ac:dyDescent="0.15">
      <c r="A22" s="11" t="s">
        <v>103</v>
      </c>
      <c r="B22" s="11">
        <v>6</v>
      </c>
      <c r="C22" s="11" t="s">
        <v>79</v>
      </c>
      <c r="D22" s="11" t="s">
        <v>72</v>
      </c>
      <c r="E22" s="11" t="s">
        <v>76</v>
      </c>
      <c r="F22" s="11">
        <v>1</v>
      </c>
      <c r="G22" s="18">
        <f t="shared" si="3"/>
        <v>3600000</v>
      </c>
      <c r="H22" s="18">
        <f>G22*0.95</f>
        <v>3420000</v>
      </c>
      <c r="I22" s="18">
        <f>H22*0.95</f>
        <v>3249000</v>
      </c>
      <c r="J22" s="18">
        <f>I22*0.95</f>
        <v>3086550</v>
      </c>
    </row>
    <row r="23" spans="1:10" ht="14.25" x14ac:dyDescent="0.15">
      <c r="A23" s="11" t="s">
        <v>103</v>
      </c>
      <c r="B23" s="11">
        <v>6</v>
      </c>
      <c r="C23" s="11" t="s">
        <v>79</v>
      </c>
      <c r="D23" s="11" t="s">
        <v>72</v>
      </c>
      <c r="E23" s="11" t="s">
        <v>77</v>
      </c>
      <c r="F23" s="11">
        <v>2</v>
      </c>
      <c r="G23" s="18">
        <f t="shared" si="3"/>
        <v>360000</v>
      </c>
      <c r="H23" s="18">
        <f t="shared" ref="H23:J24" si="6">G23*0.95</f>
        <v>342000</v>
      </c>
      <c r="I23" s="18">
        <f t="shared" si="6"/>
        <v>324900</v>
      </c>
      <c r="J23" s="18">
        <f t="shared" si="6"/>
        <v>308655</v>
      </c>
    </row>
    <row r="24" spans="1:10" ht="14.25" x14ac:dyDescent="0.15">
      <c r="A24" s="11" t="s">
        <v>103</v>
      </c>
      <c r="B24" s="11">
        <v>6</v>
      </c>
      <c r="C24" s="11" t="s">
        <v>79</v>
      </c>
      <c r="D24" s="11" t="s">
        <v>72</v>
      </c>
      <c r="E24" s="11" t="s">
        <v>73</v>
      </c>
      <c r="F24" s="11">
        <v>3</v>
      </c>
      <c r="G24" s="18">
        <f t="shared" si="3"/>
        <v>180000</v>
      </c>
      <c r="H24" s="18">
        <f t="shared" si="6"/>
        <v>171000</v>
      </c>
      <c r="I24" s="18">
        <f t="shared" si="6"/>
        <v>162450</v>
      </c>
      <c r="J24" s="18">
        <f t="shared" si="6"/>
        <v>154327.5</v>
      </c>
    </row>
    <row r="25" spans="1:10" ht="14.25" x14ac:dyDescent="0.15">
      <c r="A25" s="11" t="s">
        <v>103</v>
      </c>
      <c r="B25" s="11">
        <v>6</v>
      </c>
      <c r="C25" s="11" t="s">
        <v>79</v>
      </c>
      <c r="D25" s="11" t="s">
        <v>72</v>
      </c>
      <c r="E25" s="11" t="s">
        <v>74</v>
      </c>
      <c r="F25" s="11">
        <v>4</v>
      </c>
      <c r="G25" s="18"/>
      <c r="H25" s="18"/>
      <c r="I25" s="18"/>
      <c r="J25" s="18"/>
    </row>
    <row r="26" spans="1:10" ht="14.25" x14ac:dyDescent="0.15">
      <c r="A26" s="11" t="s">
        <v>80</v>
      </c>
      <c r="B26" s="11">
        <v>7</v>
      </c>
      <c r="C26" s="11" t="s">
        <v>71</v>
      </c>
      <c r="D26" s="11" t="s">
        <v>81</v>
      </c>
      <c r="E26" s="11" t="s">
        <v>76</v>
      </c>
      <c r="F26" s="11">
        <v>1</v>
      </c>
      <c r="G26" s="18">
        <f>G14*0.5</f>
        <v>3000000</v>
      </c>
      <c r="H26" s="18">
        <f>G26*1.2</f>
        <v>3600000</v>
      </c>
      <c r="I26" s="18">
        <f>H26*1.2</f>
        <v>4320000</v>
      </c>
      <c r="J26" s="18">
        <f>I26*1.2</f>
        <v>5184000</v>
      </c>
    </row>
    <row r="27" spans="1:10" ht="14.25" x14ac:dyDescent="0.15">
      <c r="A27" s="11" t="s">
        <v>80</v>
      </c>
      <c r="B27" s="11">
        <v>7</v>
      </c>
      <c r="C27" s="11" t="s">
        <v>71</v>
      </c>
      <c r="D27" s="11" t="s">
        <v>81</v>
      </c>
      <c r="E27" s="11" t="s">
        <v>77</v>
      </c>
      <c r="F27" s="11">
        <v>2</v>
      </c>
      <c r="G27" s="18">
        <f>G15*0.9</f>
        <v>540000</v>
      </c>
      <c r="H27" s="18">
        <f t="shared" ref="H27:J29" si="7">G27*1.2</f>
        <v>648000</v>
      </c>
      <c r="I27" s="18">
        <f>H27*1.2</f>
        <v>777600</v>
      </c>
      <c r="J27" s="18">
        <f t="shared" si="7"/>
        <v>933120</v>
      </c>
    </row>
    <row r="28" spans="1:10" ht="14.25" x14ac:dyDescent="0.15">
      <c r="A28" s="11" t="s">
        <v>80</v>
      </c>
      <c r="B28" s="11">
        <v>7</v>
      </c>
      <c r="C28" s="11" t="s">
        <v>71</v>
      </c>
      <c r="D28" s="11" t="s">
        <v>81</v>
      </c>
      <c r="E28" s="11" t="s">
        <v>73</v>
      </c>
      <c r="F28" s="11">
        <v>3</v>
      </c>
      <c r="G28" s="18">
        <f>G16*0.3</f>
        <v>342000</v>
      </c>
      <c r="H28" s="18">
        <f>G28*1.1</f>
        <v>376200.00000000006</v>
      </c>
      <c r="I28" s="18">
        <f>H28*1.1</f>
        <v>413820.00000000012</v>
      </c>
      <c r="J28" s="18">
        <f>I28*1.1</f>
        <v>455202.00000000017</v>
      </c>
    </row>
    <row r="29" spans="1:10" ht="14.25" x14ac:dyDescent="0.15">
      <c r="A29" s="11" t="s">
        <v>80</v>
      </c>
      <c r="B29" s="11">
        <v>7</v>
      </c>
      <c r="C29" s="11" t="s">
        <v>71</v>
      </c>
      <c r="D29" s="11" t="s">
        <v>81</v>
      </c>
      <c r="E29" s="11" t="s">
        <v>74</v>
      </c>
      <c r="F29" s="11">
        <v>4</v>
      </c>
      <c r="G29" s="18"/>
      <c r="H29" s="18"/>
      <c r="I29" s="18">
        <f t="shared" si="7"/>
        <v>0</v>
      </c>
      <c r="J29" s="18">
        <f t="shared" si="7"/>
        <v>0</v>
      </c>
    </row>
    <row r="30" spans="1:10" ht="14.25" x14ac:dyDescent="0.15">
      <c r="A30" s="11" t="s">
        <v>82</v>
      </c>
      <c r="B30" s="11">
        <v>8</v>
      </c>
      <c r="C30" s="11" t="s">
        <v>71</v>
      </c>
      <c r="D30" s="11" t="s">
        <v>81</v>
      </c>
      <c r="E30" s="11" t="s">
        <v>76</v>
      </c>
      <c r="F30" s="11">
        <v>1</v>
      </c>
      <c r="G30" s="18">
        <f>G18*0.6</f>
        <v>1080000</v>
      </c>
      <c r="H30" s="18">
        <f>G30*1.3</f>
        <v>1404000</v>
      </c>
      <c r="I30" s="18">
        <f>H30*1.1</f>
        <v>1544400.0000000002</v>
      </c>
      <c r="J30" s="18">
        <f>I30*1.1</f>
        <v>1698840.0000000005</v>
      </c>
    </row>
    <row r="31" spans="1:10" ht="14.25" x14ac:dyDescent="0.15">
      <c r="A31" s="11" t="s">
        <v>82</v>
      </c>
      <c r="B31" s="11">
        <v>8</v>
      </c>
      <c r="C31" s="11" t="s">
        <v>71</v>
      </c>
      <c r="D31" s="11" t="s">
        <v>81</v>
      </c>
      <c r="E31" s="11" t="s">
        <v>77</v>
      </c>
      <c r="F31" s="11">
        <v>2</v>
      </c>
      <c r="G31" s="18">
        <f>G19*0.6</f>
        <v>360000</v>
      </c>
      <c r="H31" s="18">
        <f>G31*1.3</f>
        <v>468000</v>
      </c>
      <c r="I31" s="18">
        <f>H31*1.3</f>
        <v>608400</v>
      </c>
      <c r="J31" s="18">
        <f>I31*1.3</f>
        <v>790920</v>
      </c>
    </row>
    <row r="32" spans="1:10" ht="14.25" x14ac:dyDescent="0.15">
      <c r="A32" s="11" t="s">
        <v>82</v>
      </c>
      <c r="B32" s="11">
        <v>8</v>
      </c>
      <c r="C32" s="11" t="s">
        <v>71</v>
      </c>
      <c r="D32" s="11" t="s">
        <v>81</v>
      </c>
      <c r="E32" s="11" t="s">
        <v>73</v>
      </c>
      <c r="F32" s="11">
        <v>3</v>
      </c>
      <c r="G32" s="18">
        <f>G20*0.2</f>
        <v>360000</v>
      </c>
      <c r="H32" s="18">
        <f>G32*1.3</f>
        <v>468000</v>
      </c>
      <c r="I32" s="18">
        <f>H32*1.1</f>
        <v>514800.00000000006</v>
      </c>
      <c r="J32" s="18">
        <f>I32*1.1</f>
        <v>566280.00000000012</v>
      </c>
    </row>
    <row r="33" spans="1:10" ht="14.25" x14ac:dyDescent="0.15">
      <c r="A33" s="11" t="s">
        <v>82</v>
      </c>
      <c r="B33" s="11">
        <v>8</v>
      </c>
      <c r="C33" s="11" t="s">
        <v>71</v>
      </c>
      <c r="D33" s="11" t="s">
        <v>81</v>
      </c>
      <c r="E33" s="11" t="s">
        <v>74</v>
      </c>
      <c r="F33" s="11">
        <v>4</v>
      </c>
      <c r="G33" s="18"/>
      <c r="H33" s="18">
        <f>G33*1.3</f>
        <v>0</v>
      </c>
      <c r="I33" s="18"/>
      <c r="J33" s="18"/>
    </row>
    <row r="34" spans="1:10" ht="14.25" x14ac:dyDescent="0.15">
      <c r="A34" s="11" t="s">
        <v>78</v>
      </c>
      <c r="B34" s="11">
        <v>9</v>
      </c>
      <c r="C34" s="11" t="s">
        <v>79</v>
      </c>
      <c r="D34" s="11" t="s">
        <v>81</v>
      </c>
      <c r="E34" s="11" t="s">
        <v>76</v>
      </c>
      <c r="F34" s="11">
        <v>1</v>
      </c>
      <c r="G34" s="18">
        <f>G22*0.2</f>
        <v>720000</v>
      </c>
      <c r="H34" s="18">
        <f t="shared" ref="H34:J35" si="8">G34*1.3</f>
        <v>936000</v>
      </c>
      <c r="I34" s="18">
        <f t="shared" si="8"/>
        <v>1216800</v>
      </c>
      <c r="J34" s="18">
        <f t="shared" si="8"/>
        <v>1581840</v>
      </c>
    </row>
    <row r="35" spans="1:10" ht="14.25" x14ac:dyDescent="0.15">
      <c r="A35" s="11" t="s">
        <v>78</v>
      </c>
      <c r="B35" s="11">
        <v>9</v>
      </c>
      <c r="C35" s="11" t="s">
        <v>79</v>
      </c>
      <c r="D35" s="11" t="s">
        <v>81</v>
      </c>
      <c r="E35" s="11" t="s">
        <v>77</v>
      </c>
      <c r="F35" s="11">
        <v>2</v>
      </c>
      <c r="G35" s="18">
        <f>G23*0.6</f>
        <v>216000</v>
      </c>
      <c r="H35" s="18">
        <f t="shared" si="8"/>
        <v>280800</v>
      </c>
      <c r="I35" s="18">
        <f t="shared" si="8"/>
        <v>365040</v>
      </c>
      <c r="J35" s="18">
        <f t="shared" si="8"/>
        <v>474552</v>
      </c>
    </row>
    <row r="36" spans="1:10" ht="14.25" x14ac:dyDescent="0.15">
      <c r="A36" s="11" t="s">
        <v>78</v>
      </c>
      <c r="B36" s="11">
        <v>9</v>
      </c>
      <c r="C36" s="11" t="s">
        <v>79</v>
      </c>
      <c r="D36" s="11" t="s">
        <v>81</v>
      </c>
      <c r="E36" s="11" t="s">
        <v>73</v>
      </c>
      <c r="F36" s="11">
        <v>3</v>
      </c>
      <c r="G36" s="18">
        <f>G24*0.6</f>
        <v>108000</v>
      </c>
      <c r="H36" s="18">
        <f>G36*0.95</f>
        <v>102600</v>
      </c>
      <c r="I36" s="18">
        <f>H36*0.95</f>
        <v>97470</v>
      </c>
      <c r="J36" s="18">
        <f>I36*0.95</f>
        <v>92596.5</v>
      </c>
    </row>
    <row r="37" spans="1:10" ht="14.25" x14ac:dyDescent="0.15">
      <c r="A37" s="11" t="s">
        <v>78</v>
      </c>
      <c r="B37" s="11">
        <v>9</v>
      </c>
      <c r="C37" s="11" t="s">
        <v>79</v>
      </c>
      <c r="D37" s="11" t="s">
        <v>81</v>
      </c>
      <c r="E37" s="11" t="s">
        <v>74</v>
      </c>
      <c r="F37" s="11">
        <v>4</v>
      </c>
      <c r="G37" s="18"/>
      <c r="H37" s="18"/>
      <c r="I37" s="18"/>
      <c r="J37" s="18"/>
    </row>
    <row r="38" spans="1:10" ht="14.25" x14ac:dyDescent="0.15">
      <c r="A38" s="12" t="s">
        <v>87</v>
      </c>
      <c r="B38" s="12">
        <v>10</v>
      </c>
      <c r="C38" s="11" t="s">
        <v>59</v>
      </c>
      <c r="D38" s="11" t="s">
        <v>60</v>
      </c>
      <c r="E38" s="11" t="s">
        <v>76</v>
      </c>
      <c r="F38" s="11">
        <v>1</v>
      </c>
      <c r="G38" s="18">
        <v>12000000</v>
      </c>
      <c r="H38" s="18">
        <f>G38*0.9</f>
        <v>10800000</v>
      </c>
      <c r="I38" s="18">
        <f>H38*0.9</f>
        <v>9720000</v>
      </c>
      <c r="J38" s="18">
        <f>I38*0.9</f>
        <v>8748000</v>
      </c>
    </row>
    <row r="39" spans="1:10" ht="14.25" x14ac:dyDescent="0.15">
      <c r="A39" s="12" t="s">
        <v>87</v>
      </c>
      <c r="B39" s="12">
        <v>10</v>
      </c>
      <c r="C39" s="11" t="s">
        <v>59</v>
      </c>
      <c r="D39" s="11" t="s">
        <v>60</v>
      </c>
      <c r="E39" s="11" t="s">
        <v>77</v>
      </c>
      <c r="F39" s="11">
        <v>2</v>
      </c>
      <c r="G39" s="18">
        <v>1300000</v>
      </c>
      <c r="H39" s="18">
        <f t="shared" ref="H39:H40" si="9">G39*1.1</f>
        <v>1430000</v>
      </c>
      <c r="I39" s="18">
        <f>H39*1</f>
        <v>1430000</v>
      </c>
      <c r="J39" s="18">
        <f>I39*0.9</f>
        <v>1287000</v>
      </c>
    </row>
    <row r="40" spans="1:10" ht="14.25" x14ac:dyDescent="0.15">
      <c r="A40" s="12" t="s">
        <v>87</v>
      </c>
      <c r="B40" s="12">
        <v>10</v>
      </c>
      <c r="C40" s="11" t="s">
        <v>59</v>
      </c>
      <c r="D40" s="11" t="s">
        <v>60</v>
      </c>
      <c r="E40" s="11" t="s">
        <v>73</v>
      </c>
      <c r="F40" s="11">
        <v>3</v>
      </c>
      <c r="G40" s="18">
        <v>1500000</v>
      </c>
      <c r="H40" s="18">
        <f t="shared" si="9"/>
        <v>1650000.0000000002</v>
      </c>
      <c r="I40" s="18">
        <f>H40*1</f>
        <v>1650000.0000000002</v>
      </c>
      <c r="J40" s="18">
        <f>I40*0.9</f>
        <v>1485000.0000000002</v>
      </c>
    </row>
    <row r="41" spans="1:10" ht="14.25" x14ac:dyDescent="0.15">
      <c r="A41" s="12" t="s">
        <v>87</v>
      </c>
      <c r="B41" s="12">
        <v>10</v>
      </c>
      <c r="C41" s="11" t="s">
        <v>59</v>
      </c>
      <c r="D41" s="11" t="s">
        <v>60</v>
      </c>
      <c r="E41" s="11" t="s">
        <v>74</v>
      </c>
      <c r="F41" s="11">
        <v>4</v>
      </c>
      <c r="G41" s="18">
        <v>300000</v>
      </c>
      <c r="H41" s="18">
        <f>G41*1.1</f>
        <v>330000</v>
      </c>
      <c r="I41" s="18">
        <f t="shared" ref="I41" si="10">H41*1.1</f>
        <v>363000.00000000006</v>
      </c>
      <c r="J41" s="18">
        <f t="shared" ref="J41" si="11">I41*1.1</f>
        <v>399300.00000000012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activeCell="E16" sqref="E16"/>
    </sheetView>
  </sheetViews>
  <sheetFormatPr defaultRowHeight="15" x14ac:dyDescent="0.15"/>
  <cols>
    <col min="1" max="1" width="13" style="13" customWidth="1"/>
    <col min="2" max="2" width="11" style="13" customWidth="1"/>
    <col min="3" max="3" width="19.25" style="14" customWidth="1"/>
    <col min="4" max="4" width="19.125" style="14" customWidth="1"/>
    <col min="5" max="5" width="15.875" style="14" customWidth="1"/>
    <col min="6" max="6" width="14.75" style="14" customWidth="1"/>
    <col min="7" max="7" width="14.125" style="14" customWidth="1"/>
    <col min="8" max="8" width="17.5" style="14" customWidth="1"/>
    <col min="9" max="9" width="21.625" style="14" customWidth="1"/>
    <col min="10" max="10" width="19" style="14" customWidth="1"/>
    <col min="11" max="11" width="22.375" style="14" customWidth="1"/>
  </cols>
  <sheetData>
    <row r="1" spans="1:11" s="5" customFormat="1" ht="35.25" customHeight="1" x14ac:dyDescent="0.15">
      <c r="A1" s="15" t="s">
        <v>100</v>
      </c>
      <c r="B1" s="15" t="s">
        <v>101</v>
      </c>
      <c r="C1" s="16" t="s">
        <v>91</v>
      </c>
      <c r="D1" s="16" t="s">
        <v>92</v>
      </c>
      <c r="E1" s="16" t="s">
        <v>93</v>
      </c>
      <c r="F1" s="16" t="s">
        <v>94</v>
      </c>
      <c r="G1" s="16" t="s">
        <v>95</v>
      </c>
      <c r="H1" s="16" t="s">
        <v>96</v>
      </c>
      <c r="I1" s="16" t="s">
        <v>97</v>
      </c>
      <c r="J1" s="16" t="s">
        <v>98</v>
      </c>
      <c r="K1" s="16" t="s">
        <v>99</v>
      </c>
    </row>
    <row r="2" spans="1:11" x14ac:dyDescent="0.15">
      <c r="A2" s="13">
        <v>1</v>
      </c>
      <c r="B2" s="13">
        <v>1</v>
      </c>
      <c r="C2" s="14">
        <v>19.244363651790898</v>
      </c>
      <c r="D2" s="14">
        <v>44.879793099555599</v>
      </c>
      <c r="E2" s="14">
        <v>52.728006222884297</v>
      </c>
      <c r="F2" s="14">
        <v>2030013.9208146888</v>
      </c>
      <c r="G2" s="14">
        <f>F2/89</f>
        <v>22809.145177693132</v>
      </c>
      <c r="H2" s="14">
        <v>57.930941687202697</v>
      </c>
      <c r="I2" s="14">
        <v>58.551502108802097</v>
      </c>
      <c r="J2" s="14">
        <v>54.976977046163299</v>
      </c>
      <c r="K2" s="14">
        <v>54.976977046163299</v>
      </c>
    </row>
    <row r="3" spans="1:11" x14ac:dyDescent="0.15">
      <c r="A3" s="13">
        <v>1</v>
      </c>
      <c r="B3" s="13">
        <v>2</v>
      </c>
      <c r="C3" s="14">
        <v>35.703498731626802</v>
      </c>
      <c r="D3" s="14">
        <v>13.4931923761182</v>
      </c>
      <c r="E3" s="14">
        <v>44.7</v>
      </c>
      <c r="F3" s="14">
        <v>228552.34705931018</v>
      </c>
      <c r="G3" s="14">
        <f>pp_info!F3/65</f>
        <v>3516.1899547586181</v>
      </c>
      <c r="H3" s="14">
        <v>55.8439976343764</v>
      </c>
      <c r="I3" s="14">
        <v>39.747838226537503</v>
      </c>
      <c r="J3" s="14">
        <v>57.057625962045897</v>
      </c>
      <c r="K3" s="14">
        <v>57.057625962045897</v>
      </c>
    </row>
    <row r="4" spans="1:11" x14ac:dyDescent="0.15">
      <c r="A4" s="13">
        <v>1</v>
      </c>
      <c r="B4" s="13">
        <v>3</v>
      </c>
      <c r="C4" s="14">
        <v>88.407609886342598</v>
      </c>
      <c r="D4" s="14">
        <v>81.944632288927195</v>
      </c>
      <c r="E4" s="14">
        <v>87.504301710583405</v>
      </c>
      <c r="F4" s="14">
        <v>408288.05995308317</v>
      </c>
      <c r="G4" s="14">
        <f>F4/95</f>
        <v>4297.7690521377172</v>
      </c>
      <c r="H4" s="14">
        <v>83.772890296039606</v>
      </c>
      <c r="I4" s="14">
        <v>89.992886286092997</v>
      </c>
      <c r="J4" s="14">
        <v>83.240245331334194</v>
      </c>
      <c r="K4" s="14">
        <v>83.240245331334194</v>
      </c>
    </row>
    <row r="5" spans="1:11" x14ac:dyDescent="0.15">
      <c r="A5" s="13">
        <v>1</v>
      </c>
      <c r="B5" s="13">
        <v>4</v>
      </c>
      <c r="C5" s="14">
        <v>28.530556634545899</v>
      </c>
      <c r="D5" s="14">
        <v>57.4126681728767</v>
      </c>
      <c r="E5" s="14">
        <v>31.775303545918799</v>
      </c>
      <c r="F5" s="14">
        <v>0</v>
      </c>
      <c r="G5" s="14">
        <f>F5/55</f>
        <v>0</v>
      </c>
      <c r="H5" s="14">
        <v>57.287430070122099</v>
      </c>
      <c r="I5" s="14">
        <v>0</v>
      </c>
      <c r="J5" s="14">
        <v>0</v>
      </c>
      <c r="K5" s="14">
        <v>0</v>
      </c>
    </row>
    <row r="6" spans="1:11" x14ac:dyDescent="0.15">
      <c r="A6" s="13">
        <v>2</v>
      </c>
      <c r="B6" s="13">
        <v>1</v>
      </c>
      <c r="C6" s="14">
        <v>53.982642594954299</v>
      </c>
      <c r="D6" s="14">
        <v>65.084634226865603</v>
      </c>
      <c r="E6" s="14">
        <v>60.843324587258998</v>
      </c>
      <c r="F6" s="14">
        <v>523476.39582179609</v>
      </c>
      <c r="G6" s="14">
        <f>F6/89</f>
        <v>5881.7572564246748</v>
      </c>
      <c r="H6" s="14">
        <v>65</v>
      </c>
      <c r="I6" s="14">
        <v>49.394395159115803</v>
      </c>
      <c r="J6" s="14">
        <v>55.097060368794502</v>
      </c>
      <c r="K6" s="14">
        <v>55.097060368794502</v>
      </c>
    </row>
    <row r="7" spans="1:11" x14ac:dyDescent="0.15">
      <c r="A7" s="13">
        <v>2</v>
      </c>
      <c r="B7" s="13">
        <v>2</v>
      </c>
      <c r="C7" s="14">
        <v>91.6979278343575</v>
      </c>
      <c r="D7" s="14">
        <v>88.918552155937206</v>
      </c>
      <c r="E7" s="14">
        <v>92.800818220229502</v>
      </c>
      <c r="F7" s="14">
        <v>227482.4190209923</v>
      </c>
      <c r="G7" s="14">
        <f>pp_info!F7/65</f>
        <v>3499.7295233998816</v>
      </c>
      <c r="H7" s="14">
        <v>91.307433163603307</v>
      </c>
      <c r="I7" s="14">
        <v>89.198704983412298</v>
      </c>
      <c r="J7" s="14">
        <v>85.372304744771498</v>
      </c>
      <c r="K7" s="14">
        <v>85.372304744771498</v>
      </c>
    </row>
    <row r="8" spans="1:11" x14ac:dyDescent="0.15">
      <c r="A8" s="13">
        <v>2</v>
      </c>
      <c r="B8" s="13">
        <v>3</v>
      </c>
      <c r="C8" s="14">
        <v>85.502820818951605</v>
      </c>
      <c r="D8" s="14">
        <v>97.357643039927893</v>
      </c>
      <c r="E8" s="14">
        <v>90.254691340935807</v>
      </c>
      <c r="F8" s="14">
        <v>640756.13822909549</v>
      </c>
      <c r="G8" s="14">
        <f>F8/95</f>
        <v>6744.8014550431108</v>
      </c>
      <c r="H8" s="14">
        <v>88.541976340431603</v>
      </c>
      <c r="I8" s="14">
        <v>79.719167150084402</v>
      </c>
      <c r="J8" s="14">
        <v>88.017317069593005</v>
      </c>
      <c r="K8" s="14">
        <v>88.017317069593005</v>
      </c>
    </row>
    <row r="9" spans="1:11" x14ac:dyDescent="0.15">
      <c r="A9" s="13">
        <v>2</v>
      </c>
      <c r="B9" s="13">
        <v>4</v>
      </c>
      <c r="C9" s="14">
        <v>31.3836091452213</v>
      </c>
      <c r="D9" s="14">
        <v>42.794575593064302</v>
      </c>
      <c r="E9" s="14">
        <v>35.658504820624302</v>
      </c>
      <c r="F9" s="14">
        <v>15980.54223088322</v>
      </c>
      <c r="G9" s="14">
        <f>F9/55</f>
        <v>290.55531328878584</v>
      </c>
      <c r="H9" s="14">
        <v>30.470638280333802</v>
      </c>
      <c r="I9" s="14">
        <v>62.696537518653201</v>
      </c>
      <c r="J9" s="14">
        <v>46.5084483973868</v>
      </c>
      <c r="K9" s="14">
        <v>46.5084483973868</v>
      </c>
    </row>
    <row r="10" spans="1:11" x14ac:dyDescent="0.15">
      <c r="A10" s="13">
        <v>3</v>
      </c>
      <c r="B10" s="13">
        <v>1</v>
      </c>
      <c r="C10" s="14">
        <v>75.146287186881096</v>
      </c>
      <c r="D10" s="14">
        <v>45.773729669997799</v>
      </c>
      <c r="E10" s="14">
        <v>69.469270424975704</v>
      </c>
      <c r="F10" s="14">
        <v>1105593.2674602787</v>
      </c>
      <c r="G10" s="14">
        <f>F10/89</f>
        <v>12422.396263598637</v>
      </c>
      <c r="H10" s="14">
        <v>41.040511063368299</v>
      </c>
      <c r="I10" s="14">
        <v>42.284512890374302</v>
      </c>
      <c r="J10" s="14">
        <v>39.790227049275202</v>
      </c>
      <c r="K10" s="14">
        <v>39.790227049275202</v>
      </c>
    </row>
    <row r="11" spans="1:11" x14ac:dyDescent="0.15">
      <c r="A11" s="13">
        <v>3</v>
      </c>
      <c r="B11" s="13">
        <v>2</v>
      </c>
      <c r="C11" s="14">
        <v>16.866480005070802</v>
      </c>
      <c r="D11" s="14">
        <v>23.2199427519731</v>
      </c>
      <c r="E11" s="14">
        <v>17.508311977088901</v>
      </c>
      <c r="F11" s="14">
        <v>128228.34323349768</v>
      </c>
      <c r="G11" s="14">
        <f>pp_info!F11/65</f>
        <v>1972.7437420538106</v>
      </c>
      <c r="H11" s="14">
        <v>32.552805060829002</v>
      </c>
      <c r="I11" s="14">
        <v>35.289966635798898</v>
      </c>
      <c r="J11" s="14">
        <v>88.256956553561196</v>
      </c>
      <c r="K11" s="14">
        <v>88.256956553561196</v>
      </c>
    </row>
    <row r="12" spans="1:11" x14ac:dyDescent="0.15">
      <c r="A12" s="13">
        <v>3</v>
      </c>
      <c r="B12" s="13">
        <v>3</v>
      </c>
      <c r="C12" s="14">
        <v>95.398280432603897</v>
      </c>
      <c r="D12" s="14">
        <v>74.365303392325799</v>
      </c>
      <c r="E12" s="14">
        <v>40.235292155920902</v>
      </c>
      <c r="F12" s="14">
        <v>39049.421214088557</v>
      </c>
      <c r="G12" s="14">
        <f>F12/95</f>
        <v>411.046539095669</v>
      </c>
      <c r="H12" s="14">
        <v>38.240638843831597</v>
      </c>
      <c r="I12" s="14">
        <v>45.846543959141997</v>
      </c>
      <c r="J12" s="14">
        <v>41.056032193973003</v>
      </c>
      <c r="K12" s="14">
        <v>41.056032193973003</v>
      </c>
    </row>
    <row r="13" spans="1:11" x14ac:dyDescent="0.15">
      <c r="A13" s="13">
        <v>3</v>
      </c>
      <c r="B13" s="13">
        <v>4</v>
      </c>
      <c r="C13" s="14">
        <v>60.6325592271075</v>
      </c>
      <c r="D13" s="14">
        <v>66.200982226377505</v>
      </c>
      <c r="E13" s="14">
        <v>61.104368731955198</v>
      </c>
      <c r="F13" s="14">
        <v>116415.98932342922</v>
      </c>
      <c r="G13" s="14">
        <f>F13/55</f>
        <v>2116.6543513350766</v>
      </c>
      <c r="H13" s="14">
        <v>43.043306094067397</v>
      </c>
      <c r="I13" s="14">
        <v>62.740891797542801</v>
      </c>
      <c r="J13" s="14">
        <v>69.254099500478205</v>
      </c>
      <c r="K13" s="14">
        <v>69.254099500478205</v>
      </c>
    </row>
    <row r="14" spans="1:11" x14ac:dyDescent="0.15">
      <c r="A14" s="13">
        <v>4</v>
      </c>
      <c r="B14" s="13">
        <v>1</v>
      </c>
      <c r="C14" s="14">
        <v>76.912100010886903</v>
      </c>
      <c r="D14" s="14">
        <v>51.931673839357202</v>
      </c>
      <c r="E14" s="14">
        <v>56.240073696511097</v>
      </c>
      <c r="F14" s="14">
        <v>1490917.8922327328</v>
      </c>
      <c r="G14" s="14">
        <f>F14/89</f>
        <v>16751.886429581267</v>
      </c>
      <c r="H14" s="14">
        <v>66.954974237323995</v>
      </c>
      <c r="I14" s="14">
        <v>57.432987498746698</v>
      </c>
      <c r="J14" s="14">
        <v>71.745145405281605</v>
      </c>
      <c r="K14" s="14">
        <v>71.745145405281605</v>
      </c>
    </row>
    <row r="15" spans="1:11" x14ac:dyDescent="0.15">
      <c r="A15" s="13">
        <v>4</v>
      </c>
      <c r="B15" s="13">
        <v>2</v>
      </c>
      <c r="C15" s="14">
        <v>68.780923010992595</v>
      </c>
      <c r="D15" s="14">
        <v>96.849469145911698</v>
      </c>
      <c r="E15" s="14">
        <v>74.013118143223906</v>
      </c>
      <c r="F15" s="14">
        <v>95247.878249397589</v>
      </c>
      <c r="G15" s="14">
        <f>pp_info!F15/65</f>
        <v>1465.3519730676553</v>
      </c>
      <c r="H15" s="14">
        <v>64.354524450846398</v>
      </c>
      <c r="I15" s="14">
        <v>76.879478058719897</v>
      </c>
      <c r="J15" s="14">
        <v>77.413120964345595</v>
      </c>
      <c r="K15" s="14">
        <v>77.413120964345595</v>
      </c>
    </row>
    <row r="16" spans="1:11" x14ac:dyDescent="0.15">
      <c r="A16" s="13">
        <v>4</v>
      </c>
      <c r="B16" s="13">
        <v>3</v>
      </c>
      <c r="C16" s="14">
        <v>62.257253168040002</v>
      </c>
      <c r="D16" s="14">
        <v>41.984468616498397</v>
      </c>
      <c r="E16" s="14">
        <v>48.138819842053898</v>
      </c>
      <c r="F16" s="14">
        <v>127726.11100531908</v>
      </c>
      <c r="G16" s="14">
        <f>F16/95</f>
        <v>1344.4853790033587</v>
      </c>
      <c r="H16" s="14">
        <v>43.329680357988501</v>
      </c>
      <c r="I16" s="14">
        <v>54.604582033522902</v>
      </c>
      <c r="J16" s="14">
        <v>46.403900034673001</v>
      </c>
      <c r="K16" s="14">
        <v>46.403900034673001</v>
      </c>
    </row>
    <row r="17" spans="1:11" x14ac:dyDescent="0.15">
      <c r="A17" s="13">
        <v>4</v>
      </c>
      <c r="B17" s="13">
        <v>4</v>
      </c>
      <c r="C17" s="14">
        <v>62.716939115233103</v>
      </c>
      <c r="D17" s="14">
        <v>93.077004377064497</v>
      </c>
      <c r="E17" s="14">
        <v>75.228986130840696</v>
      </c>
      <c r="F17" s="14">
        <v>0</v>
      </c>
      <c r="G17" s="14">
        <f>F17/55</f>
        <v>0</v>
      </c>
      <c r="H17" s="14">
        <v>70.568492982412593</v>
      </c>
      <c r="I17" s="14">
        <v>0</v>
      </c>
      <c r="J17" s="14">
        <v>0</v>
      </c>
      <c r="K17" s="14">
        <v>0</v>
      </c>
    </row>
    <row r="18" spans="1:11" x14ac:dyDescent="0.15">
      <c r="A18" s="13">
        <v>5</v>
      </c>
      <c r="B18" s="13">
        <v>1</v>
      </c>
      <c r="C18" s="14">
        <v>22.231074944484799</v>
      </c>
      <c r="D18" s="14">
        <v>69.697012609257001</v>
      </c>
      <c r="E18" s="14">
        <v>56.297651238853298</v>
      </c>
      <c r="F18" s="14">
        <v>240285.96654808847</v>
      </c>
      <c r="G18" s="14">
        <f>F18/89</f>
        <v>2699.8423207650389</v>
      </c>
      <c r="H18" s="14">
        <v>61.951753453723299</v>
      </c>
      <c r="I18" s="14">
        <v>70.357901134535695</v>
      </c>
      <c r="J18" s="14">
        <v>72.925122913679701</v>
      </c>
      <c r="K18" s="14">
        <v>72.925122913679701</v>
      </c>
    </row>
    <row r="19" spans="1:11" x14ac:dyDescent="0.15">
      <c r="A19" s="13">
        <v>5</v>
      </c>
      <c r="B19" s="13">
        <v>2</v>
      </c>
      <c r="C19" s="14">
        <v>85.284159132519207</v>
      </c>
      <c r="D19" s="14">
        <v>77.209841609210699</v>
      </c>
      <c r="E19" s="14">
        <v>74.691605117434307</v>
      </c>
      <c r="F19" s="14">
        <v>60650.462078200624</v>
      </c>
      <c r="G19" s="14">
        <f>pp_info!F19/65</f>
        <v>933.08403197231735</v>
      </c>
      <c r="H19" s="14">
        <v>75.128542033062899</v>
      </c>
      <c r="I19" s="14">
        <v>60.6083335712501</v>
      </c>
      <c r="J19" s="14">
        <v>79.604452069660098</v>
      </c>
      <c r="K19" s="14">
        <v>79.604452069660098</v>
      </c>
    </row>
    <row r="20" spans="1:11" x14ac:dyDescent="0.15">
      <c r="A20" s="13">
        <v>5</v>
      </c>
      <c r="B20" s="13">
        <v>3</v>
      </c>
      <c r="C20" s="14">
        <v>80.373579741634302</v>
      </c>
      <c r="D20" s="14">
        <v>67.260214003427805</v>
      </c>
      <c r="E20" s="14">
        <v>69.354869767093902</v>
      </c>
      <c r="F20" s="14">
        <v>390827.49428707513</v>
      </c>
      <c r="G20" s="14">
        <f>F20/95</f>
        <v>4113.9736240744751</v>
      </c>
      <c r="H20" s="14">
        <v>67.510857032434402</v>
      </c>
      <c r="I20" s="14">
        <v>73.210783543793696</v>
      </c>
      <c r="J20" s="14">
        <v>69.340434867471402</v>
      </c>
      <c r="K20" s="14">
        <v>69.340434867471402</v>
      </c>
    </row>
    <row r="21" spans="1:11" x14ac:dyDescent="0.15">
      <c r="A21" s="13">
        <v>5</v>
      </c>
      <c r="B21" s="13">
        <v>4</v>
      </c>
      <c r="C21" s="14">
        <v>64.6852910736865</v>
      </c>
      <c r="D21" s="14">
        <v>67.085440116506504</v>
      </c>
      <c r="E21" s="14">
        <v>65.211902119603295</v>
      </c>
      <c r="F21" s="14">
        <v>6866.5126551950852</v>
      </c>
      <c r="G21" s="14">
        <f>F21/55</f>
        <v>124.84568463991064</v>
      </c>
      <c r="H21" s="14">
        <v>66.351110801445003</v>
      </c>
      <c r="I21" s="14">
        <v>65.272019681914301</v>
      </c>
      <c r="J21" s="14">
        <v>62.573570049210097</v>
      </c>
      <c r="K21" s="14">
        <v>62.573570049210097</v>
      </c>
    </row>
    <row r="22" spans="1:11" x14ac:dyDescent="0.15">
      <c r="A22" s="13">
        <v>6</v>
      </c>
      <c r="B22" s="13">
        <v>1</v>
      </c>
      <c r="C22" s="14">
        <v>61.9691136374283</v>
      </c>
      <c r="D22" s="14">
        <v>88.702838630743301</v>
      </c>
      <c r="E22" s="14">
        <v>64.625217876508103</v>
      </c>
      <c r="F22" s="14">
        <v>648947.75800648751</v>
      </c>
      <c r="G22" s="14">
        <f>F22/89</f>
        <v>7291.5478427695225</v>
      </c>
      <c r="H22" s="14">
        <v>84.3674169802688</v>
      </c>
      <c r="I22" s="14">
        <v>77.949396072080901</v>
      </c>
      <c r="J22" s="14">
        <v>77.610514266751693</v>
      </c>
      <c r="K22" s="14">
        <v>77.610514266751693</v>
      </c>
    </row>
    <row r="23" spans="1:11" x14ac:dyDescent="0.15">
      <c r="A23" s="13">
        <v>6</v>
      </c>
      <c r="B23" s="13">
        <v>2</v>
      </c>
      <c r="C23" s="14">
        <v>71.577724868321198</v>
      </c>
      <c r="D23" s="14">
        <v>96.768757535454498</v>
      </c>
      <c r="E23" s="14">
        <v>86.931914079021894</v>
      </c>
      <c r="F23" s="14">
        <v>58263.260281518058</v>
      </c>
      <c r="G23" s="14">
        <f>pp_info!F23/65</f>
        <v>896.35785048489322</v>
      </c>
      <c r="H23" s="14">
        <v>96.8563615963252</v>
      </c>
      <c r="I23" s="14">
        <v>93.2217251301239</v>
      </c>
      <c r="J23" s="14">
        <v>92.538502730506806</v>
      </c>
      <c r="K23" s="14">
        <v>92.538502730506806</v>
      </c>
    </row>
    <row r="24" spans="1:11" x14ac:dyDescent="0.15">
      <c r="A24" s="13">
        <v>6</v>
      </c>
      <c r="B24" s="13">
        <v>3</v>
      </c>
      <c r="C24" s="14">
        <v>88.852845347468005</v>
      </c>
      <c r="D24" s="14">
        <v>62.964620274854298</v>
      </c>
      <c r="E24" s="14">
        <v>72.677555050291204</v>
      </c>
      <c r="F24" s="14">
        <v>39393.115563076717</v>
      </c>
      <c r="G24" s="14">
        <f>F24/95</f>
        <v>414.66437434817595</v>
      </c>
      <c r="H24" s="14">
        <v>67.850520482169799</v>
      </c>
      <c r="I24" s="14">
        <v>72.674947069165498</v>
      </c>
      <c r="J24" s="14">
        <v>63.4739516085953</v>
      </c>
      <c r="K24" s="14">
        <v>63.4739516085953</v>
      </c>
    </row>
    <row r="25" spans="1:11" x14ac:dyDescent="0.15">
      <c r="A25" s="13">
        <v>6</v>
      </c>
      <c r="B25" s="13">
        <v>4</v>
      </c>
      <c r="C25" s="14">
        <v>84.139066576744895</v>
      </c>
      <c r="D25" s="14">
        <v>68.9722633806674</v>
      </c>
      <c r="E25" s="14">
        <v>68.544421157234495</v>
      </c>
      <c r="F25" s="14">
        <v>0</v>
      </c>
      <c r="G25" s="14">
        <f>F25/55</f>
        <v>0</v>
      </c>
      <c r="H25" s="14">
        <v>73.651333356298593</v>
      </c>
      <c r="I25" s="14">
        <v>0</v>
      </c>
      <c r="J25" s="14">
        <v>0</v>
      </c>
      <c r="K25" s="14">
        <v>0</v>
      </c>
    </row>
    <row r="26" spans="1:11" x14ac:dyDescent="0.15">
      <c r="A26" s="13">
        <v>7</v>
      </c>
      <c r="B26" s="13">
        <v>1</v>
      </c>
      <c r="C26" s="14">
        <v>91.640525752255996</v>
      </c>
      <c r="D26" s="14">
        <v>68.438954971368304</v>
      </c>
      <c r="E26" s="14">
        <v>71.156200370822802</v>
      </c>
      <c r="F26" s="14">
        <v>516455.55694549216</v>
      </c>
      <c r="G26" s="14">
        <f>F26/89</f>
        <v>5802.871426353845</v>
      </c>
      <c r="H26" s="14">
        <v>55.9936955986445</v>
      </c>
      <c r="I26" s="14">
        <v>67.898537044262497</v>
      </c>
      <c r="J26" s="14">
        <v>64.602186123286998</v>
      </c>
      <c r="K26" s="14">
        <v>64.602186123286998</v>
      </c>
    </row>
    <row r="27" spans="1:11" x14ac:dyDescent="0.15">
      <c r="A27" s="13">
        <v>7</v>
      </c>
      <c r="B27" s="13">
        <v>2</v>
      </c>
      <c r="C27" s="14">
        <v>61.892650443919898</v>
      </c>
      <c r="D27" s="14">
        <v>69.554799831059498</v>
      </c>
      <c r="E27" s="14">
        <v>66.788227650288505</v>
      </c>
      <c r="F27" s="14">
        <v>131780.07598145839</v>
      </c>
      <c r="G27" s="14">
        <f>pp_info!F27/65</f>
        <v>2027.3857843301291</v>
      </c>
      <c r="H27" s="14">
        <v>65.4995632995129</v>
      </c>
      <c r="I27" s="14">
        <v>24.479636771096299</v>
      </c>
      <c r="J27" s="14">
        <v>15.633211247184301</v>
      </c>
      <c r="K27" s="14">
        <v>15.633211247184301</v>
      </c>
    </row>
    <row r="28" spans="1:11" x14ac:dyDescent="0.15">
      <c r="A28" s="13">
        <v>7</v>
      </c>
      <c r="B28" s="13">
        <v>3</v>
      </c>
      <c r="C28" s="14">
        <v>65.528185574118496</v>
      </c>
      <c r="D28" s="14">
        <v>76.746853346961203</v>
      </c>
      <c r="E28" s="14">
        <v>65.255558187510402</v>
      </c>
      <c r="F28" s="14">
        <v>79336.551343139276</v>
      </c>
      <c r="G28" s="14">
        <f>F28/95</f>
        <v>835.12159308567664</v>
      </c>
      <c r="H28" s="14">
        <v>61.245828712397703</v>
      </c>
      <c r="I28" s="14">
        <v>60.714118922652702</v>
      </c>
      <c r="J28" s="14">
        <v>63.424365466563799</v>
      </c>
      <c r="K28" s="14">
        <v>63.424365466563799</v>
      </c>
    </row>
    <row r="29" spans="1:11" x14ac:dyDescent="0.15">
      <c r="A29" s="13">
        <v>7</v>
      </c>
      <c r="B29" s="13">
        <v>4</v>
      </c>
      <c r="C29" s="14">
        <v>85.376865635538806</v>
      </c>
      <c r="D29" s="14">
        <v>81.975763536856704</v>
      </c>
      <c r="E29" s="14">
        <v>86.989263289576201</v>
      </c>
      <c r="F29" s="14">
        <v>0</v>
      </c>
      <c r="G29" s="14">
        <f>F29/55</f>
        <v>0</v>
      </c>
      <c r="H29" s="14">
        <v>95.397863353693893</v>
      </c>
      <c r="I29" s="14">
        <v>0</v>
      </c>
      <c r="J29" s="14">
        <v>0</v>
      </c>
      <c r="K29" s="14">
        <v>0</v>
      </c>
    </row>
    <row r="30" spans="1:11" x14ac:dyDescent="0.15">
      <c r="A30" s="13">
        <v>8</v>
      </c>
      <c r="B30" s="13">
        <v>1</v>
      </c>
      <c r="C30" s="14">
        <v>51.828549160373697</v>
      </c>
      <c r="D30" s="14">
        <v>96.702746341161699</v>
      </c>
      <c r="E30" s="14">
        <v>57.768472260888899</v>
      </c>
      <c r="F30" s="14">
        <v>192669.23383008581</v>
      </c>
      <c r="G30" s="14">
        <f>F30/89</f>
        <v>2164.8228520234361</v>
      </c>
      <c r="H30" s="14">
        <v>27.1400377481731</v>
      </c>
      <c r="I30" s="14">
        <v>87.947404653372999</v>
      </c>
      <c r="J30" s="14">
        <v>77.304549130026004</v>
      </c>
      <c r="K30" s="14">
        <v>77.304549130026004</v>
      </c>
    </row>
    <row r="31" spans="1:11" x14ac:dyDescent="0.15">
      <c r="A31" s="13">
        <v>8</v>
      </c>
      <c r="B31" s="13">
        <v>2</v>
      </c>
      <c r="C31" s="14">
        <v>96.131050774746797</v>
      </c>
      <c r="D31" s="14">
        <v>78.727087450519505</v>
      </c>
      <c r="E31" s="14">
        <v>93.2190964326646</v>
      </c>
      <c r="F31" s="14">
        <v>48472.558404066367</v>
      </c>
      <c r="G31" s="14">
        <f>pp_info!F31/65</f>
        <v>745.7316677548672</v>
      </c>
      <c r="H31" s="14">
        <v>92.850448365437003</v>
      </c>
      <c r="I31" s="14">
        <v>92.302470335119096</v>
      </c>
      <c r="J31" s="14">
        <v>93.8602391373594</v>
      </c>
      <c r="K31" s="14">
        <v>93.8602391373594</v>
      </c>
    </row>
    <row r="32" spans="1:11" x14ac:dyDescent="0.15">
      <c r="A32" s="13">
        <v>8</v>
      </c>
      <c r="B32" s="13">
        <v>3</v>
      </c>
      <c r="C32" s="14">
        <v>62.569294304886498</v>
      </c>
      <c r="D32" s="14">
        <v>90.016012543431003</v>
      </c>
      <c r="E32" s="14">
        <v>69.122041107869407</v>
      </c>
      <c r="F32" s="14">
        <v>45002.891183984189</v>
      </c>
      <c r="G32" s="14">
        <f>F32/95</f>
        <v>473.71464404193881</v>
      </c>
      <c r="H32" s="14">
        <v>69.167534751817797</v>
      </c>
      <c r="I32" s="14">
        <v>80.243286427896393</v>
      </c>
      <c r="J32" s="14">
        <v>70.036442630307107</v>
      </c>
      <c r="K32" s="14">
        <v>70.036442630307107</v>
      </c>
    </row>
    <row r="33" spans="1:11" x14ac:dyDescent="0.15">
      <c r="A33" s="13">
        <v>8</v>
      </c>
      <c r="B33" s="13">
        <v>4</v>
      </c>
      <c r="C33" s="14">
        <v>81.980222507438498</v>
      </c>
      <c r="D33" s="14">
        <v>84.189480945838596</v>
      </c>
      <c r="E33" s="14">
        <v>89.694959458750205</v>
      </c>
      <c r="F33" s="14">
        <v>0</v>
      </c>
      <c r="G33" s="14">
        <f>F33/55</f>
        <v>0</v>
      </c>
      <c r="H33" s="14">
        <v>76.457619517785304</v>
      </c>
      <c r="I33" s="14">
        <v>0</v>
      </c>
      <c r="J33" s="14">
        <v>0</v>
      </c>
      <c r="K33" s="14">
        <v>0</v>
      </c>
    </row>
    <row r="34" spans="1:11" x14ac:dyDescent="0.15">
      <c r="A34" s="13">
        <v>9</v>
      </c>
      <c r="B34" s="13">
        <v>1</v>
      </c>
      <c r="C34" s="14">
        <v>74.393615526151393</v>
      </c>
      <c r="D34" s="14">
        <v>91.667260772056807</v>
      </c>
      <c r="E34" s="14">
        <v>85.391531818031794</v>
      </c>
      <c r="F34" s="14">
        <v>78447.138287394293</v>
      </c>
      <c r="G34" s="14">
        <f>F34/89</f>
        <v>881.42852008308193</v>
      </c>
      <c r="H34" s="14">
        <v>75.590851847407606</v>
      </c>
      <c r="I34" s="14">
        <v>82.212439534564695</v>
      </c>
      <c r="J34" s="14">
        <v>80.503670982540996</v>
      </c>
      <c r="K34" s="14">
        <v>80.503670982540996</v>
      </c>
    </row>
    <row r="35" spans="1:11" x14ac:dyDescent="0.15">
      <c r="A35" s="13">
        <v>9</v>
      </c>
      <c r="B35" s="13">
        <v>2</v>
      </c>
      <c r="C35" s="14">
        <v>90.081763487992305</v>
      </c>
      <c r="D35" s="14">
        <v>91.366518349443893</v>
      </c>
      <c r="E35" s="14">
        <v>87.429520019759295</v>
      </c>
      <c r="F35" s="14">
        <v>31710.080993436615</v>
      </c>
      <c r="G35" s="14">
        <f>pp_info!F35/65</f>
        <v>487.84739989902482</v>
      </c>
      <c r="H35" s="14">
        <v>92.043927751408205</v>
      </c>
      <c r="I35" s="14">
        <v>92.288880221015404</v>
      </c>
      <c r="J35" s="14">
        <v>97.740815592563095</v>
      </c>
      <c r="K35" s="14">
        <v>97.740815592563095</v>
      </c>
    </row>
    <row r="36" spans="1:11" x14ac:dyDescent="0.15">
      <c r="A36" s="13">
        <v>9</v>
      </c>
      <c r="B36" s="13">
        <v>3</v>
      </c>
      <c r="C36" s="14">
        <v>64.428186667109102</v>
      </c>
      <c r="D36" s="14">
        <v>74.411249681110604</v>
      </c>
      <c r="E36" s="14">
        <v>67.742289691553907</v>
      </c>
      <c r="F36" s="14">
        <v>20497.544095547517</v>
      </c>
      <c r="G36" s="14">
        <f>F36/95</f>
        <v>215.7636220583949</v>
      </c>
      <c r="H36" s="14">
        <v>73.333189645700998</v>
      </c>
      <c r="I36" s="14">
        <v>60.633090857910901</v>
      </c>
      <c r="J36" s="14">
        <v>64.394006762639094</v>
      </c>
      <c r="K36" s="14">
        <v>64.394006762639094</v>
      </c>
    </row>
    <row r="37" spans="1:11" x14ac:dyDescent="0.15">
      <c r="A37" s="13">
        <v>9</v>
      </c>
      <c r="B37" s="13">
        <v>4</v>
      </c>
      <c r="C37" s="14">
        <v>85.343383901726497</v>
      </c>
      <c r="D37" s="14">
        <v>96.728322654127098</v>
      </c>
      <c r="E37" s="14">
        <v>93.717446507287605</v>
      </c>
      <c r="F37" s="14">
        <v>0</v>
      </c>
      <c r="G37" s="14">
        <f>F37/55</f>
        <v>0</v>
      </c>
      <c r="H37" s="14">
        <v>77.029089294255797</v>
      </c>
      <c r="I37" s="14">
        <v>0</v>
      </c>
      <c r="J37" s="14">
        <v>0</v>
      </c>
      <c r="K37" s="14">
        <v>0</v>
      </c>
    </row>
    <row r="38" spans="1:11" x14ac:dyDescent="0.15">
      <c r="A38" s="13">
        <v>10</v>
      </c>
      <c r="B38" s="13">
        <v>1</v>
      </c>
      <c r="C38" s="14">
        <v>56.6769490027797</v>
      </c>
      <c r="D38" s="14">
        <v>64.128351521675796</v>
      </c>
      <c r="E38" s="14">
        <v>51.288012491385999</v>
      </c>
      <c r="F38" s="14">
        <v>1886960.2540112352</v>
      </c>
      <c r="G38" s="14">
        <f>F38/89</f>
        <v>21201.800606867811</v>
      </c>
      <c r="H38" s="14">
        <v>48.367446758260797</v>
      </c>
      <c r="I38" s="14">
        <v>53.0534125281212</v>
      </c>
      <c r="J38" s="14">
        <v>56.212263237389102</v>
      </c>
      <c r="K38" s="14">
        <v>56.212263237389102</v>
      </c>
    </row>
    <row r="39" spans="1:11" x14ac:dyDescent="0.15">
      <c r="A39" s="13">
        <v>10</v>
      </c>
      <c r="B39" s="13">
        <v>2</v>
      </c>
      <c r="C39" s="14">
        <v>60.215570741289604</v>
      </c>
      <c r="D39" s="14">
        <v>73.969388485817205</v>
      </c>
      <c r="E39" s="14">
        <v>63.878387979696903</v>
      </c>
      <c r="F39" s="14">
        <v>247976.17455831351</v>
      </c>
      <c r="G39" s="14">
        <f>pp_info!F39/65</f>
        <v>3815.0180701279</v>
      </c>
      <c r="H39" s="14">
        <v>56.135071949063601</v>
      </c>
      <c r="I39" s="14">
        <v>59.562382342110403</v>
      </c>
      <c r="J39" s="14">
        <v>63.158440470674599</v>
      </c>
      <c r="K39" s="14">
        <v>63.158440470674599</v>
      </c>
    </row>
    <row r="40" spans="1:11" x14ac:dyDescent="0.15">
      <c r="A40" s="13">
        <v>10</v>
      </c>
      <c r="B40" s="13">
        <v>3</v>
      </c>
      <c r="C40" s="14">
        <v>83.523928816641401</v>
      </c>
      <c r="D40" s="14">
        <v>77.560645581297294</v>
      </c>
      <c r="E40" s="14">
        <v>87.321888182308797</v>
      </c>
      <c r="F40" s="14">
        <v>318311.10212705575</v>
      </c>
      <c r="G40" s="14">
        <f>F40/95</f>
        <v>3350.6431802847974</v>
      </c>
      <c r="H40" s="14">
        <v>72.304513012730297</v>
      </c>
      <c r="I40" s="14">
        <v>76.265934760098503</v>
      </c>
      <c r="J40" s="14">
        <v>78.558784909277506</v>
      </c>
      <c r="K40" s="14">
        <v>78.558784909277506</v>
      </c>
    </row>
    <row r="41" spans="1:11" x14ac:dyDescent="0.15">
      <c r="A41" s="13">
        <v>10</v>
      </c>
      <c r="B41" s="13">
        <v>4</v>
      </c>
      <c r="C41" s="14">
        <v>84.019673923225795</v>
      </c>
      <c r="D41" s="14">
        <v>90.166171045961605</v>
      </c>
      <c r="E41" s="14">
        <v>89.581282647831998</v>
      </c>
      <c r="F41" s="14">
        <v>54151.698189855553</v>
      </c>
      <c r="G41" s="14">
        <f>F41/55</f>
        <v>984.57633072464637</v>
      </c>
      <c r="H41" s="14">
        <v>87.5025138170964</v>
      </c>
      <c r="I41" s="14">
        <v>85.248667962586694</v>
      </c>
      <c r="J41" s="14">
        <v>85.248667962586694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sales_rep</vt:lpstr>
      <vt:lpstr>product</vt:lpstr>
      <vt:lpstr>hospital</vt:lpstr>
      <vt:lpstr>pp_info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2017-09-25T06:51:18Z</dcterms:created>
  <dcterms:modified xsi:type="dcterms:W3CDTF">2017-09-25T10:28:19Z</dcterms:modified>
</cp:coreProperties>
</file>