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ales_rep" sheetId="1" state="visible" r:id="rId2"/>
    <sheet name="product" sheetId="2" state="visible" r:id="rId3"/>
    <sheet name="hospital" sheetId="3" state="visible" r:id="rId4"/>
    <sheet name="pp_info" sheetId="4" state="visible" r:id="rId5"/>
  </sheets>
  <definedNames>
    <definedName function="false" hidden="true" localSheetId="3" name="_xlnm._FilterDatabase" vbProcedure="false">pp_info!$A$1:$K$41</definedName>
    <definedName function="false" hidden="false" localSheetId="3" name="_xlnm._FilterDatabase" vbProcedure="false">pp_info!$A$1:$K$41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<sst xmlns="http://schemas.openxmlformats.org/spreadsheetml/2006/main" count="243" uniqueCount="89">
  <si>
    <t xml:space="preserve">业务代表</t>
  </si>
  <si>
    <t xml:space="preserve">销售技巧</t>
  </si>
  <si>
    <t xml:space="preserve">产品知识</t>
  </si>
  <si>
    <t xml:space="preserve">动力值</t>
  </si>
  <si>
    <t xml:space="preserve">sales_level</t>
  </si>
  <si>
    <t xml:space="preserve">pp_real_volume_by_sr</t>
  </si>
  <si>
    <t xml:space="preserve">pp_real_revenue_by_sr</t>
  </si>
  <si>
    <t xml:space="preserve">pp_sr_acc_revenue</t>
  </si>
  <si>
    <t xml:space="preserve">pp_sales_skills_index</t>
  </si>
  <si>
    <t xml:space="preserve">pp_product_knowledge_index</t>
  </si>
  <si>
    <t xml:space="preserve">pp_motivation_index</t>
  </si>
  <si>
    <t xml:space="preserve">pp_sr_acc_field_work</t>
  </si>
  <si>
    <t xml:space="preserve">pp_target_revenue_realization_by_sr</t>
  </si>
  <si>
    <t xml:space="preserve">小宋</t>
  </si>
  <si>
    <t xml:space="preserve">8年销售经验，在各类医院和产品的销售中积累了丰富的经验。善于发现客户需求，善于探查客户心理</t>
  </si>
  <si>
    <t xml:space="preserve">医学院校临床专业毕业，对疾病知识有一定的基础，工作中积累了丰富的产品知识</t>
  </si>
  <si>
    <t xml:space="preserve">加入公司3年，没有得到升职，最近由于同事得到提升而垂头丧气，对个人未来发展感到茫然</t>
  </si>
  <si>
    <t xml:space="preserve">senior</t>
  </si>
  <si>
    <t xml:space="preserve">小兰</t>
  </si>
  <si>
    <t xml:space="preserve">5年销售经验，熟练运用拜访技巧，善于发现客户需求，可以敏锐的发现业务机会</t>
  </si>
  <si>
    <t xml:space="preserve">化学专业毕业，有较强的学习能力，工作中积累了丰富的产品知识</t>
  </si>
  <si>
    <t xml:space="preserve">加入公司2年，工作积极认真，希望在公司长期发展</t>
  </si>
  <si>
    <t xml:space="preserve">middle</t>
  </si>
  <si>
    <t xml:space="preserve">小白</t>
  </si>
  <si>
    <t xml:space="preserve">2年销售经验，以前的公司没有提供系统的销售培训，拜访技巧上比较随意，只关注客户关系，缺乏专业推广的能力</t>
  </si>
  <si>
    <t xml:space="preserve">英语专业毕业，有较强的学习能力，很聪明</t>
  </si>
  <si>
    <t xml:space="preserve">加入公司不到1年，认为目前的公司是个人发展的很好的平台，愿意接受挑战</t>
  </si>
  <si>
    <t xml:space="preserve">junior</t>
  </si>
  <si>
    <t xml:space="preserve">小木</t>
  </si>
  <si>
    <t xml:space="preserve">3年销售经验，一对一拜访技巧上比较简单，只关注产品宣传和会议活动，但人际敏感度较低</t>
  </si>
  <si>
    <t xml:space="preserve">药学专业研究生毕业，有一定学习能力</t>
  </si>
  <si>
    <t xml:space="preserve">加入公司不到1年，工作积极主动，做事认真可靠</t>
  </si>
  <si>
    <t xml:space="preserve">小青</t>
  </si>
  <si>
    <t xml:space="preserve">5年销售经验，善于发现客户需求，并利用各种沟通方式实现销售</t>
  </si>
  <si>
    <t xml:space="preserve">生物专业毕业，工作中积累了丰富的产品知识</t>
  </si>
  <si>
    <t xml:space="preserve">加入公司2年多，工作态度时好时坏，不愿意承担压力</t>
  </si>
  <si>
    <t xml:space="preserve">prod_code</t>
  </si>
  <si>
    <t xml:space="preserve">品牌</t>
  </si>
  <si>
    <t xml:space="preserve">类别</t>
  </si>
  <si>
    <t xml:space="preserve">上市时间</t>
  </si>
  <si>
    <t xml:space="preserve">单价（公司考核价）</t>
  </si>
  <si>
    <t xml:space="preserve">单位成本</t>
  </si>
  <si>
    <t xml:space="preserve">医保</t>
  </si>
  <si>
    <t xml:space="preserve">美素</t>
  </si>
  <si>
    <t xml:space="preserve">口服抗生素</t>
  </si>
  <si>
    <t xml:space="preserve">甲类</t>
  </si>
  <si>
    <t xml:space="preserve">首仿</t>
  </si>
  <si>
    <t xml:space="preserve">美平</t>
  </si>
  <si>
    <t xml:space="preserve">一代降糖药</t>
  </si>
  <si>
    <t xml:space="preserve">乙类</t>
  </si>
  <si>
    <t xml:space="preserve">美乐</t>
  </si>
  <si>
    <t xml:space="preserve">三代降糖药</t>
  </si>
  <si>
    <t xml:space="preserve">美通</t>
  </si>
  <si>
    <t xml:space="preserve">止痛药</t>
  </si>
  <si>
    <t xml:space="preserve">自费</t>
  </si>
  <si>
    <t xml:space="preserve">原妍</t>
  </si>
  <si>
    <t xml:space="preserve">名称</t>
  </si>
  <si>
    <t xml:space="preserve">hosp_code</t>
  </si>
  <si>
    <t xml:space="preserve">区域</t>
  </si>
  <si>
    <t xml:space="preserve">类型</t>
  </si>
  <si>
    <t xml:space="preserve">产品</t>
  </si>
  <si>
    <t xml:space="preserve">周期1</t>
  </si>
  <si>
    <t xml:space="preserve">周期2</t>
  </si>
  <si>
    <t xml:space="preserve">周期3</t>
  </si>
  <si>
    <t xml:space="preserve">周期4</t>
  </si>
  <si>
    <t xml:space="preserve">人民医院</t>
  </si>
  <si>
    <t xml:space="preserve">法拉市市区</t>
  </si>
  <si>
    <t xml:space="preserve">三级</t>
  </si>
  <si>
    <t xml:space="preserve">军区医院</t>
  </si>
  <si>
    <t xml:space="preserve">二级</t>
  </si>
  <si>
    <t xml:space="preserve">中日医院</t>
  </si>
  <si>
    <t xml:space="preserve">法拉市郊区</t>
  </si>
  <si>
    <t xml:space="preserve">铁路医院</t>
  </si>
  <si>
    <t xml:space="preserve">第四医院</t>
  </si>
  <si>
    <t xml:space="preserve">西河医院</t>
  </si>
  <si>
    <t xml:space="preserve">小营医院</t>
  </si>
  <si>
    <t xml:space="preserve">一级</t>
  </si>
  <si>
    <t xml:space="preserve">第十医院</t>
  </si>
  <si>
    <t xml:space="preserve">第六医院</t>
  </si>
  <si>
    <t xml:space="preserve">大学医院</t>
  </si>
  <si>
    <t xml:space="preserve">pp_sr_sales_performance</t>
  </si>
  <si>
    <t xml:space="preserve">pp_deployment_quality_index</t>
  </si>
  <si>
    <t xml:space="preserve">pp_customer_relationship_index</t>
  </si>
  <si>
    <t xml:space="preserve">pp_real_revenue</t>
  </si>
  <si>
    <t xml:space="preserve">pp_real_volume</t>
  </si>
  <si>
    <t xml:space="preserve">pp_promotional_support_index</t>
  </si>
  <si>
    <t xml:space="preserve">pp_sales_performance</t>
  </si>
  <si>
    <t xml:space="preserve">pp_offer_attractiveness</t>
  </si>
  <si>
    <t xml:space="preserve">pp_acc_offer_attractiveness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</si>
</sst>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);[RED]\(0\)"/>
    <numFmt numFmtId="166" formatCode="_ * #,##0.00_ ;_ * \-#,##0.00_ ;_ * \-??_ ;_ @_ "/>
    <numFmt numFmtId="167" formatCode="0_ "/>
    <numFmt numFmtId="168" formatCode="0%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13" activeCellId="0" sqref="L13"/>
    </sheetView>
  </sheetViews>
  <sheetFormatPr defaultRowHeight="13.5"/>
  <cols>
    <col collapsed="false" hidden="false" max="1" min="1" style="0" width="12.5463917525773"/>
    <col collapsed="false" hidden="false" max="2" min="2" style="1" width="32.3247422680412"/>
    <col collapsed="false" hidden="false" max="3" min="3" style="1" width="29.5927835051546"/>
    <col collapsed="false" hidden="false" max="4" min="4" style="1" width="29.0515463917526"/>
    <col collapsed="false" hidden="false" max="5" min="5" style="1" width="22.9123711340206"/>
    <col collapsed="false" hidden="false" max="6" min="6" style="0" width="27.9587628865979"/>
    <col collapsed="false" hidden="false" max="7" min="7" style="0" width="26.4587628865979"/>
    <col collapsed="false" hidden="false" max="8" min="8" style="0" width="21.819587628866"/>
    <col collapsed="false" hidden="false" max="9" min="9" style="0" width="29.1855670103093"/>
    <col collapsed="false" hidden="false" max="10" min="10" style="0" width="31.3659793814433"/>
    <col collapsed="false" hidden="false" max="11" min="11" style="0" width="26.5927835051546"/>
    <col collapsed="false" hidden="false" max="12" min="12" style="0" width="23.4587628865979"/>
    <col collapsed="false" hidden="false" max="13" min="13" style="0" width="44.8711340206186"/>
    <col collapsed="false" hidden="false" max="14" min="14" style="0" width="25.639175257732"/>
    <col collapsed="false" hidden="false" max="256" min="15" style="0" width="8.31958762886598"/>
    <col collapsed="false" hidden="false" max="257" min="257" style="0" width="12.5463917525773"/>
    <col collapsed="false" hidden="false" max="258" min="258" style="0" width="32.3247422680412"/>
    <col collapsed="false" hidden="false" max="259" min="259" style="0" width="29.5927835051546"/>
    <col collapsed="false" hidden="false" max="260" min="260" style="0" width="29.0515463917526"/>
    <col collapsed="false" hidden="false" max="261" min="261" style="0" width="22.9123711340206"/>
    <col collapsed="false" hidden="false" max="262" min="262" style="0" width="27.9587628865979"/>
    <col collapsed="false" hidden="false" max="263" min="263" style="0" width="26.4587628865979"/>
    <col collapsed="false" hidden="false" max="264" min="264" style="0" width="21.819587628866"/>
    <col collapsed="false" hidden="false" max="265" min="265" style="0" width="29.1855670103093"/>
    <col collapsed="false" hidden="false" max="266" min="266" style="0" width="31.3659793814433"/>
    <col collapsed="false" hidden="false" max="267" min="267" style="0" width="26.5927835051546"/>
    <col collapsed="false" hidden="false" max="268" min="268" style="0" width="23.4587628865979"/>
    <col collapsed="false" hidden="false" max="269" min="269" style="0" width="44.8711340206186"/>
    <col collapsed="false" hidden="false" max="270" min="270" style="0" width="25.639175257732"/>
    <col collapsed="false" hidden="false" max="512" min="271" style="0" width="8.31958762886598"/>
    <col collapsed="false" hidden="false" max="513" min="513" style="0" width="12.5463917525773"/>
    <col collapsed="false" hidden="false" max="514" min="514" style="0" width="32.3247422680412"/>
    <col collapsed="false" hidden="false" max="515" min="515" style="0" width="29.5927835051546"/>
    <col collapsed="false" hidden="false" max="516" min="516" style="0" width="29.0515463917526"/>
    <col collapsed="false" hidden="false" max="517" min="517" style="0" width="22.9123711340206"/>
    <col collapsed="false" hidden="false" max="518" min="518" style="0" width="27.9587628865979"/>
    <col collapsed="false" hidden="false" max="519" min="519" style="0" width="26.4587628865979"/>
    <col collapsed="false" hidden="false" max="520" min="520" style="0" width="21.819587628866"/>
    <col collapsed="false" hidden="false" max="521" min="521" style="0" width="29.1855670103093"/>
    <col collapsed="false" hidden="false" max="522" min="522" style="0" width="31.3659793814433"/>
    <col collapsed="false" hidden="false" max="523" min="523" style="0" width="26.5927835051546"/>
    <col collapsed="false" hidden="false" max="524" min="524" style="0" width="23.4587628865979"/>
    <col collapsed="false" hidden="false" max="525" min="525" style="0" width="44.8711340206186"/>
    <col collapsed="false" hidden="false" max="526" min="526" style="0" width="25.639175257732"/>
    <col collapsed="false" hidden="false" max="768" min="527" style="0" width="8.31958762886598"/>
    <col collapsed="false" hidden="false" max="769" min="769" style="0" width="12.5463917525773"/>
    <col collapsed="false" hidden="false" max="770" min="770" style="0" width="32.3247422680412"/>
    <col collapsed="false" hidden="false" max="771" min="771" style="0" width="29.5927835051546"/>
    <col collapsed="false" hidden="false" max="772" min="772" style="0" width="29.0515463917526"/>
    <col collapsed="false" hidden="false" max="773" min="773" style="0" width="22.9123711340206"/>
    <col collapsed="false" hidden="false" max="774" min="774" style="0" width="27.9587628865979"/>
    <col collapsed="false" hidden="false" max="775" min="775" style="0" width="26.4587628865979"/>
    <col collapsed="false" hidden="false" max="776" min="776" style="0" width="21.819587628866"/>
    <col collapsed="false" hidden="false" max="777" min="777" style="0" width="29.1855670103093"/>
    <col collapsed="false" hidden="false" max="778" min="778" style="0" width="31.3659793814433"/>
    <col collapsed="false" hidden="false" max="779" min="779" style="0" width="26.5927835051546"/>
    <col collapsed="false" hidden="false" max="780" min="780" style="0" width="23.4587628865979"/>
    <col collapsed="false" hidden="false" max="781" min="781" style="0" width="44.8711340206186"/>
    <col collapsed="false" hidden="false" max="782" min="782" style="0" width="25.639175257732"/>
    <col collapsed="false" hidden="false" max="1025" min="783" style="0" width="8.31958762886598"/>
  </cols>
  <sheetData>
    <row r="1" s="2" customFormat="tru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42.75" hidden="false" customHeight="false" outlineLevel="0" collapsed="false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 t="n">
        <v>2910</v>
      </c>
      <c r="G2" s="6" t="n">
        <v>230000</v>
      </c>
      <c r="H2" s="7" t="n">
        <v>1000000</v>
      </c>
      <c r="I2" s="6" t="n">
        <v>60</v>
      </c>
      <c r="J2" s="6" t="n">
        <v>55</v>
      </c>
      <c r="K2" s="6" t="n">
        <v>28</v>
      </c>
      <c r="L2" s="6" t="n">
        <v>0</v>
      </c>
      <c r="M2" s="6" t="n">
        <v>90</v>
      </c>
    </row>
    <row r="3" customFormat="false" ht="42.75" hidden="false" customHeight="false" outlineLevel="0" collapsed="false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 t="n">
        <v>2080</v>
      </c>
      <c r="G3" s="6" t="n">
        <v>160000</v>
      </c>
      <c r="H3" s="7" t="n">
        <v>560000</v>
      </c>
      <c r="I3" s="6" t="n">
        <v>36</v>
      </c>
      <c r="J3" s="6" t="n">
        <v>42</v>
      </c>
      <c r="K3" s="6" t="n">
        <v>50</v>
      </c>
      <c r="L3" s="6" t="n">
        <v>0</v>
      </c>
      <c r="M3" s="6" t="n">
        <v>120</v>
      </c>
    </row>
    <row r="4" customFormat="false" ht="57" hidden="false" customHeight="false" outlineLevel="0" collapsed="false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 t="n">
        <v>794</v>
      </c>
      <c r="G4" s="6" t="n">
        <v>61300</v>
      </c>
      <c r="H4" s="7" t="n">
        <v>100000</v>
      </c>
      <c r="I4" s="6" t="n">
        <v>22</v>
      </c>
      <c r="J4" s="6" t="n">
        <v>19</v>
      </c>
      <c r="K4" s="6" t="n">
        <v>50</v>
      </c>
      <c r="L4" s="6" t="n">
        <v>0</v>
      </c>
      <c r="M4" s="6" t="n">
        <v>80</v>
      </c>
    </row>
    <row r="5" customFormat="false" ht="42.75" hidden="false" customHeight="false" outlineLevel="0" collapsed="false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 t="n">
        <v>1132</v>
      </c>
      <c r="G5" s="6" t="n">
        <v>87000</v>
      </c>
      <c r="H5" s="7" t="n">
        <v>150000</v>
      </c>
      <c r="I5" s="6" t="n">
        <v>18</v>
      </c>
      <c r="J5" s="6" t="n">
        <v>15</v>
      </c>
      <c r="K5" s="6" t="n">
        <v>48</v>
      </c>
      <c r="L5" s="6" t="n">
        <v>0</v>
      </c>
      <c r="M5" s="6" t="n">
        <v>90</v>
      </c>
    </row>
    <row r="6" customFormat="false" ht="28.5" hidden="false" customHeight="false" outlineLevel="0" collapsed="false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 t="n">
        <v>1686</v>
      </c>
      <c r="G6" s="6" t="n">
        <v>130000</v>
      </c>
      <c r="H6" s="7" t="n">
        <v>500000</v>
      </c>
      <c r="I6" s="6" t="n">
        <v>33</v>
      </c>
      <c r="J6" s="6" t="n">
        <v>38</v>
      </c>
      <c r="K6" s="6" t="n">
        <v>40</v>
      </c>
      <c r="L6" s="6" t="n">
        <v>0</v>
      </c>
      <c r="M6" s="6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5"/>
  <cols>
    <col collapsed="false" hidden="false" max="1" min="1" style="0" width="10.3659793814433"/>
    <col collapsed="false" hidden="false" max="2" min="2" style="0" width="14.0463917525773"/>
    <col collapsed="false" hidden="false" max="3" min="3" style="0" width="12.819587628866"/>
    <col collapsed="false" hidden="false" max="4" min="4" style="0" width="11.4587628865979"/>
    <col collapsed="false" hidden="false" max="5" min="5" style="0" width="19.5051546391753"/>
    <col collapsed="false" hidden="false" max="6" min="6" style="0" width="13.3659793814433"/>
    <col collapsed="false" hidden="false" max="7" min="7" style="0" width="10.7731958762887"/>
    <col collapsed="false" hidden="false" max="1025" min="8" style="0" width="8.31958762886598"/>
  </cols>
  <sheetData>
    <row r="1" customFormat="false" ht="14.25" hidden="false" customHeight="false" outlineLevel="0" collapsed="false">
      <c r="A1" s="0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38</v>
      </c>
    </row>
    <row r="2" customFormat="false" ht="14.25" hidden="false" customHeight="false" outlineLevel="0" collapsed="false">
      <c r="A2" s="0" t="n">
        <v>1</v>
      </c>
      <c r="B2" s="10" t="s">
        <v>43</v>
      </c>
      <c r="C2" s="10" t="s">
        <v>44</v>
      </c>
      <c r="D2" s="10" t="n">
        <v>2000</v>
      </c>
      <c r="E2" s="11" t="n">
        <v>89</v>
      </c>
      <c r="F2" s="11" t="n">
        <v>44</v>
      </c>
      <c r="G2" s="12" t="s">
        <v>45</v>
      </c>
      <c r="H2" s="8" t="s">
        <v>46</v>
      </c>
    </row>
    <row r="3" customFormat="false" ht="14.25" hidden="false" customHeight="false" outlineLevel="0" collapsed="false">
      <c r="A3" s="0" t="n">
        <v>2</v>
      </c>
      <c r="B3" s="10" t="s">
        <v>47</v>
      </c>
      <c r="C3" s="10" t="s">
        <v>48</v>
      </c>
      <c r="D3" s="10" t="n">
        <v>2003</v>
      </c>
      <c r="E3" s="11" t="n">
        <v>65</v>
      </c>
      <c r="F3" s="11" t="n">
        <v>31</v>
      </c>
      <c r="G3" s="12" t="s">
        <v>49</v>
      </c>
      <c r="H3" s="8" t="s">
        <v>46</v>
      </c>
    </row>
    <row r="4" customFormat="false" ht="14.25" hidden="false" customHeight="false" outlineLevel="0" collapsed="false">
      <c r="A4" s="0" t="n">
        <v>3</v>
      </c>
      <c r="B4" s="10" t="s">
        <v>50</v>
      </c>
      <c r="C4" s="10" t="s">
        <v>51</v>
      </c>
      <c r="D4" s="10" t="n">
        <v>2011</v>
      </c>
      <c r="E4" s="11" t="n">
        <v>95</v>
      </c>
      <c r="F4" s="11" t="n">
        <v>30</v>
      </c>
      <c r="G4" s="12" t="s">
        <v>49</v>
      </c>
      <c r="H4" s="8" t="s">
        <v>46</v>
      </c>
    </row>
    <row r="5" customFormat="false" ht="14.25" hidden="false" customHeight="false" outlineLevel="0" collapsed="false">
      <c r="A5" s="0" t="n">
        <v>4</v>
      </c>
      <c r="B5" s="10" t="s">
        <v>52</v>
      </c>
      <c r="C5" s="10" t="s">
        <v>53</v>
      </c>
      <c r="D5" s="10" t="n">
        <v>2012</v>
      </c>
      <c r="E5" s="11" t="n">
        <v>55</v>
      </c>
      <c r="F5" s="11" t="n">
        <v>11</v>
      </c>
      <c r="G5" s="12" t="s">
        <v>54</v>
      </c>
      <c r="H5" s="8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3.5"/>
  <cols>
    <col collapsed="false" hidden="false" max="2" min="1" style="0" width="13.0927835051546"/>
    <col collapsed="false" hidden="false" max="3" min="3" style="0" width="12.6855670103093"/>
    <col collapsed="false" hidden="false" max="4" min="4" style="0" width="14.1855670103093"/>
    <col collapsed="false" hidden="false" max="6" min="5" style="0" width="16.5"/>
    <col collapsed="false" hidden="false" max="7" min="7" style="6" width="16.3659793814433"/>
    <col collapsed="false" hidden="false" max="8" min="8" style="6" width="14.1855670103093"/>
    <col collapsed="false" hidden="false" max="10" min="9" style="6" width="13.3659793814433"/>
    <col collapsed="false" hidden="false" max="11" min="11" style="0" width="8.31958762886598"/>
    <col collapsed="false" hidden="false" max="12" min="12" style="0" width="16.0927835051546"/>
    <col collapsed="false" hidden="false" max="1025" min="13" style="0" width="8.31958762886598"/>
  </cols>
  <sheetData>
    <row r="1" customFormat="false" ht="14.25" hidden="false" customHeight="false" outlineLevel="0" collapsed="false">
      <c r="A1" s="13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36</v>
      </c>
      <c r="G1" s="14" t="s">
        <v>61</v>
      </c>
      <c r="H1" s="14" t="s">
        <v>62</v>
      </c>
      <c r="I1" s="14" t="s">
        <v>63</v>
      </c>
      <c r="J1" s="14" t="s">
        <v>64</v>
      </c>
    </row>
    <row r="2" customFormat="false" ht="14.25" hidden="false" customHeight="false" outlineLevel="0" collapsed="false">
      <c r="A2" s="15" t="s">
        <v>65</v>
      </c>
      <c r="B2" s="15" t="n">
        <v>1</v>
      </c>
      <c r="C2" s="15" t="s">
        <v>66</v>
      </c>
      <c r="D2" s="15" t="s">
        <v>67</v>
      </c>
      <c r="E2" s="15" t="s">
        <v>44</v>
      </c>
      <c r="F2" s="15" t="n">
        <v>1</v>
      </c>
      <c r="G2" s="16" t="n">
        <v>10000000</v>
      </c>
      <c r="H2" s="16" t="n">
        <f aca="false">G2*0.9</f>
        <v>9000000</v>
      </c>
      <c r="I2" s="16" t="n">
        <f aca="false">H2*0.9</f>
        <v>8100000</v>
      </c>
      <c r="J2" s="16" t="n">
        <f aca="false">I2*0.9</f>
        <v>7290000</v>
      </c>
    </row>
    <row r="3" customFormat="false" ht="14.25" hidden="false" customHeight="false" outlineLevel="0" collapsed="false">
      <c r="A3" s="15" t="s">
        <v>65</v>
      </c>
      <c r="B3" s="15" t="n">
        <v>1</v>
      </c>
      <c r="C3" s="15" t="s">
        <v>66</v>
      </c>
      <c r="D3" s="15" t="s">
        <v>67</v>
      </c>
      <c r="E3" s="15" t="s">
        <v>48</v>
      </c>
      <c r="F3" s="15" t="n">
        <v>2</v>
      </c>
      <c r="G3" s="16" t="n">
        <v>1000000</v>
      </c>
      <c r="H3" s="16" t="n">
        <f aca="false">G3*1.1</f>
        <v>1100000</v>
      </c>
      <c r="I3" s="16" t="n">
        <f aca="false">H3*1</f>
        <v>1100000</v>
      </c>
      <c r="J3" s="16" t="n">
        <f aca="false">I3*0.9</f>
        <v>990000</v>
      </c>
    </row>
    <row r="4" customFormat="false" ht="14.25" hidden="false" customHeight="false" outlineLevel="0" collapsed="false">
      <c r="A4" s="15" t="s">
        <v>65</v>
      </c>
      <c r="B4" s="15" t="n">
        <v>1</v>
      </c>
      <c r="C4" s="15" t="s">
        <v>66</v>
      </c>
      <c r="D4" s="15" t="s">
        <v>67</v>
      </c>
      <c r="E4" s="15" t="s">
        <v>51</v>
      </c>
      <c r="F4" s="15" t="n">
        <v>3</v>
      </c>
      <c r="G4" s="16" t="n">
        <v>1900000</v>
      </c>
      <c r="H4" s="16" t="n">
        <f aca="false">G4*1.1</f>
        <v>2090000</v>
      </c>
      <c r="I4" s="16" t="n">
        <f aca="false">H4*1</f>
        <v>2090000</v>
      </c>
      <c r="J4" s="16" t="n">
        <f aca="false">I4*0.9</f>
        <v>1881000</v>
      </c>
    </row>
    <row r="5" customFormat="false" ht="14.25" hidden="false" customHeight="false" outlineLevel="0" collapsed="false">
      <c r="A5" s="15" t="s">
        <v>65</v>
      </c>
      <c r="B5" s="15" t="n">
        <v>1</v>
      </c>
      <c r="C5" s="15" t="s">
        <v>66</v>
      </c>
      <c r="D5" s="15" t="s">
        <v>67</v>
      </c>
      <c r="E5" s="15" t="s">
        <v>53</v>
      </c>
      <c r="F5" s="15" t="n">
        <v>4</v>
      </c>
      <c r="G5" s="16"/>
      <c r="H5" s="16" t="n">
        <v>500000</v>
      </c>
      <c r="I5" s="16" t="n">
        <f aca="false">H5*1.1</f>
        <v>550000</v>
      </c>
      <c r="J5" s="16" t="n">
        <f aca="false">I5*1.1</f>
        <v>605000</v>
      </c>
    </row>
    <row r="6" customFormat="false" ht="14.25" hidden="false" customHeight="false" outlineLevel="0" collapsed="false">
      <c r="A6" s="15" t="s">
        <v>68</v>
      </c>
      <c r="B6" s="15" t="n">
        <v>2</v>
      </c>
      <c r="C6" s="15" t="s">
        <v>66</v>
      </c>
      <c r="D6" s="15" t="s">
        <v>69</v>
      </c>
      <c r="E6" s="15" t="s">
        <v>44</v>
      </c>
      <c r="F6" s="15" t="n">
        <v>1</v>
      </c>
      <c r="G6" s="16" t="n">
        <f aca="false">G2*0.3</f>
        <v>3000000</v>
      </c>
      <c r="H6" s="16" t="n">
        <f aca="false">G6*1.2</f>
        <v>3600000</v>
      </c>
      <c r="I6" s="16" t="n">
        <f aca="false">H6*1.2</f>
        <v>4320000</v>
      </c>
      <c r="J6" s="16" t="n">
        <f aca="false">I6*1.2</f>
        <v>5184000</v>
      </c>
    </row>
    <row r="7" customFormat="false" ht="14.25" hidden="false" customHeight="false" outlineLevel="0" collapsed="false">
      <c r="A7" s="15" t="s">
        <v>68</v>
      </c>
      <c r="B7" s="15" t="n">
        <v>2</v>
      </c>
      <c r="C7" s="15" t="s">
        <v>66</v>
      </c>
      <c r="D7" s="15" t="s">
        <v>69</v>
      </c>
      <c r="E7" s="15" t="s">
        <v>48</v>
      </c>
      <c r="F7" s="15" t="n">
        <v>2</v>
      </c>
      <c r="G7" s="16" t="n">
        <f aca="false">G3</f>
        <v>1000000</v>
      </c>
      <c r="H7" s="16" t="n">
        <f aca="false">G7*1.2</f>
        <v>1200000</v>
      </c>
      <c r="I7" s="16" t="n">
        <f aca="false">H7*1.2</f>
        <v>1440000</v>
      </c>
      <c r="J7" s="16" t="n">
        <f aca="false">I7*1.2</f>
        <v>1728000</v>
      </c>
    </row>
    <row r="8" customFormat="false" ht="14.25" hidden="false" customHeight="false" outlineLevel="0" collapsed="false">
      <c r="A8" s="15" t="s">
        <v>68</v>
      </c>
      <c r="B8" s="15" t="n">
        <v>2</v>
      </c>
      <c r="C8" s="15" t="s">
        <v>66</v>
      </c>
      <c r="D8" s="15" t="s">
        <v>69</v>
      </c>
      <c r="E8" s="15" t="s">
        <v>51</v>
      </c>
      <c r="F8" s="15" t="n">
        <v>3</v>
      </c>
      <c r="G8" s="16" t="n">
        <v>3000000</v>
      </c>
      <c r="H8" s="16" t="n">
        <f aca="false">G8*1.2</f>
        <v>3600000</v>
      </c>
      <c r="I8" s="16" t="n">
        <f aca="false">H8*1.2</f>
        <v>4320000</v>
      </c>
      <c r="J8" s="16" t="n">
        <f aca="false">I8*1.2</f>
        <v>5184000</v>
      </c>
    </row>
    <row r="9" customFormat="false" ht="14.25" hidden="false" customHeight="false" outlineLevel="0" collapsed="false">
      <c r="A9" s="15" t="s">
        <v>68</v>
      </c>
      <c r="B9" s="15" t="n">
        <v>2</v>
      </c>
      <c r="C9" s="15" t="s">
        <v>66</v>
      </c>
      <c r="D9" s="15" t="s">
        <v>69</v>
      </c>
      <c r="E9" s="15" t="s">
        <v>53</v>
      </c>
      <c r="F9" s="15" t="n">
        <v>4</v>
      </c>
      <c r="G9" s="16" t="n">
        <v>100000</v>
      </c>
      <c r="H9" s="16" t="n">
        <f aca="false">G9*1.3</f>
        <v>130000</v>
      </c>
      <c r="I9" s="16" t="n">
        <f aca="false">H9*1.3</f>
        <v>169000</v>
      </c>
      <c r="J9" s="16" t="n">
        <f aca="false">I9*1.3</f>
        <v>219700</v>
      </c>
    </row>
    <row r="10" customFormat="false" ht="14.25" hidden="false" customHeight="false" outlineLevel="0" collapsed="false">
      <c r="A10" s="15" t="s">
        <v>70</v>
      </c>
      <c r="B10" s="15" t="n">
        <v>3</v>
      </c>
      <c r="C10" s="15" t="s">
        <v>71</v>
      </c>
      <c r="D10" s="15" t="s">
        <v>67</v>
      </c>
      <c r="E10" s="15" t="s">
        <v>44</v>
      </c>
      <c r="F10" s="15" t="n">
        <v>1</v>
      </c>
      <c r="G10" s="16" t="n">
        <f aca="false">G2*(1-0.4)</f>
        <v>6000000</v>
      </c>
      <c r="H10" s="16" t="n">
        <f aca="false">G10*1.25</f>
        <v>7500000</v>
      </c>
      <c r="I10" s="16" t="n">
        <f aca="false">H10*1.25</f>
        <v>9375000</v>
      </c>
      <c r="J10" s="16" t="n">
        <f aca="false">I10*1.25</f>
        <v>11718750</v>
      </c>
    </row>
    <row r="11" customFormat="false" ht="14.25" hidden="false" customHeight="false" outlineLevel="0" collapsed="false">
      <c r="A11" s="15" t="s">
        <v>70</v>
      </c>
      <c r="B11" s="15" t="n">
        <v>3</v>
      </c>
      <c r="C11" s="15" t="s">
        <v>71</v>
      </c>
      <c r="D11" s="15" t="s">
        <v>67</v>
      </c>
      <c r="E11" s="15" t="s">
        <v>48</v>
      </c>
      <c r="F11" s="15" t="n">
        <v>2</v>
      </c>
      <c r="G11" s="16" t="n">
        <f aca="false">G3*(1-0.4)</f>
        <v>600000</v>
      </c>
      <c r="H11" s="16" t="n">
        <f aca="false">G11*1.25</f>
        <v>750000</v>
      </c>
      <c r="I11" s="16" t="n">
        <f aca="false">H11*1.25</f>
        <v>937500</v>
      </c>
      <c r="J11" s="16" t="n">
        <f aca="false">I11*1.25</f>
        <v>1171875</v>
      </c>
    </row>
    <row r="12" customFormat="false" ht="14.25" hidden="false" customHeight="false" outlineLevel="0" collapsed="false">
      <c r="A12" s="15" t="s">
        <v>70</v>
      </c>
      <c r="B12" s="15" t="n">
        <v>3</v>
      </c>
      <c r="C12" s="15" t="s">
        <v>71</v>
      </c>
      <c r="D12" s="15" t="s">
        <v>67</v>
      </c>
      <c r="E12" s="15" t="s">
        <v>51</v>
      </c>
      <c r="F12" s="15" t="n">
        <v>3</v>
      </c>
      <c r="G12" s="16" t="n">
        <v>300000</v>
      </c>
      <c r="H12" s="16" t="n">
        <f aca="false">G12*1.25</f>
        <v>375000</v>
      </c>
      <c r="I12" s="16" t="n">
        <f aca="false">H12*1.25</f>
        <v>468750</v>
      </c>
      <c r="J12" s="16" t="n">
        <f aca="false">I12*1.25</f>
        <v>585937.5</v>
      </c>
    </row>
    <row r="13" customFormat="false" ht="14.25" hidden="false" customHeight="false" outlineLevel="0" collapsed="false">
      <c r="A13" s="15" t="s">
        <v>70</v>
      </c>
      <c r="B13" s="15" t="n">
        <v>3</v>
      </c>
      <c r="C13" s="15" t="s">
        <v>71</v>
      </c>
      <c r="D13" s="15" t="s">
        <v>67</v>
      </c>
      <c r="E13" s="15" t="s">
        <v>53</v>
      </c>
      <c r="F13" s="15" t="n">
        <v>4</v>
      </c>
      <c r="G13" s="16" t="n">
        <v>1000000</v>
      </c>
      <c r="H13" s="16" t="n">
        <f aca="false">G13*1.5</f>
        <v>1500000</v>
      </c>
      <c r="I13" s="16" t="n">
        <f aca="false">H13*1.5</f>
        <v>2250000</v>
      </c>
      <c r="J13" s="16" t="n">
        <f aca="false">I13*1.5</f>
        <v>3375000</v>
      </c>
    </row>
    <row r="14" customFormat="false" ht="14.25" hidden="false" customHeight="false" outlineLevel="0" collapsed="false">
      <c r="A14" s="15" t="s">
        <v>72</v>
      </c>
      <c r="B14" s="15" t="n">
        <v>4</v>
      </c>
      <c r="C14" s="15" t="s">
        <v>66</v>
      </c>
      <c r="D14" s="15" t="s">
        <v>69</v>
      </c>
      <c r="E14" s="15" t="s">
        <v>44</v>
      </c>
      <c r="F14" s="15" t="n">
        <v>1</v>
      </c>
      <c r="G14" s="16" t="n">
        <f aca="false">G2*0.6</f>
        <v>6000000</v>
      </c>
      <c r="H14" s="16" t="n">
        <f aca="false">G14*1.3</f>
        <v>7800000</v>
      </c>
      <c r="I14" s="16" t="n">
        <f aca="false">H14*1.3</f>
        <v>10140000</v>
      </c>
      <c r="J14" s="16" t="n">
        <f aca="false">I14*1.3</f>
        <v>13182000</v>
      </c>
    </row>
    <row r="15" customFormat="false" ht="14.25" hidden="false" customHeight="false" outlineLevel="0" collapsed="false">
      <c r="A15" s="15" t="s">
        <v>72</v>
      </c>
      <c r="B15" s="15" t="n">
        <v>4</v>
      </c>
      <c r="C15" s="15" t="s">
        <v>66</v>
      </c>
      <c r="D15" s="15" t="s">
        <v>69</v>
      </c>
      <c r="E15" s="15" t="s">
        <v>48</v>
      </c>
      <c r="F15" s="15" t="n">
        <v>2</v>
      </c>
      <c r="G15" s="16" t="n">
        <f aca="false">G3*0.6</f>
        <v>600000</v>
      </c>
      <c r="H15" s="16" t="n">
        <f aca="false">G15*1.3</f>
        <v>780000</v>
      </c>
      <c r="I15" s="16" t="n">
        <f aca="false">H15*1.3</f>
        <v>1014000</v>
      </c>
      <c r="J15" s="16" t="n">
        <f aca="false">I15*1.3</f>
        <v>1318200</v>
      </c>
    </row>
    <row r="16" customFormat="false" ht="14.25" hidden="false" customHeight="false" outlineLevel="0" collapsed="false">
      <c r="A16" s="15" t="s">
        <v>72</v>
      </c>
      <c r="B16" s="15" t="n">
        <v>4</v>
      </c>
      <c r="C16" s="15" t="s">
        <v>66</v>
      </c>
      <c r="D16" s="15" t="s">
        <v>69</v>
      </c>
      <c r="E16" s="15" t="s">
        <v>51</v>
      </c>
      <c r="F16" s="15" t="n">
        <v>3</v>
      </c>
      <c r="G16" s="16" t="n">
        <f aca="false">G4*0.6</f>
        <v>1140000</v>
      </c>
      <c r="H16" s="16" t="n">
        <f aca="false">G16*1.3</f>
        <v>1482000</v>
      </c>
      <c r="I16" s="16" t="n">
        <f aca="false">H16*1.3</f>
        <v>1926600</v>
      </c>
      <c r="J16" s="16" t="n">
        <f aca="false">I16*1.3</f>
        <v>2504580</v>
      </c>
    </row>
    <row r="17" customFormat="false" ht="14.25" hidden="false" customHeight="false" outlineLevel="0" collapsed="false">
      <c r="A17" s="15" t="s">
        <v>72</v>
      </c>
      <c r="B17" s="15" t="n">
        <v>4</v>
      </c>
      <c r="C17" s="15" t="s">
        <v>66</v>
      </c>
      <c r="D17" s="15" t="s">
        <v>69</v>
      </c>
      <c r="E17" s="15" t="s">
        <v>53</v>
      </c>
      <c r="F17" s="15" t="n">
        <v>4</v>
      </c>
      <c r="G17" s="16" t="n">
        <f aca="false">G5*0.6</f>
        <v>0</v>
      </c>
      <c r="H17" s="16" t="n">
        <f aca="false">G17*1.3</f>
        <v>0</v>
      </c>
      <c r="I17" s="16" t="n">
        <f aca="false">H17*1.3</f>
        <v>0</v>
      </c>
      <c r="J17" s="16" t="n">
        <f aca="false">I17*1.3</f>
        <v>0</v>
      </c>
    </row>
    <row r="18" customFormat="false" ht="14.25" hidden="false" customHeight="false" outlineLevel="0" collapsed="false">
      <c r="A18" s="15" t="s">
        <v>73</v>
      </c>
      <c r="B18" s="15" t="n">
        <v>5</v>
      </c>
      <c r="C18" s="15" t="s">
        <v>66</v>
      </c>
      <c r="D18" s="15" t="s">
        <v>69</v>
      </c>
      <c r="E18" s="15" t="s">
        <v>44</v>
      </c>
      <c r="F18" s="15" t="n">
        <v>1</v>
      </c>
      <c r="G18" s="16" t="n">
        <f aca="false">G6*0.6</f>
        <v>1800000</v>
      </c>
      <c r="H18" s="16" t="n">
        <f aca="false">G18*1.3</f>
        <v>2340000</v>
      </c>
      <c r="I18" s="16" t="n">
        <f aca="false">H18*1.1</f>
        <v>2574000</v>
      </c>
      <c r="J18" s="16" t="n">
        <f aca="false">I18*1.1</f>
        <v>2831400</v>
      </c>
    </row>
    <row r="19" customFormat="false" ht="14.25" hidden="false" customHeight="false" outlineLevel="0" collapsed="false">
      <c r="A19" s="15" t="s">
        <v>73</v>
      </c>
      <c r="B19" s="15" t="n">
        <v>5</v>
      </c>
      <c r="C19" s="15" t="s">
        <v>66</v>
      </c>
      <c r="D19" s="15" t="s">
        <v>69</v>
      </c>
      <c r="E19" s="15" t="s">
        <v>48</v>
      </c>
      <c r="F19" s="15" t="n">
        <v>2</v>
      </c>
      <c r="G19" s="16" t="n">
        <f aca="false">G7*0.6</f>
        <v>600000</v>
      </c>
      <c r="H19" s="16" t="n">
        <f aca="false">G19*1.3</f>
        <v>780000</v>
      </c>
      <c r="I19" s="16" t="n">
        <f aca="false">H19*1.1</f>
        <v>858000</v>
      </c>
      <c r="J19" s="16" t="n">
        <f aca="false">I19*1.1</f>
        <v>943800</v>
      </c>
    </row>
    <row r="20" customFormat="false" ht="14.25" hidden="false" customHeight="false" outlineLevel="0" collapsed="false">
      <c r="A20" s="15" t="s">
        <v>73</v>
      </c>
      <c r="B20" s="15" t="n">
        <v>5</v>
      </c>
      <c r="C20" s="15" t="s">
        <v>66</v>
      </c>
      <c r="D20" s="15" t="s">
        <v>69</v>
      </c>
      <c r="E20" s="15" t="s">
        <v>51</v>
      </c>
      <c r="F20" s="15" t="n">
        <v>3</v>
      </c>
      <c r="G20" s="16" t="n">
        <f aca="false">G8*0.6</f>
        <v>1800000</v>
      </c>
      <c r="H20" s="16" t="n">
        <f aca="false">G20*1.3</f>
        <v>2340000</v>
      </c>
      <c r="I20" s="16" t="n">
        <f aca="false">H20*1.1</f>
        <v>2574000</v>
      </c>
      <c r="J20" s="16" t="n">
        <f aca="false">I20*1.1</f>
        <v>2831400</v>
      </c>
    </row>
    <row r="21" customFormat="false" ht="14.25" hidden="false" customHeight="false" outlineLevel="0" collapsed="false">
      <c r="A21" s="15" t="s">
        <v>73</v>
      </c>
      <c r="B21" s="15" t="n">
        <v>5</v>
      </c>
      <c r="C21" s="15" t="s">
        <v>66</v>
      </c>
      <c r="D21" s="15" t="s">
        <v>69</v>
      </c>
      <c r="E21" s="15" t="s">
        <v>53</v>
      </c>
      <c r="F21" s="15" t="n">
        <v>4</v>
      </c>
      <c r="G21" s="16" t="n">
        <f aca="false">G9*0.6</f>
        <v>60000</v>
      </c>
      <c r="H21" s="16" t="n">
        <v>100000</v>
      </c>
      <c r="I21" s="16" t="n">
        <f aca="false">H21*1.1</f>
        <v>110000</v>
      </c>
      <c r="J21" s="16" t="n">
        <f aca="false">I21*1.1</f>
        <v>121000</v>
      </c>
    </row>
    <row r="22" customFormat="false" ht="14.25" hidden="false" customHeight="false" outlineLevel="0" collapsed="false">
      <c r="A22" s="15" t="s">
        <v>74</v>
      </c>
      <c r="B22" s="15" t="n">
        <v>6</v>
      </c>
      <c r="C22" s="15" t="s">
        <v>71</v>
      </c>
      <c r="D22" s="15" t="s">
        <v>69</v>
      </c>
      <c r="E22" s="15" t="s">
        <v>44</v>
      </c>
      <c r="F22" s="15" t="n">
        <v>1</v>
      </c>
      <c r="G22" s="16" t="n">
        <f aca="false">G10*0.6</f>
        <v>3600000</v>
      </c>
      <c r="H22" s="16" t="n">
        <f aca="false">G22*0.95</f>
        <v>3420000</v>
      </c>
      <c r="I22" s="16" t="n">
        <f aca="false">H22*0.95</f>
        <v>3249000</v>
      </c>
      <c r="J22" s="16" t="n">
        <f aca="false">I22*0.95</f>
        <v>3086550</v>
      </c>
    </row>
    <row r="23" customFormat="false" ht="14.25" hidden="false" customHeight="false" outlineLevel="0" collapsed="false">
      <c r="A23" s="15" t="s">
        <v>74</v>
      </c>
      <c r="B23" s="15" t="n">
        <v>6</v>
      </c>
      <c r="C23" s="15" t="s">
        <v>71</v>
      </c>
      <c r="D23" s="15" t="s">
        <v>69</v>
      </c>
      <c r="E23" s="15" t="s">
        <v>48</v>
      </c>
      <c r="F23" s="15" t="n">
        <v>2</v>
      </c>
      <c r="G23" s="16" t="n">
        <f aca="false">G11*0.6</f>
        <v>360000</v>
      </c>
      <c r="H23" s="16" t="n">
        <f aca="false">G23*0.95</f>
        <v>342000</v>
      </c>
      <c r="I23" s="16" t="n">
        <f aca="false">H23*0.95</f>
        <v>324900</v>
      </c>
      <c r="J23" s="16" t="n">
        <f aca="false">I23*0.95</f>
        <v>308655</v>
      </c>
    </row>
    <row r="24" customFormat="false" ht="14.25" hidden="false" customHeight="false" outlineLevel="0" collapsed="false">
      <c r="A24" s="15" t="s">
        <v>74</v>
      </c>
      <c r="B24" s="15" t="n">
        <v>6</v>
      </c>
      <c r="C24" s="15" t="s">
        <v>71</v>
      </c>
      <c r="D24" s="15" t="s">
        <v>69</v>
      </c>
      <c r="E24" s="15" t="s">
        <v>51</v>
      </c>
      <c r="F24" s="15" t="n">
        <v>3</v>
      </c>
      <c r="G24" s="16" t="n">
        <f aca="false">G12*0.6</f>
        <v>180000</v>
      </c>
      <c r="H24" s="16" t="n">
        <f aca="false">G24*0.95</f>
        <v>171000</v>
      </c>
      <c r="I24" s="16" t="n">
        <f aca="false">H24*0.95</f>
        <v>162450</v>
      </c>
      <c r="J24" s="16" t="n">
        <f aca="false">I24*0.95</f>
        <v>154327.5</v>
      </c>
    </row>
    <row r="25" customFormat="false" ht="14.25" hidden="false" customHeight="false" outlineLevel="0" collapsed="false">
      <c r="A25" s="15" t="s">
        <v>74</v>
      </c>
      <c r="B25" s="15" t="n">
        <v>6</v>
      </c>
      <c r="C25" s="15" t="s">
        <v>71</v>
      </c>
      <c r="D25" s="15" t="s">
        <v>69</v>
      </c>
      <c r="E25" s="15" t="s">
        <v>53</v>
      </c>
      <c r="F25" s="15" t="n">
        <v>4</v>
      </c>
      <c r="G25" s="16"/>
      <c r="H25" s="16"/>
      <c r="I25" s="16"/>
      <c r="J25" s="16"/>
    </row>
    <row r="26" customFormat="false" ht="14.25" hidden="false" customHeight="false" outlineLevel="0" collapsed="false">
      <c r="A26" s="15" t="s">
        <v>75</v>
      </c>
      <c r="B26" s="15" t="n">
        <v>7</v>
      </c>
      <c r="C26" s="15" t="s">
        <v>66</v>
      </c>
      <c r="D26" s="15" t="s">
        <v>76</v>
      </c>
      <c r="E26" s="15" t="s">
        <v>44</v>
      </c>
      <c r="F26" s="15" t="n">
        <v>1</v>
      </c>
      <c r="G26" s="16" t="n">
        <f aca="false">G14*0.5</f>
        <v>3000000</v>
      </c>
      <c r="H26" s="16" t="n">
        <f aca="false">G26*1.2</f>
        <v>3600000</v>
      </c>
      <c r="I26" s="16" t="n">
        <f aca="false">H26*1.2</f>
        <v>4320000</v>
      </c>
      <c r="J26" s="16" t="n">
        <f aca="false">I26*1.2</f>
        <v>5184000</v>
      </c>
    </row>
    <row r="27" customFormat="false" ht="14.25" hidden="false" customHeight="false" outlineLevel="0" collapsed="false">
      <c r="A27" s="15" t="s">
        <v>75</v>
      </c>
      <c r="B27" s="15" t="n">
        <v>7</v>
      </c>
      <c r="C27" s="15" t="s">
        <v>66</v>
      </c>
      <c r="D27" s="15" t="s">
        <v>76</v>
      </c>
      <c r="E27" s="15" t="s">
        <v>48</v>
      </c>
      <c r="F27" s="15" t="n">
        <v>2</v>
      </c>
      <c r="G27" s="16" t="n">
        <f aca="false">G15*0.9</f>
        <v>540000</v>
      </c>
      <c r="H27" s="16" t="n">
        <f aca="false">G27*1.2</f>
        <v>648000</v>
      </c>
      <c r="I27" s="16" t="n">
        <f aca="false">H27*1.2</f>
        <v>777600</v>
      </c>
      <c r="J27" s="16" t="n">
        <f aca="false">I27*1.2</f>
        <v>933120</v>
      </c>
    </row>
    <row r="28" customFormat="false" ht="14.25" hidden="false" customHeight="false" outlineLevel="0" collapsed="false">
      <c r="A28" s="15" t="s">
        <v>75</v>
      </c>
      <c r="B28" s="15" t="n">
        <v>7</v>
      </c>
      <c r="C28" s="15" t="s">
        <v>66</v>
      </c>
      <c r="D28" s="15" t="s">
        <v>76</v>
      </c>
      <c r="E28" s="15" t="s">
        <v>51</v>
      </c>
      <c r="F28" s="15" t="n">
        <v>3</v>
      </c>
      <c r="G28" s="16" t="n">
        <f aca="false">G16*0.3</f>
        <v>342000</v>
      </c>
      <c r="H28" s="16" t="n">
        <f aca="false">G28*1.1</f>
        <v>376200</v>
      </c>
      <c r="I28" s="16" t="n">
        <f aca="false">H28*1.1</f>
        <v>413820</v>
      </c>
      <c r="J28" s="16" t="n">
        <f aca="false">I28*1.1</f>
        <v>455202</v>
      </c>
    </row>
    <row r="29" customFormat="false" ht="14.25" hidden="false" customHeight="false" outlineLevel="0" collapsed="false">
      <c r="A29" s="15" t="s">
        <v>75</v>
      </c>
      <c r="B29" s="15" t="n">
        <v>7</v>
      </c>
      <c r="C29" s="15" t="s">
        <v>66</v>
      </c>
      <c r="D29" s="15" t="s">
        <v>76</v>
      </c>
      <c r="E29" s="15" t="s">
        <v>53</v>
      </c>
      <c r="F29" s="15" t="n">
        <v>4</v>
      </c>
      <c r="G29" s="16"/>
      <c r="H29" s="16"/>
      <c r="I29" s="16" t="n">
        <f aca="false">H29*1.2</f>
        <v>0</v>
      </c>
      <c r="J29" s="16" t="n">
        <f aca="false">I29*1.2</f>
        <v>0</v>
      </c>
    </row>
    <row r="30" customFormat="false" ht="14.25" hidden="false" customHeight="false" outlineLevel="0" collapsed="false">
      <c r="A30" s="15" t="s">
        <v>77</v>
      </c>
      <c r="B30" s="15" t="n">
        <v>8</v>
      </c>
      <c r="C30" s="15" t="s">
        <v>66</v>
      </c>
      <c r="D30" s="15" t="s">
        <v>76</v>
      </c>
      <c r="E30" s="15" t="s">
        <v>44</v>
      </c>
      <c r="F30" s="15" t="n">
        <v>1</v>
      </c>
      <c r="G30" s="16" t="n">
        <f aca="false">G18*0.6</f>
        <v>1080000</v>
      </c>
      <c r="H30" s="16" t="n">
        <f aca="false">G30*1.3</f>
        <v>1404000</v>
      </c>
      <c r="I30" s="16" t="n">
        <f aca="false">H30*1.1</f>
        <v>1544400</v>
      </c>
      <c r="J30" s="16" t="n">
        <f aca="false">I30*1.1</f>
        <v>1698840</v>
      </c>
    </row>
    <row r="31" customFormat="false" ht="14.25" hidden="false" customHeight="false" outlineLevel="0" collapsed="false">
      <c r="A31" s="15" t="s">
        <v>77</v>
      </c>
      <c r="B31" s="15" t="n">
        <v>8</v>
      </c>
      <c r="C31" s="15" t="s">
        <v>66</v>
      </c>
      <c r="D31" s="15" t="s">
        <v>76</v>
      </c>
      <c r="E31" s="15" t="s">
        <v>48</v>
      </c>
      <c r="F31" s="15" t="n">
        <v>2</v>
      </c>
      <c r="G31" s="16" t="n">
        <f aca="false">G19*0.6</f>
        <v>360000</v>
      </c>
      <c r="H31" s="16" t="n">
        <f aca="false">G31*1.3</f>
        <v>468000</v>
      </c>
      <c r="I31" s="16" t="n">
        <f aca="false">H31*1.3</f>
        <v>608400</v>
      </c>
      <c r="J31" s="16" t="n">
        <f aca="false">I31*1.3</f>
        <v>790920</v>
      </c>
    </row>
    <row r="32" customFormat="false" ht="14.25" hidden="false" customHeight="false" outlineLevel="0" collapsed="false">
      <c r="A32" s="15" t="s">
        <v>77</v>
      </c>
      <c r="B32" s="15" t="n">
        <v>8</v>
      </c>
      <c r="C32" s="15" t="s">
        <v>66</v>
      </c>
      <c r="D32" s="15" t="s">
        <v>76</v>
      </c>
      <c r="E32" s="15" t="s">
        <v>51</v>
      </c>
      <c r="F32" s="15" t="n">
        <v>3</v>
      </c>
      <c r="G32" s="16" t="n">
        <f aca="false">G20*0.2</f>
        <v>360000</v>
      </c>
      <c r="H32" s="16" t="n">
        <f aca="false">G32*1.3</f>
        <v>468000</v>
      </c>
      <c r="I32" s="16" t="n">
        <f aca="false">H32*1.1</f>
        <v>514800</v>
      </c>
      <c r="J32" s="16" t="n">
        <f aca="false">I32*1.1</f>
        <v>566280</v>
      </c>
    </row>
    <row r="33" customFormat="false" ht="14.25" hidden="false" customHeight="false" outlineLevel="0" collapsed="false">
      <c r="A33" s="15" t="s">
        <v>77</v>
      </c>
      <c r="B33" s="15" t="n">
        <v>8</v>
      </c>
      <c r="C33" s="15" t="s">
        <v>66</v>
      </c>
      <c r="D33" s="15" t="s">
        <v>76</v>
      </c>
      <c r="E33" s="15" t="s">
        <v>53</v>
      </c>
      <c r="F33" s="15" t="n">
        <v>4</v>
      </c>
      <c r="G33" s="16"/>
      <c r="H33" s="16" t="n">
        <f aca="false">G33*1.3</f>
        <v>0</v>
      </c>
      <c r="I33" s="16"/>
      <c r="J33" s="16"/>
    </row>
    <row r="34" customFormat="false" ht="15" hidden="false" customHeight="false" outlineLevel="0" collapsed="false">
      <c r="A34" s="15" t="s">
        <v>78</v>
      </c>
      <c r="B34" s="15" t="n">
        <v>9</v>
      </c>
      <c r="C34" s="15" t="s">
        <v>71</v>
      </c>
      <c r="D34" s="15" t="s">
        <v>76</v>
      </c>
      <c r="E34" s="15" t="s">
        <v>44</v>
      </c>
      <c r="F34" s="15" t="n">
        <v>1</v>
      </c>
      <c r="G34" s="16" t="n">
        <f aca="false">G22*0.2</f>
        <v>720000</v>
      </c>
      <c r="H34" s="16" t="n">
        <f aca="false">G34*1.3</f>
        <v>936000</v>
      </c>
      <c r="I34" s="16" t="n">
        <f aca="false">H34*1.3</f>
        <v>1216800</v>
      </c>
      <c r="J34" s="16" t="n">
        <f aca="false">I34*1.3</f>
        <v>1581840</v>
      </c>
    </row>
    <row r="35" customFormat="false" ht="15" hidden="false" customHeight="false" outlineLevel="0" collapsed="false">
      <c r="A35" s="15" t="s">
        <v>78</v>
      </c>
      <c r="B35" s="15" t="n">
        <v>9</v>
      </c>
      <c r="C35" s="15" t="s">
        <v>71</v>
      </c>
      <c r="D35" s="15" t="s">
        <v>76</v>
      </c>
      <c r="E35" s="15" t="s">
        <v>48</v>
      </c>
      <c r="F35" s="15" t="n">
        <v>2</v>
      </c>
      <c r="G35" s="16" t="n">
        <f aca="false">G23*0.6</f>
        <v>216000</v>
      </c>
      <c r="H35" s="16" t="n">
        <f aca="false">G35*1.3</f>
        <v>280800</v>
      </c>
      <c r="I35" s="16" t="n">
        <f aca="false">H35*1.3</f>
        <v>365040</v>
      </c>
      <c r="J35" s="16" t="n">
        <f aca="false">I35*1.3</f>
        <v>474552</v>
      </c>
    </row>
    <row r="36" customFormat="false" ht="15" hidden="false" customHeight="false" outlineLevel="0" collapsed="false">
      <c r="A36" s="15" t="s">
        <v>78</v>
      </c>
      <c r="B36" s="15" t="n">
        <v>9</v>
      </c>
      <c r="C36" s="15" t="s">
        <v>71</v>
      </c>
      <c r="D36" s="15" t="s">
        <v>76</v>
      </c>
      <c r="E36" s="15" t="s">
        <v>51</v>
      </c>
      <c r="F36" s="15" t="n">
        <v>3</v>
      </c>
      <c r="G36" s="16" t="n">
        <f aca="false">G24*0.6</f>
        <v>108000</v>
      </c>
      <c r="H36" s="16" t="n">
        <f aca="false">G36*0.95</f>
        <v>102600</v>
      </c>
      <c r="I36" s="16" t="n">
        <f aca="false">H36*0.95</f>
        <v>97470</v>
      </c>
      <c r="J36" s="16" t="n">
        <f aca="false">I36*0.95</f>
        <v>92596.5</v>
      </c>
    </row>
    <row r="37" customFormat="false" ht="15" hidden="false" customHeight="false" outlineLevel="0" collapsed="false">
      <c r="A37" s="15" t="s">
        <v>78</v>
      </c>
      <c r="B37" s="15" t="n">
        <v>9</v>
      </c>
      <c r="C37" s="15" t="s">
        <v>71</v>
      </c>
      <c r="D37" s="15" t="s">
        <v>76</v>
      </c>
      <c r="E37" s="15" t="s">
        <v>53</v>
      </c>
      <c r="F37" s="15" t="n">
        <v>4</v>
      </c>
      <c r="G37" s="16"/>
      <c r="H37" s="16"/>
      <c r="I37" s="16"/>
      <c r="J37" s="16"/>
    </row>
    <row r="38" customFormat="false" ht="14.25" hidden="false" customHeight="false" outlineLevel="0" collapsed="false">
      <c r="A38" s="15" t="s">
        <v>79</v>
      </c>
      <c r="B38" s="15" t="n">
        <v>10</v>
      </c>
      <c r="C38" s="15" t="s">
        <v>66</v>
      </c>
      <c r="D38" s="15" t="s">
        <v>67</v>
      </c>
      <c r="E38" s="15" t="s">
        <v>44</v>
      </c>
      <c r="F38" s="15" t="n">
        <v>1</v>
      </c>
      <c r="G38" s="16" t="n">
        <v>12000000</v>
      </c>
      <c r="H38" s="16" t="n">
        <f aca="false">G38*0.9</f>
        <v>10800000</v>
      </c>
      <c r="I38" s="16" t="n">
        <f aca="false">H38*0.9</f>
        <v>9720000</v>
      </c>
      <c r="J38" s="16" t="n">
        <f aca="false">I38*0.9</f>
        <v>8748000</v>
      </c>
    </row>
    <row r="39" customFormat="false" ht="14.25" hidden="false" customHeight="false" outlineLevel="0" collapsed="false">
      <c r="A39" s="15" t="s">
        <v>79</v>
      </c>
      <c r="B39" s="15" t="n">
        <v>10</v>
      </c>
      <c r="C39" s="15" t="s">
        <v>66</v>
      </c>
      <c r="D39" s="15" t="s">
        <v>67</v>
      </c>
      <c r="E39" s="15" t="s">
        <v>48</v>
      </c>
      <c r="F39" s="15" t="n">
        <v>2</v>
      </c>
      <c r="G39" s="16" t="n">
        <v>1300000</v>
      </c>
      <c r="H39" s="16" t="n">
        <f aca="false">G39*1.1</f>
        <v>1430000</v>
      </c>
      <c r="I39" s="16" t="n">
        <f aca="false">H39*1</f>
        <v>1430000</v>
      </c>
      <c r="J39" s="16" t="n">
        <f aca="false">I39*0.9</f>
        <v>1287000</v>
      </c>
    </row>
    <row r="40" customFormat="false" ht="14.25" hidden="false" customHeight="false" outlineLevel="0" collapsed="false">
      <c r="A40" s="15" t="s">
        <v>79</v>
      </c>
      <c r="B40" s="15" t="n">
        <v>10</v>
      </c>
      <c r="C40" s="15" t="s">
        <v>66</v>
      </c>
      <c r="D40" s="15" t="s">
        <v>67</v>
      </c>
      <c r="E40" s="15" t="s">
        <v>51</v>
      </c>
      <c r="F40" s="15" t="n">
        <v>3</v>
      </c>
      <c r="G40" s="16" t="n">
        <v>1500000</v>
      </c>
      <c r="H40" s="16" t="n">
        <f aca="false">G40*1.1</f>
        <v>1650000</v>
      </c>
      <c r="I40" s="16" t="n">
        <f aca="false">H40*1</f>
        <v>1650000</v>
      </c>
      <c r="J40" s="16" t="n">
        <f aca="false">I40*0.9</f>
        <v>1485000</v>
      </c>
    </row>
    <row r="41" customFormat="false" ht="14.25" hidden="false" customHeight="false" outlineLevel="0" collapsed="false">
      <c r="A41" s="15" t="s">
        <v>79</v>
      </c>
      <c r="B41" s="15" t="n">
        <v>10</v>
      </c>
      <c r="C41" s="15" t="s">
        <v>66</v>
      </c>
      <c r="D41" s="15" t="s">
        <v>67</v>
      </c>
      <c r="E41" s="15" t="s">
        <v>53</v>
      </c>
      <c r="F41" s="15" t="n">
        <v>4</v>
      </c>
      <c r="G41" s="16" t="n">
        <v>300000</v>
      </c>
      <c r="H41" s="16" t="n">
        <f aca="false">G41*1.1</f>
        <v>330000</v>
      </c>
      <c r="I41" s="16" t="n">
        <f aca="false">H41*1.1</f>
        <v>363000</v>
      </c>
      <c r="J41" s="16" t="n">
        <f aca="false">I41*1.1</f>
        <v>399300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3" activeCellId="0" sqref="G43"/>
    </sheetView>
  </sheetViews>
  <sheetFormatPr defaultRowHeight="13.8"/>
  <cols>
    <col collapsed="false" hidden="false" max="1" min="1" style="17" width="12.9587628865979"/>
    <col collapsed="false" hidden="false" max="2" min="2" style="17" width="10.639175257732"/>
    <col collapsed="false" hidden="false" max="3" min="3" style="18" width="19.2319587628866"/>
    <col collapsed="false" hidden="false" max="4" min="4" style="18" width="19.0927835051546"/>
    <col collapsed="false" hidden="false" max="5" min="5" style="18" width="15.819587628866"/>
    <col collapsed="false" hidden="false" max="7" min="6" style="18" width="13.7731958762887"/>
    <col collapsed="false" hidden="false" max="8" min="8" style="18" width="17.0463917525773"/>
    <col collapsed="false" hidden="false" max="9" min="9" style="18" width="21.5463917525773"/>
    <col collapsed="false" hidden="false" max="10" min="10" style="18" width="18.9587628865979"/>
    <col collapsed="false" hidden="false" max="11" min="11" style="18" width="22.3659793814433"/>
    <col collapsed="false" hidden="false" max="1025" min="12" style="0" width="8.31958762886598"/>
  </cols>
  <sheetData>
    <row r="1" s="1" customFormat="true" ht="35.25" hidden="false" customHeight="true" outlineLevel="0" collapsed="false">
      <c r="A1" s="19" t="s">
        <v>57</v>
      </c>
      <c r="B1" s="19" t="s">
        <v>36</v>
      </c>
      <c r="C1" s="20" t="s">
        <v>80</v>
      </c>
      <c r="D1" s="20" t="s">
        <v>81</v>
      </c>
      <c r="E1" s="20" t="s">
        <v>82</v>
      </c>
      <c r="F1" s="20" t="s">
        <v>83</v>
      </c>
      <c r="G1" s="20" t="s">
        <v>84</v>
      </c>
      <c r="H1" s="20" t="s">
        <v>85</v>
      </c>
      <c r="I1" s="20" t="s">
        <v>86</v>
      </c>
      <c r="J1" s="20" t="s">
        <v>87</v>
      </c>
      <c r="K1" s="20" t="s">
        <v>88</v>
      </c>
      <c r="AMI1" s="0"/>
      <c r="AMJ1" s="0"/>
    </row>
    <row r="2" customFormat="false" ht="13.8" hidden="true" customHeight="false" outlineLevel="0" collapsed="false">
      <c r="A2" s="17" t="n">
        <v>1</v>
      </c>
      <c r="B2" s="17" t="n">
        <v>1</v>
      </c>
      <c r="C2" s="18" t="n">
        <v>19.2443636517909</v>
      </c>
      <c r="D2" s="18" t="n">
        <v>44.8797930995556</v>
      </c>
      <c r="E2" s="18" t="n">
        <v>52.7280062228843</v>
      </c>
      <c r="F2" s="18" t="n">
        <v>2030014</v>
      </c>
      <c r="G2" s="18" t="n">
        <f aca="false">ROUND(F2/89,0)</f>
        <v>22809</v>
      </c>
      <c r="H2" s="18" t="n">
        <v>57.9309416872027</v>
      </c>
      <c r="I2" s="18" t="n">
        <v>58.5515021088021</v>
      </c>
      <c r="J2" s="18" t="n">
        <v>54.9769770461633</v>
      </c>
      <c r="K2" s="18" t="n">
        <v>54.9769770461633</v>
      </c>
    </row>
    <row r="3" customFormat="false" ht="13.8" hidden="true" customHeight="false" outlineLevel="0" collapsed="false">
      <c r="A3" s="17" t="n">
        <v>1</v>
      </c>
      <c r="B3" s="17" t="n">
        <v>2</v>
      </c>
      <c r="C3" s="18" t="n">
        <v>35.7034987316268</v>
      </c>
      <c r="D3" s="18" t="n">
        <v>13.4931923761182</v>
      </c>
      <c r="E3" s="18" t="n">
        <v>44.7</v>
      </c>
      <c r="F3" s="18" t="n">
        <v>228552</v>
      </c>
      <c r="G3" s="18" t="n">
        <f aca="false">ROUND(F3/65,0)</f>
        <v>3516</v>
      </c>
      <c r="H3" s="18" t="n">
        <v>55.8439976343764</v>
      </c>
      <c r="I3" s="18" t="n">
        <v>39.7478382265375</v>
      </c>
      <c r="J3" s="18" t="n">
        <v>57.0576259620459</v>
      </c>
      <c r="K3" s="18" t="n">
        <v>57.0576259620459</v>
      </c>
    </row>
    <row r="4" customFormat="false" ht="13.8" hidden="true" customHeight="false" outlineLevel="0" collapsed="false">
      <c r="A4" s="17" t="n">
        <v>1</v>
      </c>
      <c r="B4" s="17" t="n">
        <v>3</v>
      </c>
      <c r="C4" s="18" t="n">
        <v>88.4076098863426</v>
      </c>
      <c r="D4" s="18" t="n">
        <v>81.9446322889272</v>
      </c>
      <c r="E4" s="18" t="n">
        <v>87.5043017105834</v>
      </c>
      <c r="F4" s="18" t="n">
        <v>408288</v>
      </c>
      <c r="G4" s="18" t="n">
        <f aca="false">ROUND(F4/95,0)</f>
        <v>4298</v>
      </c>
      <c r="H4" s="18" t="n">
        <v>83.7728902960396</v>
      </c>
      <c r="I4" s="18" t="n">
        <v>89.992886286093</v>
      </c>
      <c r="J4" s="18" t="n">
        <v>83.2402453313342</v>
      </c>
      <c r="K4" s="18" t="n">
        <v>83.2402453313342</v>
      </c>
    </row>
    <row r="5" customFormat="false" ht="13.8" hidden="false" customHeight="false" outlineLevel="0" collapsed="false">
      <c r="A5" s="17" t="n">
        <v>1</v>
      </c>
      <c r="B5" s="17" t="n">
        <v>4</v>
      </c>
      <c r="C5" s="18" t="n">
        <v>28.5305566345459</v>
      </c>
      <c r="D5" s="18" t="n">
        <v>57.4126681728767</v>
      </c>
      <c r="E5" s="18" t="n">
        <v>31.7753035459188</v>
      </c>
      <c r="F5" s="18" t="n">
        <v>0</v>
      </c>
      <c r="G5" s="18" t="n">
        <f aca="false">ROUND(F5/55,0)</f>
        <v>0</v>
      </c>
      <c r="H5" s="18" t="n">
        <v>57.2874300701221</v>
      </c>
      <c r="I5" s="18" t="n">
        <v>0</v>
      </c>
      <c r="J5" s="18" t="n">
        <v>0</v>
      </c>
      <c r="K5" s="18" t="n">
        <v>0</v>
      </c>
    </row>
    <row r="6" customFormat="false" ht="13.8" hidden="true" customHeight="false" outlineLevel="0" collapsed="false">
      <c r="A6" s="17" t="n">
        <v>2</v>
      </c>
      <c r="B6" s="17" t="n">
        <v>1</v>
      </c>
      <c r="C6" s="18" t="n">
        <v>53.9826425949543</v>
      </c>
      <c r="D6" s="18" t="n">
        <v>65.0846342268656</v>
      </c>
      <c r="E6" s="18" t="n">
        <v>60.843324587259</v>
      </c>
      <c r="F6" s="18" t="n">
        <v>523476</v>
      </c>
      <c r="G6" s="18" t="n">
        <f aca="false">ROUND(F6/89,0)</f>
        <v>5882</v>
      </c>
      <c r="H6" s="18" t="n">
        <v>65</v>
      </c>
      <c r="I6" s="18" t="n">
        <v>49.3943951591158</v>
      </c>
      <c r="J6" s="18" t="n">
        <v>55.0970603687945</v>
      </c>
      <c r="K6" s="18" t="n">
        <v>55.0970603687945</v>
      </c>
    </row>
    <row r="7" customFormat="false" ht="13.8" hidden="true" customHeight="false" outlineLevel="0" collapsed="false">
      <c r="A7" s="17" t="n">
        <v>2</v>
      </c>
      <c r="B7" s="17" t="n">
        <v>2</v>
      </c>
      <c r="C7" s="18" t="n">
        <v>91.6979278343575</v>
      </c>
      <c r="D7" s="18" t="n">
        <v>88.9185521559372</v>
      </c>
      <c r="E7" s="18" t="n">
        <v>92.8008182202295</v>
      </c>
      <c r="F7" s="18" t="n">
        <v>227482</v>
      </c>
      <c r="G7" s="18" t="n">
        <f aca="false">ROUND(F7/65,0)</f>
        <v>3500</v>
      </c>
      <c r="H7" s="18" t="n">
        <v>91.3074331636033</v>
      </c>
      <c r="I7" s="18" t="n">
        <v>89.1987049834123</v>
      </c>
      <c r="J7" s="18" t="n">
        <v>85.3723047447715</v>
      </c>
      <c r="K7" s="18" t="n">
        <v>85.3723047447715</v>
      </c>
    </row>
    <row r="8" customFormat="false" ht="13.8" hidden="true" customHeight="false" outlineLevel="0" collapsed="false">
      <c r="A8" s="17" t="n">
        <v>2</v>
      </c>
      <c r="B8" s="17" t="n">
        <v>3</v>
      </c>
      <c r="C8" s="18" t="n">
        <v>85.5028208189516</v>
      </c>
      <c r="D8" s="18" t="n">
        <v>97.3576430399279</v>
      </c>
      <c r="E8" s="18" t="n">
        <v>90.2546913409358</v>
      </c>
      <c r="F8" s="18" t="n">
        <v>640756</v>
      </c>
      <c r="G8" s="18" t="n">
        <f aca="false">ROUND(F8/95,0)</f>
        <v>6745</v>
      </c>
      <c r="H8" s="18" t="n">
        <v>88.5419763404316</v>
      </c>
      <c r="I8" s="18" t="n">
        <v>79.7191671500844</v>
      </c>
      <c r="J8" s="18" t="n">
        <v>88.017317069593</v>
      </c>
      <c r="K8" s="18" t="n">
        <v>88.017317069593</v>
      </c>
    </row>
    <row r="9" customFormat="false" ht="13.8" hidden="false" customHeight="false" outlineLevel="0" collapsed="false">
      <c r="A9" s="17" t="n">
        <v>2</v>
      </c>
      <c r="B9" s="17" t="n">
        <v>4</v>
      </c>
      <c r="C9" s="18" t="n">
        <v>31.3836091452213</v>
      </c>
      <c r="D9" s="18" t="n">
        <v>42.7945755930643</v>
      </c>
      <c r="E9" s="18" t="n">
        <v>35.6585048206243</v>
      </c>
      <c r="F9" s="18" t="n">
        <v>15981</v>
      </c>
      <c r="G9" s="18" t="n">
        <f aca="false">ROUND(F9/55,0)</f>
        <v>291</v>
      </c>
      <c r="H9" s="18" t="n">
        <v>30.4706382803338</v>
      </c>
      <c r="I9" s="18" t="n">
        <v>62.6965375186532</v>
      </c>
      <c r="J9" s="18" t="n">
        <v>46.5084483973868</v>
      </c>
      <c r="K9" s="18" t="n">
        <v>46.5084483973868</v>
      </c>
    </row>
    <row r="10" customFormat="false" ht="13.8" hidden="true" customHeight="false" outlineLevel="0" collapsed="false">
      <c r="A10" s="17" t="n">
        <v>3</v>
      </c>
      <c r="B10" s="17" t="n">
        <v>1</v>
      </c>
      <c r="C10" s="18" t="n">
        <v>75.1462871868811</v>
      </c>
      <c r="D10" s="18" t="n">
        <v>45.7737296699978</v>
      </c>
      <c r="E10" s="18" t="n">
        <v>69.4692704249757</v>
      </c>
      <c r="F10" s="18" t="n">
        <v>1105593</v>
      </c>
      <c r="G10" s="18" t="n">
        <f aca="false">ROUND(F10/89,0)</f>
        <v>12422</v>
      </c>
      <c r="H10" s="18" t="n">
        <v>41.0405110633683</v>
      </c>
      <c r="I10" s="18" t="n">
        <v>42.2845128903743</v>
      </c>
      <c r="J10" s="18" t="n">
        <v>39.7902270492752</v>
      </c>
      <c r="K10" s="18" t="n">
        <v>39.7902270492752</v>
      </c>
    </row>
    <row r="11" customFormat="false" ht="13.8" hidden="true" customHeight="false" outlineLevel="0" collapsed="false">
      <c r="A11" s="17" t="n">
        <v>3</v>
      </c>
      <c r="B11" s="17" t="n">
        <v>2</v>
      </c>
      <c r="C11" s="18" t="n">
        <v>16.8664800050708</v>
      </c>
      <c r="D11" s="18" t="n">
        <v>23.2199427519731</v>
      </c>
      <c r="E11" s="18" t="n">
        <v>17.5083119770889</v>
      </c>
      <c r="F11" s="18" t="n">
        <v>128228</v>
      </c>
      <c r="G11" s="18" t="n">
        <f aca="false">ROUND(F11/65,0)</f>
        <v>1973</v>
      </c>
      <c r="H11" s="18" t="n">
        <v>32.552805060829</v>
      </c>
      <c r="I11" s="18" t="n">
        <v>35.2899666357989</v>
      </c>
      <c r="J11" s="18" t="n">
        <v>88.2569565535612</v>
      </c>
      <c r="K11" s="18" t="n">
        <v>88.2569565535612</v>
      </c>
    </row>
    <row r="12" customFormat="false" ht="13.8" hidden="true" customHeight="false" outlineLevel="0" collapsed="false">
      <c r="A12" s="17" t="n">
        <v>3</v>
      </c>
      <c r="B12" s="17" t="n">
        <v>3</v>
      </c>
      <c r="C12" s="18" t="n">
        <v>95.3982804326039</v>
      </c>
      <c r="D12" s="18" t="n">
        <v>74.3653033923258</v>
      </c>
      <c r="E12" s="18" t="n">
        <v>40.2352921559209</v>
      </c>
      <c r="F12" s="18" t="n">
        <v>39049</v>
      </c>
      <c r="G12" s="18" t="n">
        <f aca="false">ROUND(F12/95,0)</f>
        <v>411</v>
      </c>
      <c r="H12" s="18" t="n">
        <v>38.2406388438316</v>
      </c>
      <c r="I12" s="18" t="n">
        <v>45.846543959142</v>
      </c>
      <c r="J12" s="18" t="n">
        <v>41.056032193973</v>
      </c>
      <c r="K12" s="18" t="n">
        <v>41.056032193973</v>
      </c>
    </row>
    <row r="13" customFormat="false" ht="13.8" hidden="false" customHeight="false" outlineLevel="0" collapsed="false">
      <c r="A13" s="17" t="n">
        <v>3</v>
      </c>
      <c r="B13" s="17" t="n">
        <v>4</v>
      </c>
      <c r="C13" s="18" t="n">
        <v>60.6325592271075</v>
      </c>
      <c r="D13" s="18" t="n">
        <v>66.2009822263775</v>
      </c>
      <c r="E13" s="18" t="n">
        <v>61.1043687319552</v>
      </c>
      <c r="F13" s="18" t="n">
        <v>116416</v>
      </c>
      <c r="G13" s="18" t="n">
        <f aca="false">ROUND(F13/55,0)</f>
        <v>2117</v>
      </c>
      <c r="H13" s="18" t="n">
        <v>43.0433060940674</v>
      </c>
      <c r="I13" s="18" t="n">
        <v>62.7408917975428</v>
      </c>
      <c r="J13" s="18" t="n">
        <v>69.2540995004782</v>
      </c>
      <c r="K13" s="18" t="n">
        <v>69.2540995004782</v>
      </c>
    </row>
    <row r="14" customFormat="false" ht="13.8" hidden="true" customHeight="false" outlineLevel="0" collapsed="false">
      <c r="A14" s="17" t="n">
        <v>4</v>
      </c>
      <c r="B14" s="17" t="n">
        <v>1</v>
      </c>
      <c r="C14" s="18" t="n">
        <v>76.9121000108869</v>
      </c>
      <c r="D14" s="18" t="n">
        <v>51.9316738393572</v>
      </c>
      <c r="E14" s="18" t="n">
        <v>56.2400736965111</v>
      </c>
      <c r="F14" s="18" t="n">
        <v>1490918</v>
      </c>
      <c r="G14" s="18" t="n">
        <f aca="false">ROUND(F14/89,0)</f>
        <v>16752</v>
      </c>
      <c r="H14" s="18" t="n">
        <v>66.954974237324</v>
      </c>
      <c r="I14" s="18" t="n">
        <v>57.4329874987467</v>
      </c>
      <c r="J14" s="18" t="n">
        <v>71.7451454052816</v>
      </c>
      <c r="K14" s="18" t="n">
        <v>71.7451454052816</v>
      </c>
    </row>
    <row r="15" customFormat="false" ht="13.8" hidden="true" customHeight="false" outlineLevel="0" collapsed="false">
      <c r="A15" s="17" t="n">
        <v>4</v>
      </c>
      <c r="B15" s="17" t="n">
        <v>2</v>
      </c>
      <c r="C15" s="18" t="n">
        <v>68.7809230109926</v>
      </c>
      <c r="D15" s="18" t="n">
        <v>96.8494691459117</v>
      </c>
      <c r="E15" s="18" t="n">
        <v>74.0131181432239</v>
      </c>
      <c r="F15" s="18" t="n">
        <v>95248</v>
      </c>
      <c r="G15" s="18" t="n">
        <f aca="false">ROUND(F15/65,0)</f>
        <v>1465</v>
      </c>
      <c r="H15" s="18" t="n">
        <v>64.3545244508464</v>
      </c>
      <c r="I15" s="18" t="n">
        <v>76.8794780587199</v>
      </c>
      <c r="J15" s="18" t="n">
        <v>77.4131209643456</v>
      </c>
      <c r="K15" s="18" t="n">
        <v>77.4131209643456</v>
      </c>
    </row>
    <row r="16" customFormat="false" ht="13.8" hidden="true" customHeight="false" outlineLevel="0" collapsed="false">
      <c r="A16" s="17" t="n">
        <v>4</v>
      </c>
      <c r="B16" s="17" t="n">
        <v>3</v>
      </c>
      <c r="C16" s="18" t="n">
        <v>62.25725316804</v>
      </c>
      <c r="D16" s="18" t="n">
        <v>41.9844686164984</v>
      </c>
      <c r="E16" s="18" t="n">
        <v>48.1388198420539</v>
      </c>
      <c r="F16" s="18" t="n">
        <v>127726</v>
      </c>
      <c r="G16" s="18" t="n">
        <f aca="false">ROUND(F16/95,0)</f>
        <v>1344</v>
      </c>
      <c r="H16" s="18" t="n">
        <v>43.3296803579885</v>
      </c>
      <c r="I16" s="18" t="n">
        <v>54.6045820335229</v>
      </c>
      <c r="J16" s="18" t="n">
        <v>46.403900034673</v>
      </c>
      <c r="K16" s="18" t="n">
        <v>46.403900034673</v>
      </c>
    </row>
    <row r="17" customFormat="false" ht="13.8" hidden="false" customHeight="false" outlineLevel="0" collapsed="false">
      <c r="A17" s="17" t="n">
        <v>4</v>
      </c>
      <c r="B17" s="17" t="n">
        <v>4</v>
      </c>
      <c r="C17" s="18" t="n">
        <v>62.7169391152331</v>
      </c>
      <c r="D17" s="18" t="n">
        <v>93.0770043770645</v>
      </c>
      <c r="E17" s="18" t="n">
        <v>75.2289861308407</v>
      </c>
      <c r="F17" s="18" t="n">
        <v>0</v>
      </c>
      <c r="G17" s="18" t="n">
        <f aca="false">ROUND(F17/55,0)</f>
        <v>0</v>
      </c>
      <c r="H17" s="18" t="n">
        <v>70.5684929824126</v>
      </c>
      <c r="I17" s="18" t="n">
        <v>0</v>
      </c>
      <c r="J17" s="18" t="n">
        <v>0</v>
      </c>
      <c r="K17" s="18" t="n">
        <v>0</v>
      </c>
    </row>
    <row r="18" customFormat="false" ht="13.8" hidden="true" customHeight="false" outlineLevel="0" collapsed="false">
      <c r="A18" s="17" t="n">
        <v>5</v>
      </c>
      <c r="B18" s="17" t="n">
        <v>1</v>
      </c>
      <c r="C18" s="18" t="n">
        <v>22.2310749444848</v>
      </c>
      <c r="D18" s="18" t="n">
        <v>69.697012609257</v>
      </c>
      <c r="E18" s="18" t="n">
        <v>56.2976512388533</v>
      </c>
      <c r="F18" s="18" t="n">
        <v>240286</v>
      </c>
      <c r="G18" s="18" t="n">
        <f aca="false">ROUND(F18/89,0)</f>
        <v>2700</v>
      </c>
      <c r="H18" s="18" t="n">
        <v>61.9517534537233</v>
      </c>
      <c r="I18" s="18" t="n">
        <v>70.3579011345357</v>
      </c>
      <c r="J18" s="18" t="n">
        <v>72.9251229136797</v>
      </c>
      <c r="K18" s="18" t="n">
        <v>72.9251229136797</v>
      </c>
    </row>
    <row r="19" customFormat="false" ht="13.8" hidden="true" customHeight="false" outlineLevel="0" collapsed="false">
      <c r="A19" s="17" t="n">
        <v>5</v>
      </c>
      <c r="B19" s="17" t="n">
        <v>2</v>
      </c>
      <c r="C19" s="18" t="n">
        <v>85.2841591325192</v>
      </c>
      <c r="D19" s="18" t="n">
        <v>77.2098416092107</v>
      </c>
      <c r="E19" s="18" t="n">
        <v>74.6916051174343</v>
      </c>
      <c r="F19" s="18" t="n">
        <v>60650</v>
      </c>
      <c r="G19" s="18" t="n">
        <f aca="false">ROUND(F19/65,0)</f>
        <v>933</v>
      </c>
      <c r="H19" s="18" t="n">
        <v>75.1285420330629</v>
      </c>
      <c r="I19" s="18" t="n">
        <v>60.6083335712501</v>
      </c>
      <c r="J19" s="18" t="n">
        <v>79.6044520696601</v>
      </c>
      <c r="K19" s="18" t="n">
        <v>79.6044520696601</v>
      </c>
    </row>
    <row r="20" customFormat="false" ht="13.8" hidden="true" customHeight="false" outlineLevel="0" collapsed="false">
      <c r="A20" s="17" t="n">
        <v>5</v>
      </c>
      <c r="B20" s="17" t="n">
        <v>3</v>
      </c>
      <c r="C20" s="18" t="n">
        <v>80.3735797416343</v>
      </c>
      <c r="D20" s="18" t="n">
        <v>67.2602140034278</v>
      </c>
      <c r="E20" s="18" t="n">
        <v>69.3548697670939</v>
      </c>
      <c r="F20" s="18" t="n">
        <v>390827</v>
      </c>
      <c r="G20" s="18" t="n">
        <f aca="false">ROUND(F20/95,0)</f>
        <v>4114</v>
      </c>
      <c r="H20" s="18" t="n">
        <v>67.5108570324344</v>
      </c>
      <c r="I20" s="18" t="n">
        <v>73.2107835437937</v>
      </c>
      <c r="J20" s="18" t="n">
        <v>69.3404348674714</v>
      </c>
      <c r="K20" s="18" t="n">
        <v>69.3404348674714</v>
      </c>
    </row>
    <row r="21" customFormat="false" ht="13.8" hidden="false" customHeight="false" outlineLevel="0" collapsed="false">
      <c r="A21" s="17" t="n">
        <v>5</v>
      </c>
      <c r="B21" s="17" t="n">
        <v>4</v>
      </c>
      <c r="C21" s="18" t="n">
        <v>64.6852910736865</v>
      </c>
      <c r="D21" s="18" t="n">
        <v>67.0854401165065</v>
      </c>
      <c r="E21" s="18" t="n">
        <v>65.2119021196033</v>
      </c>
      <c r="F21" s="18" t="n">
        <v>6867</v>
      </c>
      <c r="G21" s="18" t="n">
        <f aca="false">ROUND(F21/55,0)</f>
        <v>125</v>
      </c>
      <c r="H21" s="18" t="n">
        <v>66.351110801445</v>
      </c>
      <c r="I21" s="18" t="n">
        <v>65.2720196819143</v>
      </c>
      <c r="J21" s="18" t="n">
        <v>62.5735700492101</v>
      </c>
      <c r="K21" s="18" t="n">
        <v>62.5735700492101</v>
      </c>
    </row>
    <row r="22" customFormat="false" ht="13.8" hidden="true" customHeight="false" outlineLevel="0" collapsed="false">
      <c r="A22" s="17" t="n">
        <v>6</v>
      </c>
      <c r="B22" s="17" t="n">
        <v>1</v>
      </c>
      <c r="C22" s="18" t="n">
        <v>61.9691136374283</v>
      </c>
      <c r="D22" s="18" t="n">
        <v>88.7028386307433</v>
      </c>
      <c r="E22" s="18" t="n">
        <v>64.6252178765081</v>
      </c>
      <c r="F22" s="18" t="n">
        <v>648948</v>
      </c>
      <c r="G22" s="18" t="n">
        <f aca="false">ROUND(F22/89,0)</f>
        <v>7292</v>
      </c>
      <c r="H22" s="18" t="n">
        <v>84.3674169802688</v>
      </c>
      <c r="I22" s="18" t="n">
        <v>77.9493960720809</v>
      </c>
      <c r="J22" s="18" t="n">
        <v>77.6105142667517</v>
      </c>
      <c r="K22" s="18" t="n">
        <v>77.6105142667517</v>
      </c>
    </row>
    <row r="23" customFormat="false" ht="13.8" hidden="true" customHeight="false" outlineLevel="0" collapsed="false">
      <c r="A23" s="17" t="n">
        <v>6</v>
      </c>
      <c r="B23" s="17" t="n">
        <v>2</v>
      </c>
      <c r="C23" s="18" t="n">
        <v>71.5777248683212</v>
      </c>
      <c r="D23" s="18" t="n">
        <v>96.7687575354545</v>
      </c>
      <c r="E23" s="18" t="n">
        <v>86.9319140790219</v>
      </c>
      <c r="F23" s="18" t="n">
        <v>58263</v>
      </c>
      <c r="G23" s="18" t="n">
        <f aca="false">ROUND(F23/65,0)</f>
        <v>896</v>
      </c>
      <c r="H23" s="18" t="n">
        <v>96.8563615963252</v>
      </c>
      <c r="I23" s="18" t="n">
        <v>93.2217251301239</v>
      </c>
      <c r="J23" s="18" t="n">
        <v>92.5385027305068</v>
      </c>
      <c r="K23" s="18" t="n">
        <v>92.5385027305068</v>
      </c>
    </row>
    <row r="24" customFormat="false" ht="13.8" hidden="true" customHeight="false" outlineLevel="0" collapsed="false">
      <c r="A24" s="17" t="n">
        <v>6</v>
      </c>
      <c r="B24" s="17" t="n">
        <v>3</v>
      </c>
      <c r="C24" s="18" t="n">
        <v>88.852845347468</v>
      </c>
      <c r="D24" s="18" t="n">
        <v>62.9646202748543</v>
      </c>
      <c r="E24" s="18" t="n">
        <v>72.6775550502912</v>
      </c>
      <c r="F24" s="18" t="n">
        <v>39393</v>
      </c>
      <c r="G24" s="18" t="n">
        <f aca="false">ROUND(F24/95,0)</f>
        <v>415</v>
      </c>
      <c r="H24" s="18" t="n">
        <v>67.8505204821698</v>
      </c>
      <c r="I24" s="18" t="n">
        <v>72.6749470691655</v>
      </c>
      <c r="J24" s="18" t="n">
        <v>63.4739516085953</v>
      </c>
      <c r="K24" s="18" t="n">
        <v>63.4739516085953</v>
      </c>
    </row>
    <row r="25" customFormat="false" ht="13.8" hidden="false" customHeight="false" outlineLevel="0" collapsed="false">
      <c r="A25" s="17" t="n">
        <v>6</v>
      </c>
      <c r="B25" s="17" t="n">
        <v>4</v>
      </c>
      <c r="C25" s="18" t="n">
        <v>84.1390665767449</v>
      </c>
      <c r="D25" s="18" t="n">
        <v>68.9722633806674</v>
      </c>
      <c r="E25" s="18" t="n">
        <v>68.5444211572345</v>
      </c>
      <c r="F25" s="18" t="n">
        <v>0</v>
      </c>
      <c r="G25" s="18" t="n">
        <f aca="false">ROUND(F25/55,0)</f>
        <v>0</v>
      </c>
      <c r="H25" s="18" t="n">
        <v>73.6513333562986</v>
      </c>
      <c r="I25" s="18" t="n">
        <v>0</v>
      </c>
      <c r="J25" s="18" t="n">
        <v>0</v>
      </c>
      <c r="K25" s="18" t="n">
        <v>0</v>
      </c>
    </row>
    <row r="26" customFormat="false" ht="13.8" hidden="true" customHeight="false" outlineLevel="0" collapsed="false">
      <c r="A26" s="17" t="n">
        <v>7</v>
      </c>
      <c r="B26" s="17" t="n">
        <v>1</v>
      </c>
      <c r="C26" s="18" t="n">
        <v>91.640525752256</v>
      </c>
      <c r="D26" s="18" t="n">
        <v>68.4389549713683</v>
      </c>
      <c r="E26" s="18" t="n">
        <v>71.1562003708228</v>
      </c>
      <c r="F26" s="18" t="n">
        <v>516456</v>
      </c>
      <c r="G26" s="18" t="n">
        <f aca="false">ROUND(F26/89,0)</f>
        <v>5803</v>
      </c>
      <c r="H26" s="18" t="n">
        <v>55.9936955986445</v>
      </c>
      <c r="I26" s="18" t="n">
        <v>67.8985370442625</v>
      </c>
      <c r="J26" s="18" t="n">
        <v>64.602186123287</v>
      </c>
      <c r="K26" s="18" t="n">
        <v>64.602186123287</v>
      </c>
    </row>
    <row r="27" customFormat="false" ht="13.8" hidden="true" customHeight="false" outlineLevel="0" collapsed="false">
      <c r="A27" s="17" t="n">
        <v>7</v>
      </c>
      <c r="B27" s="17" t="n">
        <v>2</v>
      </c>
      <c r="C27" s="18" t="n">
        <v>61.8926504439199</v>
      </c>
      <c r="D27" s="18" t="n">
        <v>69.5547998310595</v>
      </c>
      <c r="E27" s="18" t="n">
        <v>66.7882276502885</v>
      </c>
      <c r="F27" s="18" t="n">
        <v>131780</v>
      </c>
      <c r="G27" s="18" t="n">
        <f aca="false">ROUND(F27/65,0)</f>
        <v>2027</v>
      </c>
      <c r="H27" s="18" t="n">
        <v>65.4995632995129</v>
      </c>
      <c r="I27" s="18" t="n">
        <v>24.4796367710963</v>
      </c>
      <c r="J27" s="18" t="n">
        <v>15.6332112471843</v>
      </c>
      <c r="K27" s="18" t="n">
        <v>15.6332112471843</v>
      </c>
    </row>
    <row r="28" customFormat="false" ht="13.8" hidden="true" customHeight="false" outlineLevel="0" collapsed="false">
      <c r="A28" s="17" t="n">
        <v>7</v>
      </c>
      <c r="B28" s="17" t="n">
        <v>3</v>
      </c>
      <c r="C28" s="18" t="n">
        <v>65.5281855741185</v>
      </c>
      <c r="D28" s="18" t="n">
        <v>76.7468533469612</v>
      </c>
      <c r="E28" s="18" t="n">
        <v>65.2555581875104</v>
      </c>
      <c r="F28" s="18" t="n">
        <v>79337</v>
      </c>
      <c r="G28" s="18" t="n">
        <f aca="false">ROUND(F28/95,0)</f>
        <v>835</v>
      </c>
      <c r="H28" s="18" t="n">
        <v>61.2458287123977</v>
      </c>
      <c r="I28" s="18" t="n">
        <v>60.7141189226527</v>
      </c>
      <c r="J28" s="18" t="n">
        <v>63.4243654665638</v>
      </c>
      <c r="K28" s="18" t="n">
        <v>63.4243654665638</v>
      </c>
    </row>
    <row r="29" customFormat="false" ht="13.8" hidden="false" customHeight="false" outlineLevel="0" collapsed="false">
      <c r="A29" s="17" t="n">
        <v>7</v>
      </c>
      <c r="B29" s="17" t="n">
        <v>4</v>
      </c>
      <c r="C29" s="18" t="n">
        <v>85.3768656355388</v>
      </c>
      <c r="D29" s="18" t="n">
        <v>81.9757635368567</v>
      </c>
      <c r="E29" s="18" t="n">
        <v>86.9892632895762</v>
      </c>
      <c r="F29" s="18" t="n">
        <v>0</v>
      </c>
      <c r="G29" s="18" t="n">
        <f aca="false">ROUND(F29/55,0)</f>
        <v>0</v>
      </c>
      <c r="H29" s="18" t="n">
        <v>95.3978633536939</v>
      </c>
      <c r="I29" s="18" t="n">
        <v>0</v>
      </c>
      <c r="J29" s="18" t="n">
        <v>0</v>
      </c>
      <c r="K29" s="18" t="n">
        <v>0</v>
      </c>
    </row>
    <row r="30" customFormat="false" ht="13.8" hidden="true" customHeight="false" outlineLevel="0" collapsed="false">
      <c r="A30" s="17" t="n">
        <v>8</v>
      </c>
      <c r="B30" s="17" t="n">
        <v>1</v>
      </c>
      <c r="C30" s="18" t="n">
        <v>51.8285491603737</v>
      </c>
      <c r="D30" s="18" t="n">
        <v>96.7027463411617</v>
      </c>
      <c r="E30" s="18" t="n">
        <v>57.7684722608889</v>
      </c>
      <c r="F30" s="18" t="n">
        <v>192669</v>
      </c>
      <c r="G30" s="18" t="n">
        <f aca="false">ROUND(F30/89,0)</f>
        <v>2165</v>
      </c>
      <c r="H30" s="18" t="n">
        <v>27.1400377481731</v>
      </c>
      <c r="I30" s="18" t="n">
        <v>87.947404653373</v>
      </c>
      <c r="J30" s="18" t="n">
        <v>77.304549130026</v>
      </c>
      <c r="K30" s="18" t="n">
        <v>77.304549130026</v>
      </c>
    </row>
    <row r="31" customFormat="false" ht="13.8" hidden="true" customHeight="false" outlineLevel="0" collapsed="false">
      <c r="A31" s="17" t="n">
        <v>8</v>
      </c>
      <c r="B31" s="17" t="n">
        <v>2</v>
      </c>
      <c r="C31" s="18" t="n">
        <v>96.1310507747468</v>
      </c>
      <c r="D31" s="18" t="n">
        <v>78.7270874505195</v>
      </c>
      <c r="E31" s="18" t="n">
        <v>93.2190964326646</v>
      </c>
      <c r="F31" s="18" t="n">
        <v>48473</v>
      </c>
      <c r="G31" s="18" t="n">
        <f aca="false">ROUND(F31/65,0)</f>
        <v>746</v>
      </c>
      <c r="H31" s="18" t="n">
        <v>92.850448365437</v>
      </c>
      <c r="I31" s="18" t="n">
        <v>92.3024703351191</v>
      </c>
      <c r="J31" s="18" t="n">
        <v>93.8602391373594</v>
      </c>
      <c r="K31" s="18" t="n">
        <v>93.8602391373594</v>
      </c>
    </row>
    <row r="32" customFormat="false" ht="13.8" hidden="true" customHeight="false" outlineLevel="0" collapsed="false">
      <c r="A32" s="17" t="n">
        <v>8</v>
      </c>
      <c r="B32" s="17" t="n">
        <v>3</v>
      </c>
      <c r="C32" s="18" t="n">
        <v>62.5692943048865</v>
      </c>
      <c r="D32" s="18" t="n">
        <v>90.016012543431</v>
      </c>
      <c r="E32" s="18" t="n">
        <v>69.1220411078694</v>
      </c>
      <c r="F32" s="18" t="n">
        <v>45003</v>
      </c>
      <c r="G32" s="18" t="n">
        <f aca="false">ROUND(F32/95,0)</f>
        <v>474</v>
      </c>
      <c r="H32" s="18" t="n">
        <v>69.1675347518178</v>
      </c>
      <c r="I32" s="18" t="n">
        <v>80.2432864278964</v>
      </c>
      <c r="J32" s="18" t="n">
        <v>70.0364426303071</v>
      </c>
      <c r="K32" s="18" t="n">
        <v>70.0364426303071</v>
      </c>
    </row>
    <row r="33" customFormat="false" ht="13.8" hidden="false" customHeight="false" outlineLevel="0" collapsed="false">
      <c r="A33" s="17" t="n">
        <v>8</v>
      </c>
      <c r="B33" s="17" t="n">
        <v>4</v>
      </c>
      <c r="C33" s="18" t="n">
        <v>81.9802225074385</v>
      </c>
      <c r="D33" s="18" t="n">
        <v>84.1894809458386</v>
      </c>
      <c r="E33" s="18" t="n">
        <v>89.6949594587502</v>
      </c>
      <c r="F33" s="18" t="n">
        <v>0</v>
      </c>
      <c r="G33" s="18" t="n">
        <f aca="false">ROUND(F33/55,0)</f>
        <v>0</v>
      </c>
      <c r="H33" s="18" t="n">
        <v>76.4576195177853</v>
      </c>
      <c r="I33" s="18" t="n">
        <v>0</v>
      </c>
      <c r="J33" s="18" t="n">
        <v>0</v>
      </c>
      <c r="K33" s="18" t="n">
        <v>0</v>
      </c>
    </row>
    <row r="34" customFormat="false" ht="13.8" hidden="true" customHeight="false" outlineLevel="0" collapsed="false">
      <c r="A34" s="17" t="n">
        <v>9</v>
      </c>
      <c r="B34" s="17" t="n">
        <v>1</v>
      </c>
      <c r="C34" s="18" t="n">
        <v>74.3936155261514</v>
      </c>
      <c r="D34" s="18" t="n">
        <v>91.6672607720568</v>
      </c>
      <c r="E34" s="18" t="n">
        <v>85.3915318180318</v>
      </c>
      <c r="F34" s="18" t="n">
        <v>78447</v>
      </c>
      <c r="G34" s="18" t="n">
        <f aca="false">ROUND(F34/89,0)</f>
        <v>881</v>
      </c>
      <c r="H34" s="18" t="n">
        <v>75.5908518474076</v>
      </c>
      <c r="I34" s="18" t="n">
        <v>82.2124395345647</v>
      </c>
      <c r="J34" s="18" t="n">
        <v>80.503670982541</v>
      </c>
      <c r="K34" s="18" t="n">
        <v>80.503670982541</v>
      </c>
    </row>
    <row r="35" customFormat="false" ht="13.8" hidden="true" customHeight="false" outlineLevel="0" collapsed="false">
      <c r="A35" s="17" t="n">
        <v>9</v>
      </c>
      <c r="B35" s="17" t="n">
        <v>2</v>
      </c>
      <c r="C35" s="18" t="n">
        <v>90.0817634879923</v>
      </c>
      <c r="D35" s="18" t="n">
        <v>91.3665183494439</v>
      </c>
      <c r="E35" s="18" t="n">
        <v>87.4295200197593</v>
      </c>
      <c r="F35" s="18" t="n">
        <v>31710</v>
      </c>
      <c r="G35" s="18" t="n">
        <f aca="false">ROUND(F35/65,0)</f>
        <v>488</v>
      </c>
      <c r="H35" s="18" t="n">
        <v>92.0439277514082</v>
      </c>
      <c r="I35" s="18" t="n">
        <v>92.2888802210154</v>
      </c>
      <c r="J35" s="18" t="n">
        <v>97.7408155925631</v>
      </c>
      <c r="K35" s="18" t="n">
        <v>97.7408155925631</v>
      </c>
    </row>
    <row r="36" customFormat="false" ht="13.8" hidden="true" customHeight="false" outlineLevel="0" collapsed="false">
      <c r="A36" s="17" t="n">
        <v>9</v>
      </c>
      <c r="B36" s="17" t="n">
        <v>3</v>
      </c>
      <c r="C36" s="18" t="n">
        <v>64.4281866671091</v>
      </c>
      <c r="D36" s="18" t="n">
        <v>74.4112496811106</v>
      </c>
      <c r="E36" s="18" t="n">
        <v>67.7422896915539</v>
      </c>
      <c r="F36" s="18" t="n">
        <v>20498</v>
      </c>
      <c r="G36" s="18" t="n">
        <f aca="false">ROUND(F36/95,0)</f>
        <v>216</v>
      </c>
      <c r="H36" s="18" t="n">
        <v>73.333189645701</v>
      </c>
      <c r="I36" s="18" t="n">
        <v>60.6330908579109</v>
      </c>
      <c r="J36" s="18" t="n">
        <v>64.3940067626391</v>
      </c>
      <c r="K36" s="18" t="n">
        <v>64.3940067626391</v>
      </c>
    </row>
    <row r="37" customFormat="false" ht="13.8" hidden="false" customHeight="false" outlineLevel="0" collapsed="false">
      <c r="A37" s="17" t="n">
        <v>9</v>
      </c>
      <c r="B37" s="17" t="n">
        <v>4</v>
      </c>
      <c r="C37" s="18" t="n">
        <v>85.3433839017265</v>
      </c>
      <c r="D37" s="18" t="n">
        <v>96.7283226541271</v>
      </c>
      <c r="E37" s="18" t="n">
        <v>93.7174465072876</v>
      </c>
      <c r="F37" s="18" t="n">
        <v>0</v>
      </c>
      <c r="G37" s="18" t="n">
        <f aca="false">ROUND(F37/55,0)</f>
        <v>0</v>
      </c>
      <c r="H37" s="18" t="n">
        <v>77.0290892942558</v>
      </c>
      <c r="I37" s="18" t="n">
        <v>0</v>
      </c>
      <c r="J37" s="18" t="n">
        <v>0</v>
      </c>
      <c r="K37" s="18" t="n">
        <v>0</v>
      </c>
    </row>
    <row r="38" customFormat="false" ht="13.8" hidden="true" customHeight="false" outlineLevel="0" collapsed="false">
      <c r="A38" s="17" t="n">
        <v>10</v>
      </c>
      <c r="B38" s="17" t="n">
        <v>1</v>
      </c>
      <c r="C38" s="18" t="n">
        <v>56.6769490027797</v>
      </c>
      <c r="D38" s="18" t="n">
        <v>64.1283515216758</v>
      </c>
      <c r="E38" s="18" t="n">
        <v>51.288012491386</v>
      </c>
      <c r="F38" s="18" t="n">
        <v>1886960</v>
      </c>
      <c r="G38" s="18" t="n">
        <f aca="false">ROUND(F38/89,0)</f>
        <v>21202</v>
      </c>
      <c r="H38" s="18" t="n">
        <v>48.3674467582608</v>
      </c>
      <c r="I38" s="18" t="n">
        <v>53.0534125281212</v>
      </c>
      <c r="J38" s="18" t="n">
        <v>56.2122632373891</v>
      </c>
      <c r="K38" s="18" t="n">
        <v>56.2122632373891</v>
      </c>
    </row>
    <row r="39" customFormat="false" ht="13.8" hidden="true" customHeight="false" outlineLevel="0" collapsed="false">
      <c r="A39" s="17" t="n">
        <v>10</v>
      </c>
      <c r="B39" s="17" t="n">
        <v>2</v>
      </c>
      <c r="C39" s="18" t="n">
        <v>60.2155707412896</v>
      </c>
      <c r="D39" s="18" t="n">
        <v>73.9693884858172</v>
      </c>
      <c r="E39" s="18" t="n">
        <v>63.8783879796969</v>
      </c>
      <c r="F39" s="18" t="n">
        <v>247976</v>
      </c>
      <c r="G39" s="18" t="n">
        <f aca="false">ROUND(F39/65,0)</f>
        <v>3815</v>
      </c>
      <c r="H39" s="18" t="n">
        <v>56.1350719490636</v>
      </c>
      <c r="I39" s="18" t="n">
        <v>59.5623823421104</v>
      </c>
      <c r="J39" s="18" t="n">
        <v>63.1584404706746</v>
      </c>
      <c r="K39" s="18" t="n">
        <v>63.1584404706746</v>
      </c>
    </row>
    <row r="40" customFormat="false" ht="13.8" hidden="true" customHeight="false" outlineLevel="0" collapsed="false">
      <c r="A40" s="17" t="n">
        <v>10</v>
      </c>
      <c r="B40" s="17" t="n">
        <v>3</v>
      </c>
      <c r="C40" s="18" t="n">
        <v>83.5239288166414</v>
      </c>
      <c r="D40" s="18" t="n">
        <v>77.5606455812973</v>
      </c>
      <c r="E40" s="18" t="n">
        <v>87.3218881823088</v>
      </c>
      <c r="F40" s="18" t="n">
        <v>318311</v>
      </c>
      <c r="G40" s="18" t="n">
        <f aca="false">ROUND(F40/95,0)</f>
        <v>3351</v>
      </c>
      <c r="H40" s="18" t="n">
        <v>72.3045130127303</v>
      </c>
      <c r="I40" s="18" t="n">
        <v>76.2659347600985</v>
      </c>
      <c r="J40" s="18" t="n">
        <v>78.5587849092775</v>
      </c>
      <c r="K40" s="18" t="n">
        <v>78.5587849092775</v>
      </c>
    </row>
    <row r="41" customFormat="false" ht="13.8" hidden="false" customHeight="false" outlineLevel="0" collapsed="false">
      <c r="A41" s="17" t="n">
        <v>10</v>
      </c>
      <c r="B41" s="17" t="n">
        <v>4</v>
      </c>
      <c r="C41" s="18" t="n">
        <v>84.0196739232258</v>
      </c>
      <c r="D41" s="18" t="n">
        <v>90.1661710459616</v>
      </c>
      <c r="E41" s="18" t="n">
        <v>89.581282647832</v>
      </c>
      <c r="F41" s="18" t="n">
        <v>54152</v>
      </c>
      <c r="G41" s="18" t="n">
        <f aca="false">ROUND(F41/55,0)</f>
        <v>985</v>
      </c>
      <c r="H41" s="18" t="n">
        <v>87.5025138170964</v>
      </c>
      <c r="I41" s="18" t="n">
        <v>85.2486679625867</v>
      </c>
      <c r="J41" s="18" t="n">
        <v>85.2486679625867</v>
      </c>
    </row>
  </sheetData>
  <autoFilter ref="A1:K41">
    <filterColumn colId="1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2017-09-25T06:51:18Z</dcterms:created>
  <dc:creator>admin</dc:creator>
  <dc:description/>
  <dc:language>en-US</dc:language>
  <cp:lastModifiedBy/>
  <dcterms:modified xsi:type="dcterms:W3CDTF">2017-09-26T00:07:18Z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