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btrcf_ucl_ac_uk/Documents/BIOS0028 Research Project/REPORT/"/>
    </mc:Choice>
  </mc:AlternateContent>
  <xr:revisionPtr revIDLastSave="613" documentId="8_{6DC3624C-42A0-DA4B-BD04-EB9A5A5DF476}" xr6:coauthVersionLast="47" xr6:coauthVersionMax="47" xr10:uidLastSave="{E45A69A8-FBAD-2941-8967-82E36484C43B}"/>
  <bookViews>
    <workbookView xWindow="-860" yWindow="-19660" windowWidth="28040" windowHeight="17260" activeTab="6" xr2:uid="{03DE5942-DE43-6B41-9DEC-3B18EBEFE8A5}"/>
  </bookViews>
  <sheets>
    <sheet name="S1 Taxonomic representation" sheetId="1" r:id="rId1"/>
    <sheet name="S2 Realm representation" sheetId="2" r:id="rId2"/>
    <sheet name="S3 Country-level richness" sheetId="4" r:id="rId3"/>
    <sheet name="S4 Threat representation" sheetId="3" r:id="rId4"/>
    <sheet name="S5 Trait representation" sheetId="5" r:id="rId5"/>
    <sheet name="S6 LPI lambdas" sheetId="6" r:id="rId6"/>
    <sheet name="S7 Mixed model analysi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35" i="1"/>
  <c r="F36" i="1"/>
  <c r="F37" i="1"/>
  <c r="D77" i="7"/>
  <c r="D32" i="7"/>
  <c r="C44" i="7"/>
  <c r="C43" i="7"/>
  <c r="I9" i="1"/>
  <c r="I8" i="1"/>
  <c r="C82" i="2"/>
  <c r="D109" i="3"/>
  <c r="D108" i="3"/>
  <c r="D110" i="3"/>
  <c r="D111" i="3"/>
  <c r="D112" i="3"/>
  <c r="D113" i="3"/>
  <c r="D107" i="3"/>
  <c r="D100" i="3"/>
  <c r="D101" i="3"/>
  <c r="D102" i="3"/>
  <c r="D103" i="3"/>
  <c r="D104" i="3"/>
  <c r="D105" i="3"/>
  <c r="D106" i="3"/>
  <c r="D99" i="3"/>
  <c r="D90" i="3"/>
  <c r="D91" i="3"/>
  <c r="D92" i="3"/>
  <c r="D93" i="3"/>
  <c r="D94" i="3"/>
  <c r="D89" i="3"/>
  <c r="D83" i="3"/>
  <c r="D84" i="3"/>
  <c r="D85" i="3"/>
  <c r="D86" i="3"/>
  <c r="D87" i="3"/>
  <c r="D88" i="3"/>
  <c r="D82" i="3"/>
  <c r="D77" i="2"/>
  <c r="D83" i="2"/>
  <c r="D78" i="2"/>
  <c r="D76" i="2"/>
  <c r="D73" i="2"/>
  <c r="D74" i="2"/>
  <c r="D75" i="2"/>
  <c r="D72" i="2"/>
  <c r="D66" i="2"/>
  <c r="D67" i="2"/>
  <c r="D68" i="2"/>
  <c r="D69" i="2"/>
  <c r="D70" i="2"/>
  <c r="D71" i="2"/>
  <c r="D65" i="2"/>
  <c r="D58" i="2"/>
  <c r="D59" i="2"/>
  <c r="D57" i="2"/>
  <c r="D56" i="2"/>
  <c r="D51" i="2"/>
  <c r="D52" i="2"/>
  <c r="D53" i="2"/>
  <c r="D54" i="2"/>
  <c r="D55" i="2"/>
  <c r="D50" i="2"/>
  <c r="F41" i="2"/>
  <c r="F40" i="2"/>
  <c r="F39" i="2"/>
  <c r="F38" i="2"/>
  <c r="F37" i="2"/>
  <c r="F36" i="2"/>
  <c r="F35" i="2"/>
  <c r="F25" i="2"/>
  <c r="F26" i="2"/>
  <c r="F27" i="2"/>
  <c r="F28" i="2"/>
  <c r="F29" i="2"/>
  <c r="F30" i="2"/>
  <c r="F24" i="2"/>
  <c r="F70" i="3"/>
  <c r="F69" i="3"/>
  <c r="F68" i="3"/>
  <c r="F67" i="3"/>
  <c r="F60" i="3"/>
  <c r="F61" i="3"/>
  <c r="F62" i="3"/>
  <c r="F59" i="3"/>
  <c r="F41" i="3"/>
  <c r="F40" i="3"/>
  <c r="F39" i="3"/>
  <c r="F38" i="3"/>
  <c r="F37" i="3"/>
  <c r="F36" i="3"/>
  <c r="F35" i="3"/>
  <c r="F25" i="3"/>
  <c r="F26" i="3"/>
  <c r="F27" i="3"/>
  <c r="F28" i="3"/>
  <c r="F29" i="3"/>
  <c r="F30" i="3"/>
  <c r="F31" i="3"/>
  <c r="AF58" i="6"/>
  <c r="AF57" i="6"/>
  <c r="AF56" i="6"/>
  <c r="AA58" i="6"/>
  <c r="AA57" i="6"/>
  <c r="AA56" i="6"/>
  <c r="G56" i="6"/>
  <c r="Q56" i="6"/>
  <c r="V58" i="6"/>
  <c r="V57" i="6"/>
  <c r="V56" i="6"/>
  <c r="Q58" i="6"/>
  <c r="Q57" i="6"/>
  <c r="L58" i="6"/>
  <c r="L57" i="6"/>
  <c r="L56" i="6"/>
  <c r="G57" i="6"/>
  <c r="G58" i="6"/>
  <c r="B58" i="6"/>
  <c r="B57" i="6"/>
  <c r="B56" i="6"/>
  <c r="D5" i="1"/>
  <c r="D4" i="1"/>
  <c r="D82" i="2" l="1"/>
  <c r="D81" i="2"/>
  <c r="D80" i="2"/>
  <c r="D79" i="2"/>
</calcChain>
</file>

<file path=xl/sharedStrings.xml><?xml version="1.0" encoding="utf-8"?>
<sst xmlns="http://schemas.openxmlformats.org/spreadsheetml/2006/main" count="1117" uniqueCount="556">
  <si>
    <t>Amphibians</t>
  </si>
  <si>
    <t>Reptiles</t>
  </si>
  <si>
    <t>Total IUCN herps</t>
  </si>
  <si>
    <t>Number</t>
  </si>
  <si>
    <t>% representation</t>
  </si>
  <si>
    <t>Order</t>
  </si>
  <si>
    <t>IUCN_count</t>
  </si>
  <si>
    <t>LPI_count</t>
  </si>
  <si>
    <t>IUCN_prop</t>
  </si>
  <si>
    <t>LPI_prop</t>
  </si>
  <si>
    <t>Anura</t>
  </si>
  <si>
    <t>Caudata</t>
  </si>
  <si>
    <t>Crocodylia</t>
  </si>
  <si>
    <t>Gymnophiona</t>
  </si>
  <si>
    <t>Squamata</t>
  </si>
  <si>
    <t>Testudines</t>
  </si>
  <si>
    <t>LPI_Percent</t>
  </si>
  <si>
    <t>IUCN_Percent</t>
  </si>
  <si>
    <t>df</t>
  </si>
  <si>
    <t xml:space="preserve">X2 </t>
  </si>
  <si>
    <t xml:space="preserve">p-value </t>
  </si>
  <si>
    <t>realm</t>
  </si>
  <si>
    <t>Total_amph_species_IUCN</t>
  </si>
  <si>
    <t>proportion_fw_amph_IUCN</t>
  </si>
  <si>
    <t>percent_amph_IUCN</t>
  </si>
  <si>
    <t>Total_rept_species_IUCN</t>
  </si>
  <si>
    <t>proportion_fw_repts_IUCN</t>
  </si>
  <si>
    <t>percent_rept_IUCN</t>
  </si>
  <si>
    <t>Total_amph_species_LPI</t>
  </si>
  <si>
    <t>proportion_amph_LPI</t>
  </si>
  <si>
    <t>percent_amph_LPI</t>
  </si>
  <si>
    <t>Total_rept_species_LPI</t>
  </si>
  <si>
    <t>proportion_rept_LPI</t>
  </si>
  <si>
    <t>percent_rept_LPI</t>
  </si>
  <si>
    <t>Afrotropical</t>
  </si>
  <si>
    <t>Australasian</t>
  </si>
  <si>
    <t>Indomalayan</t>
  </si>
  <si>
    <t>Nearctic</t>
  </si>
  <si>
    <t>Neotropical</t>
  </si>
  <si>
    <t>Oceanian</t>
  </si>
  <si>
    <t>Palearctic</t>
  </si>
  <si>
    <t>Realm</t>
  </si>
  <si>
    <t>Countries</t>
  </si>
  <si>
    <t>NA</t>
  </si>
  <si>
    <t>Fw_amph_richness (IUCN)</t>
  </si>
  <si>
    <t>Fw_rept_richness (IUCN)</t>
  </si>
  <si>
    <t>LPI fw amph</t>
  </si>
  <si>
    <t>LPI fw rept</t>
  </si>
  <si>
    <t>Amph_percentage (LPI representation)</t>
  </si>
  <si>
    <t>Rept_percentage (LPI representation)</t>
  </si>
  <si>
    <t>redlistCategory</t>
  </si>
  <si>
    <t>proportion_fw_rept_IUCN</t>
  </si>
  <si>
    <t>Critically Endangered</t>
  </si>
  <si>
    <t>Data Deficient</t>
  </si>
  <si>
    <t>Endangered</t>
  </si>
  <si>
    <t>Extinct</t>
  </si>
  <si>
    <t>Least Concern</t>
  </si>
  <si>
    <t>Near Threatened</t>
  </si>
  <si>
    <t>Vulnerable</t>
  </si>
  <si>
    <t>Threatened</t>
  </si>
  <si>
    <t>DD</t>
  </si>
  <si>
    <t>Not Threatened</t>
  </si>
  <si>
    <t>Group (All systems)</t>
  </si>
  <si>
    <t>Group (all systems)</t>
  </si>
  <si>
    <t>Amphibian Order (FW only)</t>
  </si>
  <si>
    <t>Reptile Order (FW only)</t>
  </si>
  <si>
    <t>Two- tailed proportion tests (fw species LPI vs IUCN)</t>
  </si>
  <si>
    <t>LPI_final</t>
  </si>
  <si>
    <t>CI_low</t>
  </si>
  <si>
    <t>CI_high</t>
  </si>
  <si>
    <t>Year</t>
  </si>
  <si>
    <t>Percentage reduction:</t>
  </si>
  <si>
    <t>Percentage reduction</t>
  </si>
  <si>
    <t>average</t>
  </si>
  <si>
    <t>upper CI</t>
  </si>
  <si>
    <t>lower CI</t>
  </si>
  <si>
    <t>Count</t>
  </si>
  <si>
    <t>Australasian|Indomalayan</t>
  </si>
  <si>
    <t>Indomalayan|Palearctic</t>
  </si>
  <si>
    <t>Nearctic|Neotropical</t>
  </si>
  <si>
    <t>IUCN realm</t>
  </si>
  <si>
    <t>Note: for LPI counts, the realm in which a population was observed was counted, not the IUCN realms they exist in</t>
  </si>
  <si>
    <t>S1: Taxonomic Representation</t>
  </si>
  <si>
    <t>S1.1: Total herptiles</t>
  </si>
  <si>
    <t>S1.2: LPI and IUCN freshwater herptiles</t>
  </si>
  <si>
    <t>S2: Realm representation</t>
  </si>
  <si>
    <t>S3: Country-level richness and representation</t>
  </si>
  <si>
    <t>S3.1: Richness and representation of freshwater herptiles by country</t>
  </si>
  <si>
    <t>Threat</t>
  </si>
  <si>
    <t>X.squared</t>
  </si>
  <si>
    <t>DF</t>
  </si>
  <si>
    <t>P_value</t>
  </si>
  <si>
    <t>AMPHIBIANS</t>
  </si>
  <si>
    <t>REPTILES</t>
  </si>
  <si>
    <t>SIGNIFICANT?</t>
  </si>
  <si>
    <t>N</t>
  </si>
  <si>
    <t>Y</t>
  </si>
  <si>
    <t>S4.1(a): Proportions of fw amphibians in IUCN threat categories (IUCN and LPI)</t>
  </si>
  <si>
    <t>S4.1(b): Proportions of fw reptiles in IUCN threat categories (IUCN and LPI)</t>
  </si>
  <si>
    <t>S4: THREAT REPRESENTATION</t>
  </si>
  <si>
    <t>S4.2(a): Fw amphibian proportion tests (IUCN threat categories)</t>
  </si>
  <si>
    <t>SIGNIFICANCE THRESHOLD (bonferroni correction)</t>
  </si>
  <si>
    <t>S4.2(b): Fw reptile proportion tests (IUCN threat categories)</t>
  </si>
  <si>
    <t>S4.3(a): Broad threat category representation in fw amphibians</t>
  </si>
  <si>
    <t>S4.3(b): Broad threat category representation in fw reptiles</t>
  </si>
  <si>
    <t>S4.4(a) Fw amphibian proportion tests (broad threat categories)</t>
  </si>
  <si>
    <t>S4.4(b) Fw reptile proportion tests (broad threat categories)</t>
  </si>
  <si>
    <t xml:space="preserve">Overall Chi-square goodness of fit </t>
  </si>
  <si>
    <t>S1.4(a): Freshwater amphibian order proportions</t>
  </si>
  <si>
    <t>S1.4(b): Freshwater reptile order proportions</t>
  </si>
  <si>
    <t>Significant?</t>
  </si>
  <si>
    <t>Sigificant?</t>
  </si>
  <si>
    <t xml:space="preserve">S2.1(a): Realm counts and proportions - freshwater amphibians </t>
  </si>
  <si>
    <t>S2.1(b): Realm counts and proportions - freshwater reptiles</t>
  </si>
  <si>
    <t>S2.2(a): Fw amphibian proportion tests</t>
  </si>
  <si>
    <t>Overall Chi square goodness of fit</t>
  </si>
  <si>
    <t>S2.2(b): Fw reptile proportion tests</t>
  </si>
  <si>
    <t>Chi square goodness of fit tests ( LPI vs IUCN order proportions)</t>
  </si>
  <si>
    <t>count</t>
  </si>
  <si>
    <t>%</t>
  </si>
  <si>
    <t>S2.3: LPD fw amphibians (using IUCN assigned realms)</t>
  </si>
  <si>
    <t>S2.4: LPD fw reptiles (using IUCN assigned realms)</t>
  </si>
  <si>
    <t>Orders split by realms (LPD data)</t>
  </si>
  <si>
    <t>Note: using IUCN (not LPD) realms - i.e. all realms they exist in</t>
  </si>
  <si>
    <t>Note: added 2 testudines not in IUCN to Neotropical realm</t>
  </si>
  <si>
    <t>Threatened?</t>
  </si>
  <si>
    <t>Threat category split by realms (LPD data)</t>
  </si>
  <si>
    <t>S5: Trait Representation</t>
  </si>
  <si>
    <t>Number of trait data entries (all habitats)</t>
  </si>
  <si>
    <t>Of which are in LPD</t>
  </si>
  <si>
    <t xml:space="preserve">Of which are not in LPD </t>
  </si>
  <si>
    <t xml:space="preserve">Entries when merged with IUCN species names </t>
  </si>
  <si>
    <t>S5.2 Body size data availability for freshwater species</t>
  </si>
  <si>
    <t>Trait data source</t>
  </si>
  <si>
    <t>Etard et al 2020</t>
  </si>
  <si>
    <t>Meiri et al 2021</t>
  </si>
  <si>
    <r>
      <t>Freshwater species with body size data</t>
    </r>
    <r>
      <rPr>
        <sz val="12"/>
        <color theme="1"/>
        <rFont val="Calibri"/>
        <family val="2"/>
        <scheme val="minor"/>
      </rPr>
      <t xml:space="preserve"> (including subspecies)</t>
    </r>
  </si>
  <si>
    <t>KS test statistic 'D'</t>
  </si>
  <si>
    <t>Overlap between distributions (%)</t>
  </si>
  <si>
    <t>p-value</t>
  </si>
  <si>
    <t>LPD</t>
  </si>
  <si>
    <t>Non-LPD</t>
  </si>
  <si>
    <t>S5.4: Two-sided KS test results and overlap of density distributions (log body size)</t>
  </si>
  <si>
    <t>Mean (mm)</t>
  </si>
  <si>
    <t>Median (mm)</t>
  </si>
  <si>
    <t>Mean (g)</t>
  </si>
  <si>
    <t>Median (g)</t>
  </si>
  <si>
    <t>Amphibians (mm)</t>
  </si>
  <si>
    <t>Reptiles (g)</t>
  </si>
  <si>
    <r>
      <rPr>
        <b/>
        <sz val="12"/>
        <color theme="1"/>
        <rFont val="Calibri"/>
        <family val="2"/>
        <scheme val="minor"/>
      </rPr>
      <t xml:space="preserve">Amphibians </t>
    </r>
    <r>
      <rPr>
        <sz val="12"/>
        <color theme="1"/>
        <rFont val="Calibri"/>
        <family val="2"/>
        <scheme val="minor"/>
      </rPr>
      <t>log(body_size)</t>
    </r>
  </si>
  <si>
    <r>
      <rPr>
        <b/>
        <sz val="12"/>
        <color theme="1"/>
        <rFont val="Calibri"/>
        <family val="2"/>
        <scheme val="minor"/>
      </rPr>
      <t>Reptiles</t>
    </r>
    <r>
      <rPr>
        <sz val="12"/>
        <color theme="1"/>
        <rFont val="Calibri"/>
        <family val="2"/>
        <scheme val="minor"/>
      </rPr>
      <t xml:space="preserve"> log(body mass)</t>
    </r>
  </si>
  <si>
    <t>S5.1: Trait data availability and sources*</t>
  </si>
  <si>
    <t>Freshwater species with trait data**</t>
  </si>
  <si>
    <t xml:space="preserve">Notes: </t>
  </si>
  <si>
    <t xml:space="preserve"> *Includes IUCN name duplicates where subspecies exist in trait data</t>
  </si>
  <si>
    <t>**Includes fw species in IUCN data, and fw species in LPD but not IUCN</t>
  </si>
  <si>
    <r>
      <rPr>
        <b/>
        <sz val="12"/>
        <color theme="1"/>
        <rFont val="Calibri"/>
        <family val="2"/>
        <scheme val="minor"/>
      </rPr>
      <t xml:space="preserve">Not-LPD </t>
    </r>
    <r>
      <rPr>
        <sz val="12"/>
        <color theme="1"/>
        <rFont val="Calibri"/>
        <family val="2"/>
        <scheme val="minor"/>
      </rPr>
      <t>species with body size data (including subspecies)</t>
    </r>
  </si>
  <si>
    <r>
      <rPr>
        <b/>
        <sz val="12"/>
        <color theme="1"/>
        <rFont val="Calibri"/>
        <family val="2"/>
        <scheme val="minor"/>
      </rPr>
      <t>LPD</t>
    </r>
    <r>
      <rPr>
        <sz val="12"/>
        <color theme="1"/>
        <rFont val="Calibri"/>
        <family val="2"/>
        <scheme val="minor"/>
      </rPr>
      <t xml:space="preserve"> species with body size data (excluing subspecies)</t>
    </r>
  </si>
  <si>
    <t>S6.1 Freshwater reptiles (species-level)</t>
  </si>
  <si>
    <t>S6.2: Freshwater amphibians (species level)</t>
  </si>
  <si>
    <t>S6.3(a) Crocodylians</t>
  </si>
  <si>
    <t>S6.3(b) Testudines</t>
  </si>
  <si>
    <t>S6.3(c) Squamates</t>
  </si>
  <si>
    <t>S6.4(a) Anurans</t>
  </si>
  <si>
    <t>S6.4(b) Caudata</t>
  </si>
  <si>
    <t>S6.3: Reptile Orders</t>
  </si>
  <si>
    <t>S6.4: Amphibian Orders</t>
  </si>
  <si>
    <t>S7: Mixed model analysis</t>
  </si>
  <si>
    <t>Name</t>
  </si>
  <si>
    <t>Model</t>
  </si>
  <si>
    <t>AIC</t>
  </si>
  <si>
    <t>AIC_wt</t>
  </si>
  <si>
    <t>AICc</t>
  </si>
  <si>
    <t>AICc_wt</t>
  </si>
  <si>
    <t>BIC</t>
  </si>
  <si>
    <t>BIC_wt</t>
  </si>
  <si>
    <t>R2_conditional</t>
  </si>
  <si>
    <t>R2_marginal</t>
  </si>
  <si>
    <t>ICC</t>
  </si>
  <si>
    <t>RMSE</t>
  </si>
  <si>
    <t>Sigma</t>
  </si>
  <si>
    <t>LPI_mixed_null</t>
  </si>
  <si>
    <t>lmerMod</t>
  </si>
  <si>
    <t>LPI_mixed_null2</t>
  </si>
  <si>
    <t>LPI_mixed_null3</t>
  </si>
  <si>
    <t>LPI_mixed_null4</t>
  </si>
  <si>
    <t>LPI_mixed_null5</t>
  </si>
  <si>
    <t>LPI_mixed_null6</t>
  </si>
  <si>
    <t>LPI_mixed_null7</t>
  </si>
  <si>
    <t>Random Effects</t>
  </si>
  <si>
    <t>(1|familyName) + (1|genusName) + (1|IUCN.name) + (1|Location)</t>
  </si>
  <si>
    <t>(1|familyName/genusName) + (1|IUCN.name) + (1|Location)</t>
  </si>
  <si>
    <t>(1|familyName) + (1|IUCN.name) + (1|Location))</t>
  </si>
  <si>
    <t>(1|familyName) + (1|genusName) + (1|IUCN.name) + (1|Location) + (1|TS_length))</t>
  </si>
  <si>
    <t>(1|familyName/genusName/IUCN.name) + (1|Location))</t>
  </si>
  <si>
    <t>(1|familyName/IUCN.name) + (1|Location))</t>
  </si>
  <si>
    <t xml:space="preserve"> (1|familyName/genusName/IUCN.name) + (1|Realm/Location))</t>
  </si>
  <si>
    <t>Note: best performing null models highlighted - found that nesting family, genus and binomial makes no difference to performance</t>
  </si>
  <si>
    <t>S7.1: Fw amphibian NULL model comparison</t>
  </si>
  <si>
    <t>Total_lambda = 1+ *Random Effects*</t>
  </si>
  <si>
    <t>Total_lambda = *Fixed Effects* + *Random Effects*</t>
  </si>
  <si>
    <t>LPI_mixed7</t>
  </si>
  <si>
    <t>LPI_mixed6</t>
  </si>
  <si>
    <t>LPI_mixed5</t>
  </si>
  <si>
    <t>LPI_mixed4</t>
  </si>
  <si>
    <t>LPI_mixed3</t>
  </si>
  <si>
    <t>LPI_mixed2</t>
  </si>
  <si>
    <t>LPI_mixed1</t>
  </si>
  <si>
    <t>1 + (1|familyName/genusName/IUCN.name) + (1|Location))</t>
  </si>
  <si>
    <t>LPI_mixed8</t>
  </si>
  <si>
    <t>Fixed + random effects</t>
  </si>
  <si>
    <t>LPI_mixed_null_rept2</t>
  </si>
  <si>
    <t>LPI_mixed_rept1</t>
  </si>
  <si>
    <t>LPI_mixed_rept2</t>
  </si>
  <si>
    <t>LPI_mixed_rept3</t>
  </si>
  <si>
    <t>LPI_mixed_rept4</t>
  </si>
  <si>
    <t>LPI_mixed_rept5</t>
  </si>
  <si>
    <t>LPI_mixed_rept6</t>
  </si>
  <si>
    <t>LPI_mixed_rept7</t>
  </si>
  <si>
    <t>LPI_mixed_rept8</t>
  </si>
  <si>
    <t>Std. Error</t>
  </si>
  <si>
    <t>t value</t>
  </si>
  <si>
    <t>predicted</t>
  </si>
  <si>
    <t>std.error</t>
  </si>
  <si>
    <t>conf.low</t>
  </si>
  <si>
    <t>conf.high</t>
  </si>
  <si>
    <t>No threats</t>
  </si>
  <si>
    <t>Threats present</t>
  </si>
  <si>
    <t>Unknown</t>
  </si>
  <si>
    <t>Threat status</t>
  </si>
  <si>
    <t>Time Series length (years)</t>
  </si>
  <si>
    <t>Estimate</t>
  </si>
  <si>
    <t xml:space="preserve">Intercept (No threats present) </t>
  </si>
  <si>
    <t>Total_lambda = Threat_status  + Total_lambda TS_length +  (1|familyName/genusName/IUCN.name) + (1|Location))</t>
  </si>
  <si>
    <t>(a): Model fixed effects (y = Total_lambda, x = Time Series Length)</t>
  </si>
  <si>
    <t>Fixed effects</t>
  </si>
  <si>
    <t>Species: 67; Populations: 211</t>
  </si>
  <si>
    <t>Species: 284; Populations: 617</t>
  </si>
  <si>
    <t>Species: 17; Populations: 103</t>
  </si>
  <si>
    <t>Species: 30; Populations: 80</t>
  </si>
  <si>
    <t xml:space="preserve">Species: 20; Populations: 28 </t>
  </si>
  <si>
    <t>Note: different to above - using all IUCN realms species exist in</t>
  </si>
  <si>
    <t>%fw IUCN of total IUCN</t>
  </si>
  <si>
    <t>%fw LPI of total LPI</t>
  </si>
  <si>
    <t>% fw LPI/IUCN</t>
  </si>
  <si>
    <t>Total number in IUCN</t>
  </si>
  <si>
    <t>Fw IUCN</t>
  </si>
  <si>
    <t>Total number in LPI</t>
  </si>
  <si>
    <t>Fw LPI</t>
  </si>
  <si>
    <t>Threat category by order (LPD data)</t>
  </si>
  <si>
    <t>S4.5a: Threat categories split by realm - Fw amphibians</t>
  </si>
  <si>
    <t>S4.5b: Threat categories split by realm - Fw reptiles</t>
  </si>
  <si>
    <t>S4.6a Fw amphibians</t>
  </si>
  <si>
    <t>S4.6b Fw reptiles</t>
  </si>
  <si>
    <t>S5.3(a) Means and medians of LPD and non-LPD body size distributions - fw amphibians</t>
  </si>
  <si>
    <t>S5.3(b) Means and medians of LPD and non-LPD body size distributions - fw reptiles</t>
  </si>
  <si>
    <t>Intercept (Threats present)</t>
  </si>
  <si>
    <t>Intercept (Threats unknown)</t>
  </si>
  <si>
    <t>ΔAIC (LPI_mixed_null5 - LPI_mixed5)</t>
  </si>
  <si>
    <t>(c) Predicted values at fixed Time Series lengths</t>
  </si>
  <si>
    <t xml:space="preserve"> IUCN.name:(genusName:familyName)</t>
  </si>
  <si>
    <t>Variance</t>
  </si>
  <si>
    <t>Random effects (intercepts)</t>
  </si>
  <si>
    <t>Std. deviation</t>
  </si>
  <si>
    <t xml:space="preserve"> Location                        </t>
  </si>
  <si>
    <t xml:space="preserve"> genusName:familyName  </t>
  </si>
  <si>
    <t xml:space="preserve"> familyName   </t>
  </si>
  <si>
    <t xml:space="preserve">(Residual)                               </t>
  </si>
  <si>
    <t>(b) Random effects</t>
  </si>
  <si>
    <t>Effect - Threats present</t>
  </si>
  <si>
    <t>Effect - Threat status unknown</t>
  </si>
  <si>
    <t>Effect - Time Series Length</t>
  </si>
  <si>
    <t>S1.5: Chi-squared goodness of fit tests: IUCN vs LPI orders</t>
  </si>
  <si>
    <t>S7.5 Fw reptile summary stats (best performing model)</t>
  </si>
  <si>
    <t>OrderSquamata</t>
  </si>
  <si>
    <t>OrderTestudines</t>
  </si>
  <si>
    <t>(a) Fixed effects</t>
  </si>
  <si>
    <t>Intercept (Crocodylia)</t>
  </si>
  <si>
    <t xml:space="preserve">   </t>
  </si>
  <si>
    <t>LPI_mixed9</t>
  </si>
  <si>
    <t>LPI_mixed10</t>
  </si>
  <si>
    <t>LPI_mixed11</t>
  </si>
  <si>
    <t>LPI_mixed12</t>
  </si>
  <si>
    <t>Fixed effect</t>
  </si>
  <si>
    <t>LPI_mixed_rept9</t>
  </si>
  <si>
    <t>Std. Deviation</t>
  </si>
  <si>
    <t xml:space="preserve"> Residual                      </t>
  </si>
  <si>
    <t>LPI_mixed_null8</t>
  </si>
  <si>
    <t>(1|IUCN.name) + (1|Location))</t>
  </si>
  <si>
    <t>LPI_mixed_null_rept</t>
  </si>
  <si>
    <t>LPI_mixed_null_rept3</t>
  </si>
  <si>
    <t>LPI_mixed_null_rept4</t>
  </si>
  <si>
    <t>LPI_mixed_null_rept5</t>
  </si>
  <si>
    <t>(1|IUCN.name))</t>
  </si>
  <si>
    <t>LPI_mixed_null9</t>
  </si>
  <si>
    <t xml:space="preserve"> (1|Family/Genus/IUCN.name) + (1|Location) )</t>
  </si>
  <si>
    <t>(1|IUCN.name) + (1|Location) + (1|Realm) )</t>
  </si>
  <si>
    <t xml:space="preserve"> (1|IUCN.name) + (1|Location))</t>
  </si>
  <si>
    <r>
      <rPr>
        <b/>
        <sz val="12"/>
        <color theme="1"/>
        <rFont val="Calibri"/>
        <family val="2"/>
        <scheme val="minor"/>
      </rPr>
      <t xml:space="preserve">TS_length </t>
    </r>
    <r>
      <rPr>
        <sz val="12"/>
        <color theme="1"/>
        <rFont val="Calibri"/>
        <family val="2"/>
        <scheme val="minor"/>
      </rPr>
      <t xml:space="preserve"> +  (1|IUCN.name))</t>
    </r>
  </si>
  <si>
    <r>
      <rPr>
        <b/>
        <sz val="12"/>
        <color theme="1"/>
        <rFont val="Calibri"/>
        <family val="2"/>
        <scheme val="minor"/>
      </rPr>
      <t>Threat_status</t>
    </r>
    <r>
      <rPr>
        <sz val="12"/>
        <color theme="1"/>
        <rFont val="Calibri"/>
        <family val="2"/>
        <scheme val="minor"/>
      </rPr>
      <t xml:space="preserve">  +  (1|IUCN.name))</t>
    </r>
  </si>
  <si>
    <r>
      <rPr>
        <b/>
        <sz val="12"/>
        <color theme="1"/>
        <rFont val="Calibri"/>
        <family val="2"/>
        <scheme val="minor"/>
      </rPr>
      <t>Realm</t>
    </r>
    <r>
      <rPr>
        <sz val="12"/>
        <color theme="1"/>
        <rFont val="Calibri"/>
        <family val="2"/>
        <scheme val="minor"/>
      </rPr>
      <t xml:space="preserve">  +  (1|IUCN.name))</t>
    </r>
  </si>
  <si>
    <r>
      <t xml:space="preserve">Order </t>
    </r>
    <r>
      <rPr>
        <sz val="12"/>
        <color theme="1"/>
        <rFont val="Calibri"/>
        <family val="2"/>
        <scheme val="minor"/>
      </rPr>
      <t>+ (1|IUCN.name))</t>
    </r>
  </si>
  <si>
    <r>
      <t>Threat_status</t>
    </r>
    <r>
      <rPr>
        <sz val="12"/>
        <color theme="1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+ TS_length </t>
    </r>
    <r>
      <rPr>
        <sz val="12"/>
        <color theme="1"/>
        <rFont val="Calibri"/>
        <family val="2"/>
        <scheme val="minor"/>
      </rPr>
      <t>+  (1|IUCN.name))</t>
    </r>
  </si>
  <si>
    <r>
      <rPr>
        <b/>
        <sz val="12"/>
        <color theme="1"/>
        <rFont val="Calibri"/>
        <family val="2"/>
        <scheme val="minor"/>
      </rPr>
      <t xml:space="preserve">log_body_size*Threat_status </t>
    </r>
    <r>
      <rPr>
        <sz val="12"/>
        <color theme="1"/>
        <rFont val="Calibri"/>
        <family val="2"/>
        <scheme val="minor"/>
      </rPr>
      <t>+  (1|IUCN.name))</t>
    </r>
  </si>
  <si>
    <r>
      <rPr>
        <b/>
        <sz val="12"/>
        <color theme="1"/>
        <rFont val="Calibri"/>
        <family val="2"/>
        <scheme val="minor"/>
      </rPr>
      <t xml:space="preserve">log_body_size+Threat_status </t>
    </r>
    <r>
      <rPr>
        <sz val="12"/>
        <color theme="1"/>
        <rFont val="Calibri"/>
        <family val="2"/>
        <scheme val="minor"/>
      </rPr>
      <t>+  (1|IUCN.name))</t>
    </r>
  </si>
  <si>
    <r>
      <t>Threat_status</t>
    </r>
    <r>
      <rPr>
        <sz val="12"/>
        <color theme="1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+ TS_length </t>
    </r>
    <r>
      <rPr>
        <sz val="12"/>
        <color theme="1"/>
        <rFont val="Calibri"/>
        <family val="2"/>
        <scheme val="minor"/>
      </rPr>
      <t xml:space="preserve">+ </t>
    </r>
    <r>
      <rPr>
        <b/>
        <sz val="12"/>
        <color theme="1"/>
        <rFont val="Calibri"/>
        <family val="2"/>
        <scheme val="minor"/>
      </rPr>
      <t>Order+</t>
    </r>
    <r>
      <rPr>
        <sz val="12"/>
        <color theme="1"/>
        <rFont val="Calibri"/>
        <family val="2"/>
        <scheme val="minor"/>
      </rPr>
      <t xml:space="preserve"> (1|IUCN.name))</t>
    </r>
  </si>
  <si>
    <t>ΔAIC (LPI_mixed_null_rept5 - LPI_mixed_rept5)</t>
  </si>
  <si>
    <t>LPI_mixed_null_rept6</t>
  </si>
  <si>
    <t>LPI_mixed_null_rept7</t>
  </si>
  <si>
    <t>(1|Family/IUCN.name))</t>
  </si>
  <si>
    <t xml:space="preserve">(1|Family/Genus/IUCN.name) </t>
  </si>
  <si>
    <t>(1|Genus/IUCN.name))</t>
  </si>
  <si>
    <t>IUCN.name</t>
  </si>
  <si>
    <t>S7.3: Fw amphibian mixed model summary stats (best performing model)</t>
  </si>
  <si>
    <t>S7.2: Fw amphibian mixed model comparison</t>
  </si>
  <si>
    <t>S7.4: Fw reptile Null model comparison</t>
  </si>
  <si>
    <t>S7.5: Fw reptile mixed model comparison</t>
  </si>
  <si>
    <r>
      <rPr>
        <b/>
        <sz val="12"/>
        <color theme="1"/>
        <rFont val="Calibri"/>
        <family val="2"/>
        <scheme val="minor"/>
      </rPr>
      <t xml:space="preserve">log_body_size </t>
    </r>
    <r>
      <rPr>
        <sz val="12"/>
        <color theme="1"/>
        <rFont val="Calibri"/>
        <family val="2"/>
        <scheme val="minor"/>
      </rPr>
      <t>+  (1|familyName/genusName/IUCN.name) + (1|Location))</t>
    </r>
  </si>
  <si>
    <r>
      <rPr>
        <b/>
        <sz val="12"/>
        <color theme="1"/>
        <rFont val="Calibri"/>
        <family val="2"/>
        <scheme val="minor"/>
      </rPr>
      <t xml:space="preserve">TS_length </t>
    </r>
    <r>
      <rPr>
        <sz val="12"/>
        <color theme="1"/>
        <rFont val="Calibri"/>
        <family val="2"/>
        <scheme val="minor"/>
      </rPr>
      <t xml:space="preserve"> +  (1|familyName/genusName/IUCN.name) + (1|Location))</t>
    </r>
  </si>
  <si>
    <r>
      <rPr>
        <b/>
        <sz val="12"/>
        <color theme="1"/>
        <rFont val="Calibri"/>
        <family val="2"/>
        <scheme val="minor"/>
      </rPr>
      <t>Threat_status</t>
    </r>
    <r>
      <rPr>
        <sz val="12"/>
        <color theme="1"/>
        <rFont val="Calibri"/>
        <family val="2"/>
        <scheme val="minor"/>
      </rPr>
      <t xml:space="preserve">  +  (1|familyName/genusName/IUCN.name) + (1|Location))</t>
    </r>
  </si>
  <si>
    <r>
      <rPr>
        <b/>
        <sz val="12"/>
        <color theme="1"/>
        <rFont val="Calibri"/>
        <family val="2"/>
        <scheme val="minor"/>
      </rPr>
      <t>Realm</t>
    </r>
    <r>
      <rPr>
        <sz val="12"/>
        <color theme="1"/>
        <rFont val="Calibri"/>
        <family val="2"/>
        <scheme val="minor"/>
      </rPr>
      <t xml:space="preserve">  +  (1|familyName/genusName/IUCN.name) + (1|Location))</t>
    </r>
  </si>
  <si>
    <r>
      <rPr>
        <b/>
        <sz val="12"/>
        <color theme="1"/>
        <rFont val="Calibri"/>
        <family val="2"/>
        <scheme val="minor"/>
      </rPr>
      <t xml:space="preserve">log_body_size*Threat_status + TS_length </t>
    </r>
    <r>
      <rPr>
        <sz val="12"/>
        <color theme="1"/>
        <rFont val="Calibri"/>
        <family val="2"/>
        <scheme val="minor"/>
      </rPr>
      <t>+  (1|familyName/genusName/IUCN.name) + (1|Location))</t>
    </r>
  </si>
  <si>
    <r>
      <rPr>
        <b/>
        <sz val="12"/>
        <color theme="1"/>
        <rFont val="Calibri"/>
        <family val="2"/>
        <scheme val="minor"/>
      </rPr>
      <t xml:space="preserve">log_body_size + Threat_status + TS_length </t>
    </r>
    <r>
      <rPr>
        <sz val="12"/>
        <color theme="1"/>
        <rFont val="Calibri"/>
        <family val="2"/>
        <scheme val="minor"/>
      </rPr>
      <t>+  (1|familyName/genusName/IUCN.name) + (1|Location))</t>
    </r>
  </si>
  <si>
    <r>
      <rPr>
        <b/>
        <sz val="12"/>
        <color theme="1"/>
        <rFont val="Calibri"/>
        <family val="2"/>
        <scheme val="minor"/>
      </rPr>
      <t xml:space="preserve">Order  </t>
    </r>
    <r>
      <rPr>
        <sz val="12"/>
        <color theme="1"/>
        <rFont val="Calibri"/>
        <family val="2"/>
        <scheme val="minor"/>
      </rPr>
      <t>+  (1|familyName/genusName/IUCN.name) + (1|Location))</t>
    </r>
  </si>
  <si>
    <r>
      <rPr>
        <b/>
        <sz val="12"/>
        <color theme="1"/>
        <rFont val="Calibri"/>
        <family val="2"/>
        <scheme val="minor"/>
      </rPr>
      <t xml:space="preserve">Order  </t>
    </r>
    <r>
      <rPr>
        <sz val="12"/>
        <color theme="1"/>
        <rFont val="Calibri"/>
        <family val="2"/>
        <scheme val="minor"/>
      </rPr>
      <t xml:space="preserve">+  </t>
    </r>
    <r>
      <rPr>
        <b/>
        <sz val="12"/>
        <color theme="1"/>
        <rFont val="Calibri"/>
        <family val="2"/>
        <scheme val="minor"/>
      </rPr>
      <t>Threat_Status</t>
    </r>
    <r>
      <rPr>
        <sz val="12"/>
        <color theme="1"/>
        <rFont val="Calibri"/>
        <family val="2"/>
        <scheme val="minor"/>
      </rPr>
      <t xml:space="preserve"> +(1|familyName/genusName/IUCN.name) + (1|Location))</t>
    </r>
  </si>
  <si>
    <r>
      <rPr>
        <b/>
        <sz val="12"/>
        <color theme="1"/>
        <rFont val="Calibri"/>
        <family val="2"/>
        <scheme val="minor"/>
      </rPr>
      <t xml:space="preserve">Order  </t>
    </r>
    <r>
      <rPr>
        <sz val="12"/>
        <color theme="1"/>
        <rFont val="Calibri"/>
        <family val="2"/>
        <scheme val="minor"/>
      </rPr>
      <t xml:space="preserve">+  </t>
    </r>
    <r>
      <rPr>
        <b/>
        <sz val="12"/>
        <color theme="1"/>
        <rFont val="Calibri"/>
        <family val="2"/>
        <scheme val="minor"/>
      </rPr>
      <t xml:space="preserve">Threat_Status + TS_length </t>
    </r>
    <r>
      <rPr>
        <sz val="12"/>
        <color theme="1"/>
        <rFont val="Calibri"/>
        <family val="2"/>
        <scheme val="minor"/>
      </rPr>
      <t>+ (1|familyName/genusName/IUCN.name) + (1|Location))</t>
    </r>
  </si>
  <si>
    <r>
      <rPr>
        <b/>
        <sz val="12"/>
        <color theme="1"/>
        <rFont val="Calibri"/>
        <family val="2"/>
        <scheme val="minor"/>
      </rPr>
      <t xml:space="preserve">Order  </t>
    </r>
    <r>
      <rPr>
        <sz val="12"/>
        <color theme="1"/>
        <rFont val="Calibri"/>
        <family val="2"/>
        <scheme val="minor"/>
      </rPr>
      <t xml:space="preserve">+ </t>
    </r>
    <r>
      <rPr>
        <b/>
        <sz val="12"/>
        <color theme="1"/>
        <rFont val="Calibri"/>
        <family val="2"/>
        <scheme val="minor"/>
      </rPr>
      <t xml:space="preserve">TS_length </t>
    </r>
    <r>
      <rPr>
        <sz val="12"/>
        <color theme="1"/>
        <rFont val="Calibri"/>
        <family val="2"/>
        <scheme val="minor"/>
      </rPr>
      <t>+  (1|familyName/genusName/IUCN.name) + (1|Location))</t>
    </r>
  </si>
  <si>
    <r>
      <rPr>
        <b/>
        <sz val="12"/>
        <color theme="1"/>
        <rFont val="Calibri"/>
        <family val="2"/>
        <scheme val="minor"/>
      </rPr>
      <t xml:space="preserve">1 </t>
    </r>
    <r>
      <rPr>
        <sz val="12"/>
        <color theme="1"/>
        <rFont val="Calibri"/>
        <family val="2"/>
        <scheme val="minor"/>
      </rPr>
      <t>+  (1|IUCN.name))</t>
    </r>
  </si>
  <si>
    <r>
      <rPr>
        <b/>
        <sz val="12"/>
        <color theme="1"/>
        <rFont val="Calibri"/>
        <family val="2"/>
        <scheme val="minor"/>
      </rPr>
      <t xml:space="preserve">log_body_size </t>
    </r>
    <r>
      <rPr>
        <sz val="12"/>
        <color theme="1"/>
        <rFont val="Calibri"/>
        <family val="2"/>
        <scheme val="minor"/>
      </rPr>
      <t>+ (1|IUCN.name))</t>
    </r>
  </si>
  <si>
    <r>
      <t>Threat_status</t>
    </r>
    <r>
      <rPr>
        <sz val="12"/>
        <color theme="1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+ TS_length </t>
    </r>
    <r>
      <rPr>
        <sz val="12"/>
        <color theme="1"/>
        <rFont val="Calibri"/>
        <family val="2"/>
        <scheme val="minor"/>
      </rPr>
      <t>+  (1|familyName/genusName/IUCN.name) + (1|Location))</t>
    </r>
  </si>
  <si>
    <r>
      <t>Threat_status</t>
    </r>
    <r>
      <rPr>
        <sz val="12"/>
        <color theme="1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+ TS_length +  Realm </t>
    </r>
    <r>
      <rPr>
        <sz val="12"/>
        <color theme="1"/>
        <rFont val="Calibri"/>
        <family val="2"/>
        <scheme val="minor"/>
      </rPr>
      <t>+(1|familyName/genusName/IUCN.name) + (1|Location))</t>
    </r>
  </si>
  <si>
    <t>significant?</t>
  </si>
  <si>
    <t>S1.6 (b): Proportion tests - fw reptile orders</t>
  </si>
  <si>
    <t>S1.6 (a): Proportion tests - fw amphibian orders</t>
  </si>
  <si>
    <t>S1.3: Proportion tests (freshwater herptiles out of all herptiles, LPI vs IUCN)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</si>
  <si>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</si>
  <si>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</si>
  <si>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</si>
  <si>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</si>
  <si>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</si>
  <si>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</si>
  <si>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</si>
  <si>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</si>
  <si>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</si>
  <si>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</si>
  <si>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</si>
  <si>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</si>
  <si>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</si>
  <si>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</si>
  <si>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</si>
  <si>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</si>
  <si>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</si>
  <si>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</si>
  <si>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</si>
  <si>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</si>
  <si>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</si>
  <si>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</si>
  <si>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</si>
  <si>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</si>
  <si>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</si>
  <si>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</si>
  <si>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</si>
  <si>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</si>
  <si>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Brazil</t>
  </si>
  <si>
    <t>British Indian Ocean Territory</t>
  </si>
  <si>
    <t>Brunei</t>
  </si>
  <si>
    <t>Bulgaria</t>
  </si>
  <si>
    <t>Burkina Faso</t>
  </si>
  <si>
    <t>Burundi</t>
  </si>
  <si>
    <t>Cape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</si>
  <si>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</si>
  <si>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</si>
  <si>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</si>
  <si>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</si>
  <si>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</si>
  <si>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</si>
  <si>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</si>
  <si>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</si>
  <si>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</si>
  <si>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</si>
  <si>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</si>
  <si>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Republic of Congo</t>
  </si>
  <si>
    <t>Democratic Republic of the Congo</t>
  </si>
  <si>
    <t>Cook Islands</t>
  </si>
  <si>
    <t>Costa Rica</t>
  </si>
  <si>
    <t>Ivory Coast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</si>
  <si>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</si>
  <si>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</si>
  <si>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</si>
  <si>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</si>
  <si>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</si>
  <si>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</si>
  <si>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</si>
  <si>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</si>
  <si>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</si>
  <si>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</si>
  <si>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</si>
  <si>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</si>
  <si>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</si>
  <si>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</si>
  <si>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</si>
  <si>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Swaziland</t>
  </si>
  <si>
    <t>Ethiopia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</si>
  <si>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</si>
  <si>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</si>
  <si>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</si>
  <si>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</si>
  <si>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</si>
  <si>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</si>
  <si>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</si>
  <si>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</si>
  <si>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</si>
  <si>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</si>
  <si>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</si>
  <si>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</si>
  <si>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</si>
  <si>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</si>
  <si>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</si>
  <si>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</si>
  <si>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</si>
  <si>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</si>
  <si>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</si>
  <si>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</si>
  <si>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</si>
  <si>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</si>
  <si>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</si>
  <si>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</si>
  <si>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</si>
  <si>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</si>
  <si>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</si>
  <si>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</si>
  <si>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</si>
  <si>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</si>
  <si>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</si>
  <si>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</si>
  <si>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</si>
  <si>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North Korea</t>
  </si>
  <si>
    <t>South Korea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</si>
  <si>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</si>
  <si>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</si>
  <si>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</si>
  <si>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</si>
  <si>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</si>
  <si>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</si>
  <si>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</si>
  <si>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</si>
  <si>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</si>
  <si>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</si>
  <si>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</si>
  <si>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</si>
  <si>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</si>
  <si>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</si>
  <si>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</si>
  <si>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</si>
  <si>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</si>
  <si>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</si>
  <si>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</si>
  <si>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</si>
  <si>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</si>
  <si>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</si>
  <si>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</si>
  <si>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</si>
  <si>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</si>
  <si>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</si>
  <si>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</si>
  <si>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</si>
  <si>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</si>
  <si>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</si>
  <si>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</si>
  <si>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</si>
  <si>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</si>
  <si>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</si>
  <si>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</si>
  <si>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</si>
  <si>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</si>
  <si>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</si>
  <si>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</si>
  <si>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</si>
  <si>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</si>
  <si>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</si>
  <si>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</si>
  <si>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</si>
  <si>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</si>
  <si>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</si>
  <si>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</si>
  <si>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</si>
  <si>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</si>
  <si>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</si>
  <si>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</si>
  <si>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</si>
  <si>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</si>
  <si>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</si>
  <si>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</si>
  <si>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</si>
  <si>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</si>
  <si>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</si>
  <si>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</si>
  <si>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</si>
  <si>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</si>
  <si>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</t>
  </si>
  <si>
    <t>Saint Kitts</t>
  </si>
  <si>
    <t>Saint Lucia</t>
  </si>
  <si>
    <t>Saint Martin</t>
  </si>
  <si>
    <t>Saint Vincent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</si>
  <si>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</si>
  <si>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</si>
  <si>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</si>
  <si>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</si>
  <si>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</si>
  <si>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</si>
  <si>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</si>
  <si>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</si>
  <si>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</si>
  <si>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</si>
  <si>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</si>
  <si>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</si>
  <si>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</si>
  <si>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</si>
  <si>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</si>
  <si>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</si>
  <si>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</si>
  <si>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</si>
  <si>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</si>
  <si>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</si>
  <si>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</si>
  <si>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</si>
  <si>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</si>
  <si>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</si>
  <si>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</si>
  <si>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</si>
  <si>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</si>
  <si>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</si>
  <si>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</si>
  <si>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</si>
  <si>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</si>
  <si>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</si>
  <si>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</si>
  <si>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</si>
  <si>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</si>
  <si>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</si>
  <si>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</si>
  <si>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UK</t>
  </si>
  <si>
    <t>USA</t>
  </si>
  <si>
    <t>Uruguay</t>
  </si>
  <si>
    <t>Uzbekistan</t>
  </si>
  <si>
    <t>Vanuatu</t>
  </si>
  <si>
    <t>Venezuela</t>
  </si>
  <si>
    <t>Vietnam</t>
  </si>
  <si>
    <t>Virgin Islands</t>
  </si>
  <si>
    <t>Western Sahara</t>
  </si>
  <si>
    <t>Yemen</t>
  </si>
  <si>
    <t>Zambia</t>
  </si>
  <si>
    <t>Zimbabwe</t>
  </si>
  <si>
    <r>
      <rPr>
        <b/>
        <sz val="12"/>
        <color theme="1"/>
        <rFont val="Calibri"/>
        <family val="2"/>
        <scheme val="minor"/>
      </rPr>
      <t>Total herps</t>
    </r>
    <r>
      <rPr>
        <sz val="12"/>
        <color theme="1"/>
        <rFont val="Calibri"/>
        <family val="2"/>
        <scheme val="minor"/>
      </rPr>
      <t xml:space="preserve"> (Reptile database + Amphibiaweb)</t>
    </r>
  </si>
  <si>
    <r>
      <rPr>
        <b/>
        <sz val="12"/>
        <color theme="1"/>
        <rFont val="Calibri"/>
        <family val="2"/>
        <scheme val="minor"/>
      </rPr>
      <t xml:space="preserve">Total LPI herps </t>
    </r>
    <r>
      <rPr>
        <sz val="12"/>
        <color theme="1"/>
        <rFont val="Calibri"/>
        <family val="2"/>
        <scheme val="minor"/>
      </rPr>
      <t>(with my additions)</t>
    </r>
  </si>
  <si>
    <t xml:space="preserve">S6: LPI species-level lambdas by 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</si>
</sst>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B0B0B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Lucida Grande"/>
      <family val="2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DC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6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5" fillId="0" borderId="0" xfId="0" applyFont="1"/>
    <xf numFmtId="11" fontId="0" fillId="0" borderId="0" xfId="0" applyNumberFormat="1"/>
    <xf numFmtId="0" fontId="0" fillId="3" borderId="1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0" borderId="6" xfId="0" applyFont="1" applyBorder="1"/>
    <xf numFmtId="0" fontId="3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3" borderId="4" xfId="0" applyFill="1" applyBorder="1"/>
    <xf numFmtId="0" fontId="0" fillId="3" borderId="5" xfId="0" applyFill="1" applyBorder="1"/>
    <xf numFmtId="0" fontId="7" fillId="0" borderId="0" xfId="0" applyFont="1"/>
    <xf numFmtId="0" fontId="8" fillId="0" borderId="0" xfId="0" applyFont="1"/>
    <xf numFmtId="0" fontId="1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top" wrapText="1"/>
    </xf>
    <xf numFmtId="0" fontId="10" fillId="0" borderId="0" xfId="0" applyFont="1"/>
    <xf numFmtId="0" fontId="0" fillId="4" borderId="10" xfId="0" applyFill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0" fillId="4" borderId="5" xfId="0" applyFill="1" applyBorder="1"/>
    <xf numFmtId="0" fontId="1" fillId="0" borderId="12" xfId="0" applyFont="1" applyBorder="1"/>
    <xf numFmtId="11" fontId="1" fillId="0" borderId="12" xfId="0" applyNumberFormat="1" applyFont="1" applyBorder="1"/>
    <xf numFmtId="0" fontId="1" fillId="4" borderId="13" xfId="0" applyFont="1" applyFill="1" applyBorder="1"/>
    <xf numFmtId="0" fontId="1" fillId="0" borderId="13" xfId="0" applyFont="1" applyBorder="1"/>
    <xf numFmtId="0" fontId="11" fillId="3" borderId="1" xfId="0" applyFont="1" applyFill="1" applyBorder="1"/>
    <xf numFmtId="0" fontId="11" fillId="0" borderId="1" xfId="0" applyFont="1" applyBorder="1"/>
    <xf numFmtId="0" fontId="12" fillId="0" borderId="1" xfId="0" applyFont="1" applyBorder="1"/>
    <xf numFmtId="0" fontId="11" fillId="0" borderId="0" xfId="0" applyFont="1"/>
    <xf numFmtId="0" fontId="13" fillId="0" borderId="1" xfId="0" applyFont="1" applyBorder="1"/>
    <xf numFmtId="0" fontId="12" fillId="0" borderId="6" xfId="0" applyFont="1" applyBorder="1"/>
    <xf numFmtId="0" fontId="12" fillId="0" borderId="0" xfId="0" applyFont="1"/>
    <xf numFmtId="0" fontId="0" fillId="0" borderId="3" xfId="0" applyBorder="1"/>
    <xf numFmtId="0" fontId="14" fillId="0" borderId="8" xfId="0" applyFont="1" applyBorder="1"/>
    <xf numFmtId="0" fontId="14" fillId="0" borderId="9" xfId="0" applyFont="1" applyBorder="1"/>
    <xf numFmtId="0" fontId="14" fillId="0" borderId="9" xfId="0" applyFont="1" applyBorder="1" applyAlignment="1">
      <alignment wrapText="1"/>
    </xf>
    <xf numFmtId="0" fontId="14" fillId="0" borderId="10" xfId="0" applyFont="1" applyBorder="1"/>
    <xf numFmtId="0" fontId="12" fillId="0" borderId="3" xfId="0" applyFont="1" applyBorder="1"/>
    <xf numFmtId="0" fontId="12" fillId="0" borderId="4" xfId="0" applyFont="1" applyBorder="1"/>
    <xf numFmtId="11" fontId="12" fillId="0" borderId="4" xfId="0" applyNumberFormat="1" applyFont="1" applyBorder="1"/>
    <xf numFmtId="0" fontId="0" fillId="0" borderId="4" xfId="0" applyBorder="1"/>
    <xf numFmtId="0" fontId="0" fillId="0" borderId="5" xfId="0" applyBorder="1"/>
    <xf numFmtId="11" fontId="12" fillId="0" borderId="0" xfId="0" applyNumberFormat="1" applyFont="1"/>
    <xf numFmtId="0" fontId="0" fillId="4" borderId="7" xfId="0" applyFill="1" applyBorder="1"/>
    <xf numFmtId="0" fontId="12" fillId="0" borderId="8" xfId="0" applyFont="1" applyBorder="1"/>
    <xf numFmtId="0" fontId="12" fillId="0" borderId="9" xfId="0" applyFont="1" applyBorder="1"/>
    <xf numFmtId="11" fontId="12" fillId="0" borderId="9" xfId="0" applyNumberFormat="1" applyFont="1" applyBorder="1"/>
    <xf numFmtId="0" fontId="14" fillId="0" borderId="6" xfId="0" applyFont="1" applyBorder="1"/>
    <xf numFmtId="0" fontId="14" fillId="0" borderId="0" xfId="0" applyFont="1"/>
    <xf numFmtId="0" fontId="14" fillId="0" borderId="0" xfId="0" applyFont="1" applyAlignment="1">
      <alignment wrapText="1"/>
    </xf>
    <xf numFmtId="0" fontId="14" fillId="0" borderId="7" xfId="0" applyFont="1" applyBorder="1"/>
    <xf numFmtId="0" fontId="15" fillId="0" borderId="1" xfId="0" applyFont="1" applyBorder="1"/>
    <xf numFmtId="0" fontId="12" fillId="0" borderId="5" xfId="0" applyFont="1" applyBorder="1"/>
    <xf numFmtId="0" fontId="14" fillId="0" borderId="11" xfId="0" applyFont="1" applyBorder="1"/>
    <xf numFmtId="0" fontId="14" fillId="0" borderId="12" xfId="0" applyFont="1" applyBorder="1"/>
    <xf numFmtId="0" fontId="14" fillId="0" borderId="12" xfId="0" applyFont="1" applyBorder="1" applyAlignment="1">
      <alignment wrapText="1"/>
    </xf>
    <xf numFmtId="0" fontId="14" fillId="0" borderId="13" xfId="0" applyFont="1" applyBorder="1"/>
    <xf numFmtId="0" fontId="11" fillId="0" borderId="11" xfId="0" applyFont="1" applyBorder="1" applyAlignment="1">
      <alignment wrapText="1"/>
    </xf>
    <xf numFmtId="0" fontId="11" fillId="0" borderId="12" xfId="0" applyFont="1" applyBorder="1"/>
    <xf numFmtId="0" fontId="16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16" fillId="0" borderId="0" xfId="0" applyFont="1"/>
    <xf numFmtId="0" fontId="16" fillId="0" borderId="3" xfId="0" applyFont="1" applyBorder="1"/>
    <xf numFmtId="0" fontId="16" fillId="0" borderId="4" xfId="0" applyFont="1" applyBorder="1"/>
    <xf numFmtId="0" fontId="16" fillId="0" borderId="5" xfId="0" applyFont="1" applyBorder="1"/>
    <xf numFmtId="11" fontId="11" fillId="0" borderId="12" xfId="0" applyNumberFormat="1" applyFont="1" applyBorder="1"/>
    <xf numFmtId="0" fontId="11" fillId="0" borderId="0" xfId="0" applyFont="1" applyAlignment="1">
      <alignment wrapText="1"/>
    </xf>
    <xf numFmtId="11" fontId="11" fillId="0" borderId="4" xfId="0" applyNumberFormat="1" applyFont="1" applyBorder="1"/>
    <xf numFmtId="0" fontId="11" fillId="0" borderId="4" xfId="0" applyFont="1" applyBorder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11" fillId="0" borderId="1" xfId="0" applyFont="1" applyBorder="1" applyAlignment="1">
      <alignment wrapText="1"/>
    </xf>
    <xf numFmtId="11" fontId="0" fillId="0" borderId="1" xfId="0" applyNumberFormat="1" applyBorder="1"/>
    <xf numFmtId="0" fontId="14" fillId="3" borderId="1" xfId="0" applyFont="1" applyFill="1" applyBorder="1"/>
    <xf numFmtId="0" fontId="1" fillId="0" borderId="2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4" borderId="3" xfId="0" applyFill="1" applyBorder="1"/>
    <xf numFmtId="0" fontId="0" fillId="4" borderId="4" xfId="0" applyFill="1" applyBorder="1"/>
    <xf numFmtId="0" fontId="6" fillId="5" borderId="6" xfId="0" applyFont="1" applyFill="1" applyBorder="1"/>
    <xf numFmtId="0" fontId="12" fillId="5" borderId="6" xfId="0" applyFont="1" applyFill="1" applyBorder="1"/>
    <xf numFmtId="0" fontId="12" fillId="5" borderId="0" xfId="0" applyFont="1" applyFill="1"/>
    <xf numFmtId="164" fontId="14" fillId="5" borderId="7" xfId="0" applyNumberFormat="1" applyFont="1" applyFill="1" applyBorder="1"/>
    <xf numFmtId="0" fontId="12" fillId="4" borderId="6" xfId="0" applyFont="1" applyFill="1" applyBorder="1"/>
    <xf numFmtId="0" fontId="12" fillId="4" borderId="0" xfId="0" applyFont="1" applyFill="1"/>
    <xf numFmtId="164" fontId="14" fillId="4" borderId="7" xfId="0" applyNumberFormat="1" applyFont="1" applyFill="1" applyBorder="1"/>
    <xf numFmtId="0" fontId="6" fillId="6" borderId="3" xfId="0" applyFont="1" applyFill="1" applyBorder="1"/>
    <xf numFmtId="0" fontId="6" fillId="6" borderId="4" xfId="0" applyFont="1" applyFill="1" applyBorder="1"/>
    <xf numFmtId="0" fontId="6" fillId="6" borderId="6" xfId="0" applyFont="1" applyFill="1" applyBorder="1"/>
    <xf numFmtId="0" fontId="6" fillId="6" borderId="0" xfId="0" applyFont="1" applyFill="1"/>
    <xf numFmtId="0" fontId="6" fillId="6" borderId="8" xfId="0" applyFont="1" applyFill="1" applyBorder="1"/>
    <xf numFmtId="0" fontId="6" fillId="6" borderId="9" xfId="0" applyFont="1" applyFill="1" applyBorder="1"/>
    <xf numFmtId="0" fontId="6" fillId="5" borderId="3" xfId="0" applyFont="1" applyFill="1" applyBorder="1"/>
    <xf numFmtId="0" fontId="6" fillId="5" borderId="4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6" fillId="5" borderId="9" xfId="0" applyFont="1" applyFill="1" applyBorder="1"/>
    <xf numFmtId="0" fontId="6" fillId="0" borderId="11" xfId="0" applyFont="1" applyBorder="1"/>
    <xf numFmtId="0" fontId="6" fillId="0" borderId="12" xfId="0" applyFont="1" applyBorder="1"/>
    <xf numFmtId="0" fontId="5" fillId="0" borderId="11" xfId="0" applyFont="1" applyBorder="1"/>
    <xf numFmtId="0" fontId="5" fillId="0" borderId="12" xfId="0" applyFont="1" applyBorder="1"/>
    <xf numFmtId="0" fontId="6" fillId="0" borderId="6" xfId="0" applyFont="1" applyBorder="1"/>
    <xf numFmtId="0" fontId="6" fillId="0" borderId="0" xfId="0" applyFont="1"/>
    <xf numFmtId="0" fontId="6" fillId="0" borderId="8" xfId="0" applyFont="1" applyBorder="1"/>
    <xf numFmtId="0" fontId="6" fillId="0" borderId="9" xfId="0" applyFont="1" applyBorder="1"/>
    <xf numFmtId="164" fontId="0" fillId="6" borderId="5" xfId="0" applyNumberFormat="1" applyFill="1" applyBorder="1"/>
    <xf numFmtId="164" fontId="0" fillId="6" borderId="7" xfId="0" applyNumberFormat="1" applyFill="1" applyBorder="1"/>
    <xf numFmtId="164" fontId="0" fillId="6" borderId="10" xfId="0" applyNumberFormat="1" applyFill="1" applyBorder="1"/>
    <xf numFmtId="164" fontId="0" fillId="5" borderId="5" xfId="0" applyNumberFormat="1" applyFill="1" applyBorder="1"/>
    <xf numFmtId="164" fontId="0" fillId="5" borderId="7" xfId="0" applyNumberFormat="1" applyFill="1" applyBorder="1"/>
    <xf numFmtId="164" fontId="0" fillId="5" borderId="10" xfId="0" applyNumberFormat="1" applyFill="1" applyBorder="1"/>
    <xf numFmtId="0" fontId="5" fillId="0" borderId="13" xfId="0" applyFont="1" applyBorder="1"/>
    <xf numFmtId="0" fontId="17" fillId="0" borderId="13" xfId="0" applyFont="1" applyBorder="1"/>
    <xf numFmtId="0" fontId="18" fillId="0" borderId="0" xfId="0" applyFont="1"/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0" fillId="8" borderId="1" xfId="0" quotePrefix="1" applyFill="1" applyBorder="1" applyAlignment="1">
      <alignment wrapText="1"/>
    </xf>
    <xf numFmtId="0" fontId="0" fillId="8" borderId="1" xfId="0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15" fillId="0" borderId="6" xfId="0" applyFont="1" applyBorder="1"/>
    <xf numFmtId="0" fontId="12" fillId="9" borderId="6" xfId="0" applyFont="1" applyFill="1" applyBorder="1"/>
    <xf numFmtId="0" fontId="1" fillId="9" borderId="11" xfId="0" applyFont="1" applyFill="1" applyBorder="1" applyAlignment="1">
      <alignment wrapText="1"/>
    </xf>
    <xf numFmtId="0" fontId="12" fillId="5" borderId="8" xfId="0" applyFont="1" applyFill="1" applyBorder="1"/>
    <xf numFmtId="0" fontId="12" fillId="5" borderId="9" xfId="0" applyFont="1" applyFill="1" applyBorder="1"/>
    <xf numFmtId="164" fontId="14" fillId="5" borderId="10" xfId="0" applyNumberFormat="1" applyFont="1" applyFill="1" applyBorder="1"/>
    <xf numFmtId="0" fontId="12" fillId="10" borderId="6" xfId="0" applyFont="1" applyFill="1" applyBorder="1"/>
    <xf numFmtId="0" fontId="12" fillId="10" borderId="0" xfId="0" applyFont="1" applyFill="1"/>
    <xf numFmtId="164" fontId="14" fillId="10" borderId="7" xfId="0" applyNumberFormat="1" applyFont="1" applyFill="1" applyBorder="1"/>
    <xf numFmtId="0" fontId="12" fillId="10" borderId="8" xfId="0" applyFont="1" applyFill="1" applyBorder="1"/>
    <xf numFmtId="0" fontId="12" fillId="10" borderId="9" xfId="0" applyFont="1" applyFill="1" applyBorder="1"/>
    <xf numFmtId="164" fontId="14" fillId="10" borderId="10" xfId="0" applyNumberFormat="1" applyFont="1" applyFill="1" applyBorder="1"/>
    <xf numFmtId="0" fontId="2" fillId="9" borderId="1" xfId="0" applyFont="1" applyFill="1" applyBorder="1" applyAlignment="1">
      <alignment vertical="center" wrapText="1"/>
    </xf>
    <xf numFmtId="2" fontId="1" fillId="9" borderId="1" xfId="0" applyNumberFormat="1" applyFont="1" applyFill="1" applyBorder="1"/>
    <xf numFmtId="0" fontId="6" fillId="0" borderId="13" xfId="0" applyFont="1" applyBorder="1"/>
    <xf numFmtId="0" fontId="6" fillId="6" borderId="5" xfId="0" applyFont="1" applyFill="1" applyBorder="1"/>
    <xf numFmtId="0" fontId="6" fillId="6" borderId="10" xfId="0" applyFont="1" applyFill="1" applyBorder="1"/>
    <xf numFmtId="0" fontId="6" fillId="5" borderId="5" xfId="0" applyFont="1" applyFill="1" applyBorder="1"/>
    <xf numFmtId="0" fontId="6" fillId="5" borderId="10" xfId="0" applyFont="1" applyFill="1" applyBorder="1"/>
    <xf numFmtId="0" fontId="6" fillId="5" borderId="7" xfId="0" applyFont="1" applyFill="1" applyBorder="1"/>
    <xf numFmtId="0" fontId="6" fillId="6" borderId="7" xfId="0" applyFont="1" applyFill="1" applyBorder="1"/>
    <xf numFmtId="0" fontId="14" fillId="3" borderId="11" xfId="0" applyFont="1" applyFill="1" applyBorder="1"/>
    <xf numFmtId="0" fontId="14" fillId="3" borderId="12" xfId="0" applyFont="1" applyFill="1" applyBorder="1"/>
    <xf numFmtId="0" fontId="14" fillId="3" borderId="12" xfId="0" applyFont="1" applyFill="1" applyBorder="1" applyAlignment="1">
      <alignment wrapText="1"/>
    </xf>
    <xf numFmtId="0" fontId="14" fillId="3" borderId="13" xfId="0" applyFont="1" applyFill="1" applyBorder="1"/>
    <xf numFmtId="0" fontId="1" fillId="9" borderId="3" xfId="0" applyFont="1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11" fillId="3" borderId="0" xfId="0" applyFont="1" applyFill="1"/>
    <xf numFmtId="0" fontId="12" fillId="3" borderId="0" xfId="0" applyFont="1" applyFill="1"/>
    <xf numFmtId="165" fontId="11" fillId="3" borderId="0" xfId="0" applyNumberFormat="1" applyFont="1" applyFill="1"/>
    <xf numFmtId="0" fontId="12" fillId="0" borderId="7" xfId="0" applyFont="1" applyBorder="1"/>
    <xf numFmtId="0" fontId="12" fillId="3" borderId="6" xfId="0" applyFont="1" applyFill="1" applyBorder="1"/>
    <xf numFmtId="0" fontId="12" fillId="9" borderId="0" xfId="0" applyFont="1" applyFill="1"/>
    <xf numFmtId="11" fontId="12" fillId="9" borderId="0" xfId="0" applyNumberFormat="1" applyFont="1" applyFill="1"/>
    <xf numFmtId="11" fontId="0" fillId="0" borderId="7" xfId="0" applyNumberFormat="1" applyBorder="1"/>
    <xf numFmtId="11" fontId="0" fillId="0" borderId="9" xfId="0" applyNumberFormat="1" applyBorder="1"/>
    <xf numFmtId="11" fontId="0" fillId="0" borderId="10" xfId="0" applyNumberFormat="1" applyBorder="1"/>
    <xf numFmtId="0" fontId="11" fillId="9" borderId="3" xfId="0" applyFont="1" applyFill="1" applyBorder="1"/>
    <xf numFmtId="0" fontId="12" fillId="0" borderId="10" xfId="0" applyFont="1" applyBorder="1"/>
    <xf numFmtId="0" fontId="11" fillId="9" borderId="4" xfId="0" applyFont="1" applyFill="1" applyBorder="1"/>
    <xf numFmtId="0" fontId="1" fillId="9" borderId="4" xfId="0" applyFont="1" applyFill="1" applyBorder="1" applyAlignment="1">
      <alignment wrapText="1"/>
    </xf>
    <xf numFmtId="0" fontId="1" fillId="9" borderId="12" xfId="0" applyFont="1" applyFill="1" applyBorder="1" applyAlignment="1">
      <alignment wrapText="1"/>
    </xf>
    <xf numFmtId="0" fontId="1" fillId="9" borderId="12" xfId="0" applyFont="1" applyFill="1" applyBorder="1"/>
    <xf numFmtId="0" fontId="0" fillId="0" borderId="6" xfId="0" applyBorder="1" applyAlignment="1">
      <alignment wrapText="1"/>
    </xf>
    <xf numFmtId="11" fontId="1" fillId="0" borderId="0" xfId="0" applyNumberFormat="1" applyFont="1"/>
    <xf numFmtId="0" fontId="11" fillId="3" borderId="5" xfId="0" applyFont="1" applyFill="1" applyBorder="1"/>
    <xf numFmtId="0" fontId="15" fillId="0" borderId="0" xfId="0" applyFont="1"/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9" borderId="7" xfId="0" applyFont="1" applyFill="1" applyBorder="1" applyAlignment="1">
      <alignment vertical="center"/>
    </xf>
    <xf numFmtId="11" fontId="12" fillId="3" borderId="0" xfId="0" applyNumberFormat="1" applyFont="1" applyFill="1"/>
    <xf numFmtId="0" fontId="1" fillId="3" borderId="7" xfId="0" applyFont="1" applyFill="1" applyBorder="1" applyAlignment="1">
      <alignment vertical="center"/>
    </xf>
    <xf numFmtId="0" fontId="1" fillId="3" borderId="0" xfId="0" applyFont="1" applyFill="1"/>
    <xf numFmtId="0" fontId="0" fillId="9" borderId="5" xfId="0" applyFill="1" applyBorder="1"/>
    <xf numFmtId="0" fontId="0" fillId="9" borderId="7" xfId="0" applyFill="1" applyBorder="1"/>
    <xf numFmtId="0" fontId="11" fillId="4" borderId="14" xfId="0" applyFont="1" applyFill="1" applyBorder="1"/>
    <xf numFmtId="0" fontId="11" fillId="3" borderId="3" xfId="0" applyFont="1" applyFill="1" applyBorder="1"/>
    <xf numFmtId="0" fontId="11" fillId="3" borderId="4" xfId="0" applyFont="1" applyFill="1" applyBorder="1"/>
    <xf numFmtId="0" fontId="11" fillId="9" borderId="13" xfId="0" applyFont="1" applyFill="1" applyBorder="1"/>
    <xf numFmtId="0" fontId="11" fillId="3" borderId="14" xfId="0" applyFont="1" applyFill="1" applyBorder="1"/>
    <xf numFmtId="0" fontId="15" fillId="0" borderId="4" xfId="0" applyFont="1" applyBorder="1"/>
    <xf numFmtId="0" fontId="1" fillId="0" borderId="0" xfId="0" applyFont="1" applyAlignment="1">
      <alignment vertical="center"/>
    </xf>
    <xf numFmtId="0" fontId="1" fillId="0" borderId="6" xfId="0" applyFont="1" applyBorder="1"/>
    <xf numFmtId="0" fontId="1" fillId="0" borderId="8" xfId="0" applyFont="1" applyBorder="1"/>
    <xf numFmtId="0" fontId="14" fillId="3" borderId="1" xfId="0" applyFont="1" applyFill="1" applyBorder="1" applyAlignment="1">
      <alignment wrapText="1"/>
    </xf>
    <xf numFmtId="0" fontId="12" fillId="9" borderId="3" xfId="0" applyFont="1" applyFill="1" applyBorder="1"/>
    <xf numFmtId="0" fontId="0" fillId="4" borderId="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1" fillId="3" borderId="1" xfId="0" applyFont="1" applyFill="1" applyBorder="1"/>
    <xf numFmtId="0" fontId="11" fillId="0" borderId="0" xfId="0" applyFont="1"/>
    <xf numFmtId="0" fontId="0" fillId="0" borderId="0" xfId="0" applyFont="1"/>
    <xf numFmtId="0" fontId="0" fillId="0" borderId="1" xfId="0" applyFont="1" applyBorder="1" applyAlignment="1">
      <alignment wrapText="1"/>
    </xf>
    <xf numFmtId="0" fontId="0" fillId="0" borderId="1" xfId="0" applyFont="1" applyBorder="1"/>
    <xf numFmtId="164" fontId="0" fillId="0" borderId="1" xfId="0" applyNumberFormat="1" applyFont="1" applyBorder="1"/>
    <xf numFmtId="0" fontId="0" fillId="0" borderId="2" xfId="0" applyFont="1" applyBorder="1" applyAlignment="1">
      <alignment vertical="center" wrapText="1"/>
    </xf>
    <xf numFmtId="10" fontId="0" fillId="0" borderId="2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0" fontId="0" fillId="0" borderId="1" xfId="0" applyNumberFormat="1" applyFont="1" applyBorder="1" applyAlignment="1">
      <alignment vertical="center" wrapText="1"/>
    </xf>
    <xf numFmtId="11" fontId="0" fillId="0" borderId="1" xfId="0" applyNumberFormat="1" applyFont="1" applyBorder="1"/>
    <xf numFmtId="0" fontId="0" fillId="3" borderId="1" xfId="0" applyFont="1" applyFill="1" applyBorder="1"/>
    <xf numFmtId="0" fontId="0" fillId="3" borderId="7" xfId="0" applyFont="1" applyFill="1" applyBorder="1"/>
    <xf numFmtId="0" fontId="0" fillId="0" borderId="10" xfId="0" applyFont="1" applyBorder="1"/>
    <xf numFmtId="0" fontId="14" fillId="0" borderId="4" xfId="0" applyFont="1" applyBorder="1"/>
    <xf numFmtId="0" fontId="0" fillId="3" borderId="5" xfId="0" applyFont="1" applyFill="1" applyBorder="1"/>
    <xf numFmtId="0" fontId="0" fillId="0" borderId="7" xfId="0" applyFont="1" applyBorder="1"/>
    <xf numFmtId="0" fontId="0" fillId="3" borderId="10" xfId="0" applyFont="1" applyFill="1" applyBorder="1"/>
    <xf numFmtId="0" fontId="11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C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3DBC8-8B9F-8045-B578-99B959CC7E17}">
  <dimension ref="A1:I38"/>
  <sheetViews>
    <sheetView topLeftCell="A8" workbookViewId="0">
      <selection activeCell="F3" sqref="F3"/>
    </sheetView>
  </sheetViews>
  <sheetFormatPr baseColWidth="10" defaultRowHeight="16" x14ac:dyDescent="0.2"/>
  <cols>
    <col min="1" max="1" width="19.6640625" style="219" customWidth="1"/>
    <col min="2" max="2" width="23.6640625" style="219" customWidth="1"/>
    <col min="3" max="3" width="13" style="219" customWidth="1"/>
    <col min="4" max="4" width="14.6640625" style="219" customWidth="1"/>
    <col min="5" max="5" width="17.5" style="219" customWidth="1"/>
    <col min="6" max="6" width="10.83203125" style="219"/>
    <col min="7" max="7" width="16.5" style="219" customWidth="1"/>
    <col min="8" max="8" width="15" style="219" customWidth="1"/>
    <col min="9" max="9" width="12.5" style="219" customWidth="1"/>
    <col min="10" max="16384" width="10.83203125" style="219"/>
  </cols>
  <sheetData>
    <row r="1" spans="1:9" ht="21" x14ac:dyDescent="0.25">
      <c r="A1" s="28" t="s">
        <v>82</v>
      </c>
    </row>
    <row r="2" spans="1:9" ht="45" customHeight="1" x14ac:dyDescent="0.2">
      <c r="A2" s="1" t="s">
        <v>83</v>
      </c>
      <c r="B2" s="6" t="s">
        <v>63</v>
      </c>
      <c r="C2" s="6" t="s">
        <v>3</v>
      </c>
      <c r="D2" s="7" t="s">
        <v>4</v>
      </c>
    </row>
    <row r="3" spans="1:9" ht="41" customHeight="1" x14ac:dyDescent="0.2">
      <c r="A3" s="1"/>
      <c r="B3" s="220" t="s">
        <v>553</v>
      </c>
      <c r="C3" s="221">
        <v>20643</v>
      </c>
      <c r="D3" s="221">
        <v>100</v>
      </c>
    </row>
    <row r="4" spans="1:9" ht="37" customHeight="1" x14ac:dyDescent="0.2">
      <c r="B4" s="220" t="s">
        <v>554</v>
      </c>
      <c r="C4" s="221">
        <v>619</v>
      </c>
      <c r="D4" s="222">
        <f>C4/C3*100</f>
        <v>2.9985951654313814</v>
      </c>
    </row>
    <row r="5" spans="1:9" ht="17" x14ac:dyDescent="0.2">
      <c r="B5" s="4" t="s">
        <v>2</v>
      </c>
      <c r="C5" s="221">
        <v>17708</v>
      </c>
      <c r="D5" s="222">
        <f>C5/C3*100</f>
        <v>85.782105314150073</v>
      </c>
    </row>
    <row r="7" spans="1:9" ht="51" x14ac:dyDescent="0.2">
      <c r="A7" s="3" t="s">
        <v>84</v>
      </c>
      <c r="B7" s="92" t="s">
        <v>62</v>
      </c>
      <c r="C7" s="93" t="s">
        <v>245</v>
      </c>
      <c r="D7" s="92" t="s">
        <v>246</v>
      </c>
      <c r="E7" s="93" t="s">
        <v>242</v>
      </c>
      <c r="F7" s="93" t="s">
        <v>247</v>
      </c>
      <c r="G7" s="92" t="s">
        <v>248</v>
      </c>
      <c r="H7" s="93" t="s">
        <v>243</v>
      </c>
      <c r="I7" s="155" t="s">
        <v>244</v>
      </c>
    </row>
    <row r="8" spans="1:9" ht="27" customHeight="1" x14ac:dyDescent="0.2">
      <c r="B8" s="91" t="s">
        <v>0</v>
      </c>
      <c r="C8" s="223">
        <v>7486</v>
      </c>
      <c r="D8" s="91">
        <v>4950</v>
      </c>
      <c r="E8" s="224">
        <v>0.66100000000000003</v>
      </c>
      <c r="F8" s="223">
        <v>369</v>
      </c>
      <c r="G8" s="91">
        <v>284</v>
      </c>
      <c r="H8" s="224">
        <v>0.77</v>
      </c>
      <c r="I8" s="156">
        <f>G8/D8*100</f>
        <v>5.7373737373737379</v>
      </c>
    </row>
    <row r="9" spans="1:9" ht="29" customHeight="1" x14ac:dyDescent="0.2">
      <c r="A9" s="2"/>
      <c r="B9" s="29" t="s">
        <v>1</v>
      </c>
      <c r="C9" s="225">
        <v>10222</v>
      </c>
      <c r="D9" s="29">
        <v>648</v>
      </c>
      <c r="E9" s="226">
        <v>6.3E-2</v>
      </c>
      <c r="F9" s="30">
        <v>250</v>
      </c>
      <c r="G9" s="29">
        <v>67</v>
      </c>
      <c r="H9" s="226">
        <v>0.26800000000000002</v>
      </c>
      <c r="I9" s="156">
        <f>G9/D9*100</f>
        <v>10.339506172839506</v>
      </c>
    </row>
    <row r="10" spans="1:9" ht="16" customHeight="1" x14ac:dyDescent="0.2"/>
    <row r="11" spans="1:9" ht="59" customHeight="1" x14ac:dyDescent="0.2">
      <c r="A11" s="3" t="s">
        <v>334</v>
      </c>
      <c r="B11" s="88" t="s">
        <v>66</v>
      </c>
      <c r="C11" s="5" t="s">
        <v>19</v>
      </c>
      <c r="D11" s="5" t="s">
        <v>18</v>
      </c>
      <c r="E11" s="5" t="s">
        <v>20</v>
      </c>
      <c r="F11" s="5" t="s">
        <v>111</v>
      </c>
    </row>
    <row r="12" spans="1:9" ht="16" customHeight="1" x14ac:dyDescent="0.2">
      <c r="B12" s="42" t="s">
        <v>0</v>
      </c>
      <c r="C12" s="221">
        <v>18.105930000000001</v>
      </c>
      <c r="D12" s="221">
        <v>1</v>
      </c>
      <c r="E12" s="227">
        <v>2.0894940000000002E-5</v>
      </c>
      <c r="F12" s="221" t="s">
        <v>96</v>
      </c>
    </row>
    <row r="13" spans="1:9" ht="17" customHeight="1" x14ac:dyDescent="0.2">
      <c r="B13" s="5" t="s">
        <v>1</v>
      </c>
      <c r="C13" s="221">
        <v>157.39240000000001</v>
      </c>
      <c r="D13" s="221">
        <v>1</v>
      </c>
      <c r="E13" s="227">
        <v>4.2015580000000001E-36</v>
      </c>
      <c r="F13" s="221" t="s">
        <v>96</v>
      </c>
    </row>
    <row r="15" spans="1:9" ht="51" x14ac:dyDescent="0.2">
      <c r="A15" s="3" t="s">
        <v>108</v>
      </c>
      <c r="B15" s="90" t="s">
        <v>64</v>
      </c>
      <c r="C15" s="90" t="s">
        <v>6</v>
      </c>
      <c r="D15" s="90" t="s">
        <v>7</v>
      </c>
      <c r="E15" s="90" t="s">
        <v>8</v>
      </c>
      <c r="F15" s="90" t="s">
        <v>17</v>
      </c>
      <c r="G15" s="90" t="s">
        <v>9</v>
      </c>
      <c r="H15" s="90" t="s">
        <v>16</v>
      </c>
    </row>
    <row r="16" spans="1:9" x14ac:dyDescent="0.2">
      <c r="B16" s="43" t="s">
        <v>10</v>
      </c>
      <c r="C16" s="43">
        <v>4541</v>
      </c>
      <c r="D16" s="43">
        <v>241</v>
      </c>
      <c r="E16" s="43">
        <v>0.91737374000000005</v>
      </c>
      <c r="F16" s="43">
        <v>91.737374000000003</v>
      </c>
      <c r="G16" s="43">
        <v>0.84859150000000005</v>
      </c>
      <c r="H16" s="43">
        <v>84.85915</v>
      </c>
    </row>
    <row r="17" spans="1:9" x14ac:dyDescent="0.2">
      <c r="B17" s="43" t="s">
        <v>11</v>
      </c>
      <c r="C17" s="43">
        <v>319</v>
      </c>
      <c r="D17" s="43">
        <v>43</v>
      </c>
      <c r="E17" s="43">
        <v>6.4444440000000006E-2</v>
      </c>
      <c r="F17" s="43">
        <v>6.4444439999999998</v>
      </c>
      <c r="G17" s="43">
        <v>0.1514085</v>
      </c>
      <c r="H17" s="43">
        <v>15.14085</v>
      </c>
    </row>
    <row r="18" spans="1:9" x14ac:dyDescent="0.2">
      <c r="B18" s="43" t="s">
        <v>13</v>
      </c>
      <c r="C18" s="43">
        <v>90</v>
      </c>
      <c r="D18" s="43">
        <v>0</v>
      </c>
      <c r="E18" s="43">
        <v>1.8181820000000001E-2</v>
      </c>
      <c r="F18" s="43">
        <v>1.818182</v>
      </c>
      <c r="G18" s="43">
        <v>0</v>
      </c>
      <c r="H18" s="43">
        <v>0</v>
      </c>
    </row>
    <row r="19" spans="1:9" x14ac:dyDescent="0.2">
      <c r="I19" s="64"/>
    </row>
    <row r="20" spans="1:9" ht="51" x14ac:dyDescent="0.2">
      <c r="A20" s="3" t="s">
        <v>109</v>
      </c>
      <c r="B20" s="90" t="s">
        <v>65</v>
      </c>
      <c r="C20" s="90" t="s">
        <v>6</v>
      </c>
      <c r="D20" s="90" t="s">
        <v>7</v>
      </c>
      <c r="E20" s="90" t="s">
        <v>8</v>
      </c>
      <c r="F20" s="90" t="s">
        <v>17</v>
      </c>
      <c r="G20" s="90" t="s">
        <v>9</v>
      </c>
      <c r="H20" s="90" t="s">
        <v>16</v>
      </c>
    </row>
    <row r="21" spans="1:9" x14ac:dyDescent="0.2">
      <c r="B21" s="43" t="s">
        <v>14</v>
      </c>
      <c r="C21" s="43">
        <v>425</v>
      </c>
      <c r="D21" s="43">
        <v>20</v>
      </c>
      <c r="E21" s="43">
        <v>0.65586420000000001</v>
      </c>
      <c r="F21" s="43">
        <v>65.586420000000004</v>
      </c>
      <c r="G21" s="43">
        <v>0.29850749999999998</v>
      </c>
      <c r="H21" s="43">
        <v>29.850750000000001</v>
      </c>
    </row>
    <row r="22" spans="1:9" x14ac:dyDescent="0.2">
      <c r="B22" s="43" t="s">
        <v>15</v>
      </c>
      <c r="C22" s="43">
        <v>200</v>
      </c>
      <c r="D22" s="43">
        <v>30</v>
      </c>
      <c r="E22" s="43">
        <v>0.30864197999999998</v>
      </c>
      <c r="F22" s="43">
        <v>30.864197999999998</v>
      </c>
      <c r="G22" s="43">
        <v>0.44776120000000003</v>
      </c>
      <c r="H22" s="43">
        <v>44.776119999999999</v>
      </c>
    </row>
    <row r="23" spans="1:9" x14ac:dyDescent="0.2">
      <c r="B23" s="43" t="s">
        <v>12</v>
      </c>
      <c r="C23" s="43">
        <v>23</v>
      </c>
      <c r="D23" s="43">
        <v>17</v>
      </c>
      <c r="E23" s="43">
        <v>3.5493829999999997E-2</v>
      </c>
      <c r="F23" s="43">
        <v>3.5493830000000002</v>
      </c>
      <c r="G23" s="43">
        <v>0.25373129999999999</v>
      </c>
      <c r="H23" s="43">
        <v>25.37313</v>
      </c>
      <c r="I23" s="64"/>
    </row>
    <row r="25" spans="1:9" ht="51" x14ac:dyDescent="0.2">
      <c r="A25" s="3" t="s">
        <v>272</v>
      </c>
      <c r="B25" s="88" t="s">
        <v>117</v>
      </c>
      <c r="C25" s="5" t="s">
        <v>19</v>
      </c>
      <c r="D25" s="5" t="s">
        <v>18</v>
      </c>
      <c r="E25" s="5" t="s">
        <v>20</v>
      </c>
      <c r="F25" s="5" t="s">
        <v>110</v>
      </c>
    </row>
    <row r="26" spans="1:9" x14ac:dyDescent="0.2">
      <c r="B26" s="42" t="s">
        <v>0</v>
      </c>
      <c r="C26" s="221">
        <v>39.95646</v>
      </c>
      <c r="D26" s="43">
        <v>2</v>
      </c>
      <c r="E26" s="227">
        <v>2.1065180000000001E-9</v>
      </c>
      <c r="F26" s="228" t="s">
        <v>96</v>
      </c>
    </row>
    <row r="27" spans="1:9" x14ac:dyDescent="0.2">
      <c r="B27" s="5" t="s">
        <v>1</v>
      </c>
      <c r="C27" s="221">
        <v>107.1514</v>
      </c>
      <c r="D27" s="43">
        <v>2</v>
      </c>
      <c r="E27" s="227">
        <v>5.3997169999999998E-24</v>
      </c>
      <c r="F27" s="228" t="s">
        <v>96</v>
      </c>
    </row>
    <row r="29" spans="1:9" ht="80" x14ac:dyDescent="0.2">
      <c r="A29" s="3" t="s">
        <v>333</v>
      </c>
      <c r="B29" s="90" t="s">
        <v>5</v>
      </c>
      <c r="C29" s="90" t="s">
        <v>89</v>
      </c>
      <c r="D29" s="90" t="s">
        <v>90</v>
      </c>
      <c r="E29" s="90" t="s">
        <v>91</v>
      </c>
      <c r="F29" s="208" t="s">
        <v>101</v>
      </c>
      <c r="G29" s="90" t="s">
        <v>331</v>
      </c>
    </row>
    <row r="30" spans="1:9" x14ac:dyDescent="0.2">
      <c r="B30" s="46" t="s">
        <v>10</v>
      </c>
      <c r="C30" s="47">
        <v>15.245058</v>
      </c>
      <c r="D30" s="47">
        <v>1</v>
      </c>
      <c r="E30" s="58">
        <v>9.4423479999999993E-5</v>
      </c>
      <c r="F30" s="64">
        <f>0.05/3</f>
        <v>1.6666666666666666E-2</v>
      </c>
      <c r="G30" s="229" t="s">
        <v>96</v>
      </c>
    </row>
    <row r="31" spans="1:9" x14ac:dyDescent="0.2">
      <c r="B31" s="46" t="s">
        <v>11</v>
      </c>
      <c r="C31" s="47">
        <v>30.215191999999998</v>
      </c>
      <c r="D31" s="47">
        <v>1</v>
      </c>
      <c r="E31" s="58">
        <v>3.866688E-8</v>
      </c>
      <c r="F31" s="64">
        <f t="shared" ref="F31:F32" si="0">0.05/3</f>
        <v>1.6666666666666666E-2</v>
      </c>
      <c r="G31" s="229" t="s">
        <v>96</v>
      </c>
    </row>
    <row r="32" spans="1:9" x14ac:dyDescent="0.2">
      <c r="B32" s="60" t="s">
        <v>13</v>
      </c>
      <c r="C32" s="61">
        <v>4.2331839999999996</v>
      </c>
      <c r="D32" s="61">
        <v>1</v>
      </c>
      <c r="E32" s="62">
        <v>3.9641019999999999E-2</v>
      </c>
      <c r="F32" s="50">
        <f t="shared" si="0"/>
        <v>1.6666666666666666E-2</v>
      </c>
      <c r="G32" s="230" t="s">
        <v>95</v>
      </c>
    </row>
    <row r="33" spans="1:7" x14ac:dyDescent="0.2">
      <c r="B33" s="64"/>
    </row>
    <row r="34" spans="1:7" ht="80" x14ac:dyDescent="0.2">
      <c r="A34" s="3" t="s">
        <v>332</v>
      </c>
      <c r="B34" s="90" t="s">
        <v>5</v>
      </c>
      <c r="C34" s="90" t="s">
        <v>89</v>
      </c>
      <c r="D34" s="90" t="s">
        <v>90</v>
      </c>
      <c r="E34" s="90" t="s">
        <v>91</v>
      </c>
      <c r="F34" s="208" t="s">
        <v>101</v>
      </c>
      <c r="G34" s="90" t="s">
        <v>331</v>
      </c>
    </row>
    <row r="35" spans="1:7" x14ac:dyDescent="0.2">
      <c r="B35" s="53" t="s">
        <v>14</v>
      </c>
      <c r="C35" s="54">
        <v>31.491084000000001</v>
      </c>
      <c r="D35" s="54">
        <v>1</v>
      </c>
      <c r="E35" s="55">
        <v>2.0035810000000001E-8</v>
      </c>
      <c r="F35" s="231">
        <f>0.05/3</f>
        <v>1.6666666666666666E-2</v>
      </c>
      <c r="G35" s="232" t="s">
        <v>96</v>
      </c>
    </row>
    <row r="36" spans="1:7" x14ac:dyDescent="0.2">
      <c r="B36" s="46" t="s">
        <v>15</v>
      </c>
      <c r="C36" s="47">
        <v>4.7672239999999997</v>
      </c>
      <c r="D36" s="47">
        <v>1</v>
      </c>
      <c r="E36" s="58">
        <v>2.9006560000000001E-2</v>
      </c>
      <c r="F36" s="64">
        <f t="shared" ref="F36:F37" si="1">0.05/3</f>
        <v>1.6666666666666666E-2</v>
      </c>
      <c r="G36" s="233" t="s">
        <v>95</v>
      </c>
    </row>
    <row r="37" spans="1:7" x14ac:dyDescent="0.2">
      <c r="B37" s="60" t="s">
        <v>12</v>
      </c>
      <c r="C37" s="61">
        <v>50.704208999999999</v>
      </c>
      <c r="D37" s="61">
        <v>1</v>
      </c>
      <c r="E37" s="62">
        <v>1.07389E-12</v>
      </c>
      <c r="F37" s="50">
        <f t="shared" si="1"/>
        <v>1.6666666666666666E-2</v>
      </c>
      <c r="G37" s="234" t="s">
        <v>96</v>
      </c>
    </row>
    <row r="38" spans="1:7" x14ac:dyDescent="0.2">
      <c r="B38" s="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58C9E-1EAA-D842-AE39-B0F4FACFE52A}">
  <dimension ref="A1:Q83"/>
  <sheetViews>
    <sheetView workbookViewId="0">
      <selection activeCell="D48" sqref="D48"/>
    </sheetView>
  </sheetViews>
  <sheetFormatPr baseColWidth="10" defaultRowHeight="16" x14ac:dyDescent="0.2"/>
  <cols>
    <col min="1" max="1" width="31.1640625" customWidth="1"/>
    <col min="2" max="2" width="21" customWidth="1"/>
    <col min="3" max="3" width="29.6640625" customWidth="1"/>
    <col min="4" max="4" width="25.1640625" customWidth="1"/>
    <col min="5" max="5" width="24.5" customWidth="1"/>
    <col min="6" max="6" width="23.6640625" customWidth="1"/>
    <col min="7" max="7" width="22" customWidth="1"/>
    <col min="8" max="8" width="19.83203125" customWidth="1"/>
    <col min="9" max="9" width="18.33203125" customWidth="1"/>
    <col min="10" max="10" width="19.33203125" customWidth="1"/>
    <col min="11" max="12" width="21.83203125" customWidth="1"/>
    <col min="13" max="13" width="20.1640625" customWidth="1"/>
    <col min="14" max="14" width="24.83203125" customWidth="1"/>
    <col min="15" max="15" width="22.1640625" customWidth="1"/>
  </cols>
  <sheetData>
    <row r="1" spans="1:8" ht="21" x14ac:dyDescent="0.25">
      <c r="A1" s="28" t="s">
        <v>85</v>
      </c>
    </row>
    <row r="2" spans="1:8" x14ac:dyDescent="0.2">
      <c r="C2" s="210" t="s">
        <v>92</v>
      </c>
      <c r="D2" s="210"/>
      <c r="E2" s="210"/>
      <c r="F2" s="210"/>
      <c r="G2" s="210"/>
      <c r="H2" s="210"/>
    </row>
    <row r="3" spans="1:8" ht="55" customHeight="1" x14ac:dyDescent="0.2">
      <c r="A3" s="3" t="s">
        <v>112</v>
      </c>
      <c r="B3" s="6" t="s">
        <v>41</v>
      </c>
      <c r="C3" s="6" t="s">
        <v>22</v>
      </c>
      <c r="D3" s="6" t="s">
        <v>23</v>
      </c>
      <c r="E3" s="6" t="s">
        <v>24</v>
      </c>
      <c r="F3" s="6" t="s">
        <v>28</v>
      </c>
      <c r="G3" s="6" t="s">
        <v>29</v>
      </c>
      <c r="H3" s="6" t="s">
        <v>30</v>
      </c>
    </row>
    <row r="4" spans="1:8" x14ac:dyDescent="0.2">
      <c r="A4" s="1"/>
      <c r="B4" s="75" t="s">
        <v>34</v>
      </c>
      <c r="C4" s="75">
        <v>923</v>
      </c>
      <c r="D4" s="75">
        <v>0.17784200389999999</v>
      </c>
      <c r="E4" s="75">
        <v>17.784200389999999</v>
      </c>
      <c r="F4" s="75">
        <v>50</v>
      </c>
      <c r="G4" s="75">
        <v>0.16447368000000001</v>
      </c>
      <c r="H4" s="75">
        <v>16.447368000000001</v>
      </c>
    </row>
    <row r="5" spans="1:8" x14ac:dyDescent="0.2">
      <c r="B5" s="75" t="s">
        <v>35</v>
      </c>
      <c r="C5" s="75">
        <v>374</v>
      </c>
      <c r="D5" s="75">
        <v>7.2061657000000001E-2</v>
      </c>
      <c r="E5" s="75">
        <v>7.2061656999999997</v>
      </c>
      <c r="F5" s="75">
        <v>15</v>
      </c>
      <c r="G5" s="75">
        <v>4.9342110000000002E-2</v>
      </c>
      <c r="H5" s="75">
        <v>4.9342110000000003</v>
      </c>
    </row>
    <row r="6" spans="1:8" x14ac:dyDescent="0.2">
      <c r="B6" s="75" t="s">
        <v>36</v>
      </c>
      <c r="C6" s="75">
        <v>1100</v>
      </c>
      <c r="D6" s="75">
        <v>0.21194605010000001</v>
      </c>
      <c r="E6" s="75">
        <v>21.19460501</v>
      </c>
      <c r="F6" s="75">
        <v>11</v>
      </c>
      <c r="G6" s="75">
        <v>3.6184210000000001E-2</v>
      </c>
      <c r="H6" s="75">
        <v>3.6184210000000001</v>
      </c>
    </row>
    <row r="7" spans="1:8" x14ac:dyDescent="0.2">
      <c r="B7" s="75" t="s">
        <v>37</v>
      </c>
      <c r="C7" s="75">
        <v>263</v>
      </c>
      <c r="D7" s="75">
        <v>5.0674373799999999E-2</v>
      </c>
      <c r="E7" s="75">
        <v>5.0674373800000003</v>
      </c>
      <c r="F7" s="75">
        <v>75</v>
      </c>
      <c r="G7" s="75">
        <v>0.24671053000000001</v>
      </c>
      <c r="H7" s="75">
        <v>24.671053000000001</v>
      </c>
    </row>
    <row r="8" spans="1:8" x14ac:dyDescent="0.2">
      <c r="B8" s="75" t="s">
        <v>38</v>
      </c>
      <c r="C8" s="75">
        <v>2022</v>
      </c>
      <c r="D8" s="75">
        <v>0.38959537570000002</v>
      </c>
      <c r="E8" s="75">
        <v>38.959537570000002</v>
      </c>
      <c r="F8" s="75">
        <v>123</v>
      </c>
      <c r="G8" s="75">
        <v>0.40460526000000002</v>
      </c>
      <c r="H8" s="75">
        <v>40.460526000000002</v>
      </c>
    </row>
    <row r="9" spans="1:8" x14ac:dyDescent="0.2">
      <c r="B9" s="75" t="s">
        <v>39</v>
      </c>
      <c r="C9" s="75">
        <v>2</v>
      </c>
      <c r="D9" s="75">
        <v>3.8535650000000001E-4</v>
      </c>
      <c r="E9" s="75">
        <v>3.8535649999999998E-2</v>
      </c>
      <c r="F9" s="75">
        <v>0</v>
      </c>
      <c r="G9" s="75">
        <v>0</v>
      </c>
      <c r="H9" s="75">
        <v>0</v>
      </c>
    </row>
    <row r="10" spans="1:8" x14ac:dyDescent="0.2">
      <c r="B10" s="75" t="s">
        <v>40</v>
      </c>
      <c r="C10" s="75">
        <v>506</v>
      </c>
      <c r="D10" s="75">
        <v>9.7495182999999999E-2</v>
      </c>
      <c r="E10" s="75">
        <v>9.7495183000000001</v>
      </c>
      <c r="F10" s="75">
        <v>30</v>
      </c>
      <c r="G10" s="75">
        <v>9.8684209999999994E-2</v>
      </c>
      <c r="H10" s="75">
        <v>9.8684209999999997</v>
      </c>
    </row>
    <row r="11" spans="1:8" x14ac:dyDescent="0.2">
      <c r="C11" s="210" t="s">
        <v>93</v>
      </c>
      <c r="D11" s="210"/>
      <c r="E11" s="210"/>
      <c r="F11" s="210"/>
      <c r="G11" s="210"/>
      <c r="H11" s="210"/>
    </row>
    <row r="12" spans="1:8" ht="34" x14ac:dyDescent="0.2">
      <c r="A12" s="3" t="s">
        <v>113</v>
      </c>
      <c r="B12" s="6" t="s">
        <v>41</v>
      </c>
      <c r="C12" s="6" t="s">
        <v>25</v>
      </c>
      <c r="D12" s="6" t="s">
        <v>26</v>
      </c>
      <c r="E12" s="6" t="s">
        <v>27</v>
      </c>
      <c r="F12" s="6" t="s">
        <v>31</v>
      </c>
      <c r="G12" s="6" t="s">
        <v>32</v>
      </c>
      <c r="H12" s="6" t="s">
        <v>33</v>
      </c>
    </row>
    <row r="13" spans="1:8" x14ac:dyDescent="0.2">
      <c r="B13" s="75" t="s">
        <v>34</v>
      </c>
      <c r="C13" s="75">
        <v>86</v>
      </c>
      <c r="D13" s="75">
        <v>0.11894882399999999</v>
      </c>
      <c r="E13" s="75">
        <v>11.8948824</v>
      </c>
      <c r="F13" s="75">
        <v>2</v>
      </c>
      <c r="G13" s="75">
        <v>2.5974029999999999E-2</v>
      </c>
      <c r="H13" s="75">
        <v>2.5974029999999999</v>
      </c>
    </row>
    <row r="14" spans="1:8" x14ac:dyDescent="0.2">
      <c r="A14" s="1"/>
      <c r="B14" s="75" t="s">
        <v>35</v>
      </c>
      <c r="C14" s="75">
        <v>80</v>
      </c>
      <c r="D14" s="75">
        <v>0.110650069</v>
      </c>
      <c r="E14" s="75">
        <v>11.0650069</v>
      </c>
      <c r="F14" s="75">
        <v>11</v>
      </c>
      <c r="G14" s="75">
        <v>0.14285713999999999</v>
      </c>
      <c r="H14" s="75">
        <v>14.285714</v>
      </c>
    </row>
    <row r="15" spans="1:8" x14ac:dyDescent="0.2">
      <c r="A15" s="1"/>
      <c r="B15" s="75" t="s">
        <v>36</v>
      </c>
      <c r="C15" s="75">
        <v>242</v>
      </c>
      <c r="D15" s="75">
        <v>0.33471645900000002</v>
      </c>
      <c r="E15" s="75">
        <v>33.471645899999999</v>
      </c>
      <c r="F15" s="75">
        <v>11</v>
      </c>
      <c r="G15" s="75">
        <v>0.14285713999999999</v>
      </c>
      <c r="H15" s="75">
        <v>14.285714</v>
      </c>
    </row>
    <row r="16" spans="1:8" x14ac:dyDescent="0.2">
      <c r="B16" s="75" t="s">
        <v>37</v>
      </c>
      <c r="C16" s="75">
        <v>84</v>
      </c>
      <c r="D16" s="75">
        <v>0.116182573</v>
      </c>
      <c r="E16" s="75">
        <v>11.6182573</v>
      </c>
      <c r="F16" s="75">
        <v>31</v>
      </c>
      <c r="G16" s="75">
        <v>0.40259739999999999</v>
      </c>
      <c r="H16" s="75">
        <v>40.259740000000001</v>
      </c>
    </row>
    <row r="17" spans="1:8" x14ac:dyDescent="0.2">
      <c r="B17" s="75" t="s">
        <v>38</v>
      </c>
      <c r="C17" s="75">
        <v>165</v>
      </c>
      <c r="D17" s="75">
        <v>0.22821576800000001</v>
      </c>
      <c r="E17" s="75">
        <v>22.821576799999999</v>
      </c>
      <c r="F17" s="75">
        <v>15</v>
      </c>
      <c r="G17" s="75">
        <v>0.19480518999999999</v>
      </c>
      <c r="H17" s="75">
        <v>19.480519000000001</v>
      </c>
    </row>
    <row r="18" spans="1:8" x14ac:dyDescent="0.2">
      <c r="B18" s="75" t="s">
        <v>39</v>
      </c>
      <c r="C18" s="75">
        <v>3</v>
      </c>
      <c r="D18" s="75">
        <v>4.1493779999999996E-3</v>
      </c>
      <c r="E18" s="75">
        <v>0.41493780000000002</v>
      </c>
      <c r="F18" s="75">
        <v>0</v>
      </c>
      <c r="G18" s="75">
        <v>0</v>
      </c>
      <c r="H18" s="75">
        <v>0</v>
      </c>
    </row>
    <row r="19" spans="1:8" x14ac:dyDescent="0.2">
      <c r="B19" s="75" t="s">
        <v>40</v>
      </c>
      <c r="C19" s="75">
        <v>63</v>
      </c>
      <c r="D19" s="75">
        <v>8.7136929000000002E-2</v>
      </c>
      <c r="E19" s="75">
        <v>8.7136928999999999</v>
      </c>
      <c r="F19" s="75">
        <v>7</v>
      </c>
      <c r="G19" s="75">
        <v>9.0909089999999998E-2</v>
      </c>
      <c r="H19" s="75">
        <v>9.0909089999999999</v>
      </c>
    </row>
    <row r="20" spans="1:8" x14ac:dyDescent="0.2">
      <c r="A20" s="31" t="s">
        <v>81</v>
      </c>
      <c r="B20" s="78"/>
      <c r="C20" s="79"/>
      <c r="D20" s="80"/>
      <c r="E20" s="80"/>
      <c r="F20" s="80"/>
      <c r="G20" s="81"/>
      <c r="H20" s="78"/>
    </row>
    <row r="21" spans="1:8" x14ac:dyDescent="0.2">
      <c r="A21" s="31"/>
      <c r="B21" s="78"/>
      <c r="C21" s="78"/>
      <c r="D21" s="78"/>
      <c r="E21" s="78"/>
      <c r="F21" s="78"/>
      <c r="G21" s="78"/>
      <c r="H21" s="78"/>
    </row>
    <row r="22" spans="1:8" x14ac:dyDescent="0.2">
      <c r="A22" s="31"/>
      <c r="C22" s="211" t="s">
        <v>92</v>
      </c>
      <c r="D22" s="212"/>
      <c r="E22" s="212"/>
      <c r="F22" s="212"/>
      <c r="G22" s="213"/>
    </row>
    <row r="23" spans="1:8" ht="34" x14ac:dyDescent="0.2">
      <c r="A23" s="3" t="s">
        <v>114</v>
      </c>
      <c r="B23" s="69" t="s">
        <v>41</v>
      </c>
      <c r="C23" s="70" t="s">
        <v>89</v>
      </c>
      <c r="D23" s="70" t="s">
        <v>90</v>
      </c>
      <c r="E23" s="70" t="s">
        <v>91</v>
      </c>
      <c r="F23" s="71" t="s">
        <v>101</v>
      </c>
      <c r="G23" s="72" t="s">
        <v>94</v>
      </c>
    </row>
    <row r="24" spans="1:8" x14ac:dyDescent="0.2">
      <c r="A24" s="1"/>
      <c r="B24" s="46" t="s">
        <v>34</v>
      </c>
      <c r="C24" s="58">
        <v>0.266401</v>
      </c>
      <c r="D24" s="47">
        <v>1</v>
      </c>
      <c r="E24" s="58">
        <v>0.60575630000000003</v>
      </c>
      <c r="F24">
        <f>0.05/7</f>
        <v>7.1428571428571435E-3</v>
      </c>
      <c r="G24" s="12" t="s">
        <v>95</v>
      </c>
    </row>
    <row r="25" spans="1:8" x14ac:dyDescent="0.2">
      <c r="A25" s="1"/>
      <c r="B25" s="46" t="s">
        <v>35</v>
      </c>
      <c r="C25" s="58">
        <v>1.9210210000000001</v>
      </c>
      <c r="D25" s="47">
        <v>1</v>
      </c>
      <c r="E25" s="58">
        <v>0.16574420000000001</v>
      </c>
      <c r="F25">
        <f t="shared" ref="F25:F30" si="0">0.05/7</f>
        <v>7.1428571428571435E-3</v>
      </c>
      <c r="G25" s="12" t="s">
        <v>95</v>
      </c>
    </row>
    <row r="26" spans="1:8" x14ac:dyDescent="0.2">
      <c r="A26" s="1"/>
      <c r="B26" s="46" t="s">
        <v>36</v>
      </c>
      <c r="C26" s="58">
        <v>53.907130000000002</v>
      </c>
      <c r="D26" s="47">
        <v>1</v>
      </c>
      <c r="E26" s="58">
        <v>2.1019359999999999E-13</v>
      </c>
      <c r="F26">
        <f t="shared" si="0"/>
        <v>7.1428571428571435E-3</v>
      </c>
      <c r="G26" s="59" t="s">
        <v>96</v>
      </c>
    </row>
    <row r="27" spans="1:8" x14ac:dyDescent="0.2">
      <c r="A27" s="1"/>
      <c r="B27" s="46" t="s">
        <v>37</v>
      </c>
      <c r="C27" s="58">
        <v>187.7689</v>
      </c>
      <c r="D27" s="47">
        <v>1</v>
      </c>
      <c r="E27" s="58">
        <v>9.7578600000000005E-43</v>
      </c>
      <c r="F27">
        <f t="shared" si="0"/>
        <v>7.1428571428571435E-3</v>
      </c>
      <c r="G27" s="59" t="s">
        <v>96</v>
      </c>
    </row>
    <row r="28" spans="1:8" x14ac:dyDescent="0.2">
      <c r="A28" s="1"/>
      <c r="B28" s="46" t="s">
        <v>38</v>
      </c>
      <c r="C28" s="58">
        <v>0.21244730000000001</v>
      </c>
      <c r="D28" s="47">
        <v>1</v>
      </c>
      <c r="E28" s="58">
        <v>0.64485599999999998</v>
      </c>
      <c r="F28">
        <f t="shared" si="0"/>
        <v>7.1428571428571435E-3</v>
      </c>
      <c r="G28" s="12" t="s">
        <v>95</v>
      </c>
    </row>
    <row r="29" spans="1:8" x14ac:dyDescent="0.2">
      <c r="B29" s="46" t="s">
        <v>39</v>
      </c>
      <c r="C29" s="58">
        <v>4.7662400000000001E-29</v>
      </c>
      <c r="D29" s="47">
        <v>1</v>
      </c>
      <c r="E29" s="58">
        <v>1</v>
      </c>
      <c r="F29">
        <f t="shared" si="0"/>
        <v>7.1428571428571435E-3</v>
      </c>
      <c r="G29" s="12" t="s">
        <v>95</v>
      </c>
    </row>
    <row r="30" spans="1:8" x14ac:dyDescent="0.2">
      <c r="A30" s="1"/>
      <c r="B30" s="60" t="s">
        <v>40</v>
      </c>
      <c r="C30" s="62">
        <v>2.59172E-29</v>
      </c>
      <c r="D30" s="61">
        <v>1</v>
      </c>
      <c r="E30" s="62">
        <v>1</v>
      </c>
      <c r="F30" s="14">
        <f t="shared" si="0"/>
        <v>7.1428571428571435E-3</v>
      </c>
      <c r="G30" s="15" t="s">
        <v>95</v>
      </c>
    </row>
    <row r="31" spans="1:8" ht="32" x14ac:dyDescent="0.2">
      <c r="A31" s="1"/>
      <c r="B31" s="73" t="s">
        <v>115</v>
      </c>
      <c r="C31" s="82">
        <v>277.64</v>
      </c>
      <c r="D31" s="74">
        <v>6</v>
      </c>
      <c r="E31" s="82">
        <v>5.0378260000000001E-57</v>
      </c>
      <c r="F31" s="37">
        <v>0.05</v>
      </c>
      <c r="G31" s="40" t="s">
        <v>96</v>
      </c>
    </row>
    <row r="32" spans="1:8" x14ac:dyDescent="0.2">
      <c r="A32" s="1"/>
      <c r="B32" s="83"/>
      <c r="C32" s="84"/>
      <c r="D32" s="85"/>
      <c r="E32" s="84"/>
      <c r="F32" s="76"/>
      <c r="G32" s="77"/>
    </row>
    <row r="33" spans="1:7" x14ac:dyDescent="0.2">
      <c r="A33" s="1"/>
      <c r="B33" s="47"/>
      <c r="C33" s="214" t="s">
        <v>93</v>
      </c>
      <c r="D33" s="215"/>
      <c r="E33" s="215"/>
      <c r="F33" s="215"/>
      <c r="G33" s="216"/>
    </row>
    <row r="34" spans="1:7" ht="32" x14ac:dyDescent="0.2">
      <c r="A34" s="1" t="s">
        <v>116</v>
      </c>
      <c r="B34" s="69" t="s">
        <v>41</v>
      </c>
      <c r="C34" s="70" t="s">
        <v>89</v>
      </c>
      <c r="D34" s="70" t="s">
        <v>90</v>
      </c>
      <c r="E34" s="70" t="s">
        <v>91</v>
      </c>
      <c r="F34" s="71" t="s">
        <v>101</v>
      </c>
      <c r="G34" s="72" t="s">
        <v>94</v>
      </c>
    </row>
    <row r="35" spans="1:7" x14ac:dyDescent="0.2">
      <c r="A35" s="1"/>
      <c r="B35" s="46" t="s">
        <v>34</v>
      </c>
      <c r="C35" s="58">
        <v>5.2315079999999998</v>
      </c>
      <c r="D35" s="47">
        <v>1</v>
      </c>
      <c r="E35" s="58">
        <v>2.2181289999999999E-2</v>
      </c>
      <c r="F35">
        <f>0.05/7</f>
        <v>7.1428571428571435E-3</v>
      </c>
      <c r="G35" s="12" t="s">
        <v>95</v>
      </c>
    </row>
    <row r="36" spans="1:7" x14ac:dyDescent="0.2">
      <c r="A36" s="1"/>
      <c r="B36" s="46" t="s">
        <v>35</v>
      </c>
      <c r="C36" s="58">
        <v>0.43219089999999999</v>
      </c>
      <c r="D36" s="47">
        <v>1</v>
      </c>
      <c r="E36" s="58">
        <v>0.51091589999999998</v>
      </c>
      <c r="F36">
        <f t="shared" ref="F36:F41" si="1">0.05/7</f>
        <v>7.1428571428571435E-3</v>
      </c>
      <c r="G36" s="12" t="s">
        <v>95</v>
      </c>
    </row>
    <row r="37" spans="1:7" x14ac:dyDescent="0.2">
      <c r="A37" s="1"/>
      <c r="B37" s="46" t="s">
        <v>36</v>
      </c>
      <c r="C37" s="58">
        <v>10.975490000000001</v>
      </c>
      <c r="D37" s="47">
        <v>1</v>
      </c>
      <c r="E37" s="58">
        <v>9.2324949999999996E-4</v>
      </c>
      <c r="F37">
        <f t="shared" si="1"/>
        <v>7.1428571428571435E-3</v>
      </c>
      <c r="G37" s="59" t="s">
        <v>96</v>
      </c>
    </row>
    <row r="38" spans="1:7" x14ac:dyDescent="0.2">
      <c r="A38" s="1"/>
      <c r="B38" s="46" t="s">
        <v>37</v>
      </c>
      <c r="C38" s="58">
        <v>44.08126</v>
      </c>
      <c r="D38" s="47">
        <v>1</v>
      </c>
      <c r="E38" s="58">
        <v>3.1502240000000002E-11</v>
      </c>
      <c r="F38">
        <f t="shared" si="1"/>
        <v>7.1428571428571435E-3</v>
      </c>
      <c r="G38" s="59" t="s">
        <v>96</v>
      </c>
    </row>
    <row r="39" spans="1:7" x14ac:dyDescent="0.2">
      <c r="A39" s="1"/>
      <c r="B39" s="46" t="s">
        <v>38</v>
      </c>
      <c r="C39" s="58">
        <v>0.27447480000000002</v>
      </c>
      <c r="D39" s="47">
        <v>1</v>
      </c>
      <c r="E39" s="58">
        <v>0.60034569999999998</v>
      </c>
      <c r="F39">
        <f t="shared" si="1"/>
        <v>7.1428571428571435E-3</v>
      </c>
      <c r="G39" s="12" t="s">
        <v>95</v>
      </c>
    </row>
    <row r="40" spans="1:7" x14ac:dyDescent="0.2">
      <c r="A40" s="1"/>
      <c r="B40" s="46" t="s">
        <v>39</v>
      </c>
      <c r="C40" s="58">
        <v>6.3914140000000001E-30</v>
      </c>
      <c r="D40" s="47">
        <v>1</v>
      </c>
      <c r="E40" s="58">
        <v>1</v>
      </c>
      <c r="F40">
        <f t="shared" si="1"/>
        <v>7.1428571428571435E-3</v>
      </c>
      <c r="G40" s="12" t="s">
        <v>95</v>
      </c>
    </row>
    <row r="41" spans="1:7" x14ac:dyDescent="0.2">
      <c r="A41" s="1"/>
      <c r="B41" s="60" t="s">
        <v>40</v>
      </c>
      <c r="C41" s="62">
        <v>3.5165210000000002E-30</v>
      </c>
      <c r="D41" s="61">
        <v>1</v>
      </c>
      <c r="E41" s="62">
        <v>1</v>
      </c>
      <c r="F41" s="14">
        <f t="shared" si="1"/>
        <v>7.1428571428571435E-3</v>
      </c>
      <c r="G41" s="15" t="s">
        <v>95</v>
      </c>
    </row>
    <row r="42" spans="1:7" ht="32" x14ac:dyDescent="0.2">
      <c r="A42" s="1"/>
      <c r="B42" s="73" t="s">
        <v>115</v>
      </c>
      <c r="C42" s="82">
        <v>69.861999999999995</v>
      </c>
      <c r="D42" s="74">
        <v>6</v>
      </c>
      <c r="E42" s="82">
        <v>4.3642470000000001E-13</v>
      </c>
      <c r="F42" s="37">
        <v>0.05</v>
      </c>
      <c r="G42" s="40" t="s">
        <v>96</v>
      </c>
    </row>
    <row r="43" spans="1:7" x14ac:dyDescent="0.2">
      <c r="A43" s="1"/>
      <c r="B43" s="47"/>
      <c r="C43" s="58"/>
      <c r="D43" s="47"/>
      <c r="E43" s="58"/>
    </row>
    <row r="44" spans="1:7" ht="19" x14ac:dyDescent="0.25">
      <c r="A44" s="27" t="s">
        <v>122</v>
      </c>
    </row>
    <row r="45" spans="1:7" x14ac:dyDescent="0.2">
      <c r="A45" t="s">
        <v>241</v>
      </c>
    </row>
    <row r="47" spans="1:7" x14ac:dyDescent="0.2">
      <c r="A47" s="1" t="s">
        <v>120</v>
      </c>
    </row>
    <row r="49" spans="1:17" x14ac:dyDescent="0.2">
      <c r="A49" s="69" t="s">
        <v>5</v>
      </c>
      <c r="B49" s="70" t="s">
        <v>80</v>
      </c>
      <c r="C49" s="70" t="s">
        <v>76</v>
      </c>
      <c r="D49" s="72" t="s">
        <v>119</v>
      </c>
      <c r="E49" s="64"/>
    </row>
    <row r="50" spans="1:17" x14ac:dyDescent="0.2">
      <c r="A50" s="100" t="s">
        <v>10</v>
      </c>
      <c r="B50" s="101" t="s">
        <v>34</v>
      </c>
      <c r="C50" s="101">
        <v>50</v>
      </c>
      <c r="D50" s="102">
        <f>C50/SUM(C$50:C$56)*100</f>
        <v>20.74688796680498</v>
      </c>
      <c r="E50" s="64"/>
      <c r="Q50" s="64"/>
    </row>
    <row r="51" spans="1:17" x14ac:dyDescent="0.2">
      <c r="A51" s="100" t="s">
        <v>10</v>
      </c>
      <c r="B51" s="101" t="s">
        <v>35</v>
      </c>
      <c r="C51" s="101">
        <v>14</v>
      </c>
      <c r="D51" s="102">
        <f t="shared" ref="D51:D55" si="2">C51/SUM(C$50:C$56)*100</f>
        <v>5.809128630705394</v>
      </c>
    </row>
    <row r="52" spans="1:17" x14ac:dyDescent="0.2">
      <c r="A52" s="100" t="s">
        <v>10</v>
      </c>
      <c r="B52" s="101" t="s">
        <v>36</v>
      </c>
      <c r="C52" s="101">
        <v>11</v>
      </c>
      <c r="D52" s="102">
        <f t="shared" si="2"/>
        <v>4.5643153526970952</v>
      </c>
    </row>
    <row r="53" spans="1:17" x14ac:dyDescent="0.2">
      <c r="A53" s="100" t="s">
        <v>10</v>
      </c>
      <c r="B53" s="101" t="s">
        <v>37</v>
      </c>
      <c r="C53" s="101">
        <v>38</v>
      </c>
      <c r="D53" s="102">
        <f t="shared" si="2"/>
        <v>15.767634854771783</v>
      </c>
    </row>
    <row r="54" spans="1:17" x14ac:dyDescent="0.2">
      <c r="A54" s="100" t="s">
        <v>10</v>
      </c>
      <c r="B54" s="101" t="s">
        <v>79</v>
      </c>
      <c r="C54" s="101">
        <v>11</v>
      </c>
      <c r="D54" s="102">
        <f t="shared" si="2"/>
        <v>4.5643153526970952</v>
      </c>
    </row>
    <row r="55" spans="1:17" x14ac:dyDescent="0.2">
      <c r="A55" s="100" t="s">
        <v>10</v>
      </c>
      <c r="B55" s="101" t="s">
        <v>38</v>
      </c>
      <c r="C55" s="101">
        <v>100</v>
      </c>
      <c r="D55" s="102">
        <f t="shared" si="2"/>
        <v>41.49377593360996</v>
      </c>
    </row>
    <row r="56" spans="1:17" x14ac:dyDescent="0.2">
      <c r="A56" s="100" t="s">
        <v>10</v>
      </c>
      <c r="B56" s="101" t="s">
        <v>40</v>
      </c>
      <c r="C56" s="101">
        <v>17</v>
      </c>
      <c r="D56" s="102">
        <f>C56/SUM(C$50:C$56)*100</f>
        <v>7.0539419087136928</v>
      </c>
    </row>
    <row r="57" spans="1:17" x14ac:dyDescent="0.2">
      <c r="A57" s="97" t="s">
        <v>11</v>
      </c>
      <c r="B57" s="98" t="s">
        <v>37</v>
      </c>
      <c r="C57" s="98">
        <v>31</v>
      </c>
      <c r="D57" s="99">
        <f>C57/SUM(C$57:C$59)*100</f>
        <v>72.093023255813947</v>
      </c>
    </row>
    <row r="58" spans="1:17" x14ac:dyDescent="0.2">
      <c r="A58" s="97" t="s">
        <v>11</v>
      </c>
      <c r="B58" s="98" t="s">
        <v>79</v>
      </c>
      <c r="C58" s="98">
        <v>2</v>
      </c>
      <c r="D58" s="99">
        <f t="shared" ref="D58:D59" si="3">C58/SUM(C$57:C$59)*100</f>
        <v>4.6511627906976747</v>
      </c>
    </row>
    <row r="59" spans="1:17" x14ac:dyDescent="0.2">
      <c r="A59" s="146" t="s">
        <v>11</v>
      </c>
      <c r="B59" s="147" t="s">
        <v>40</v>
      </c>
      <c r="C59" s="147">
        <v>10</v>
      </c>
      <c r="D59" s="148">
        <f t="shared" si="3"/>
        <v>23.255813953488371</v>
      </c>
    </row>
    <row r="62" spans="1:17" x14ac:dyDescent="0.2">
      <c r="A62" s="1" t="s">
        <v>121</v>
      </c>
    </row>
    <row r="64" spans="1:17" x14ac:dyDescent="0.2">
      <c r="A64" s="69" t="s">
        <v>5</v>
      </c>
      <c r="B64" s="70" t="s">
        <v>80</v>
      </c>
      <c r="C64" s="70" t="s">
        <v>76</v>
      </c>
      <c r="D64" s="72" t="s">
        <v>119</v>
      </c>
    </row>
    <row r="65" spans="1:4" x14ac:dyDescent="0.2">
      <c r="A65" s="100" t="s">
        <v>12</v>
      </c>
      <c r="B65" s="101" t="s">
        <v>34</v>
      </c>
      <c r="C65" s="101">
        <v>2</v>
      </c>
      <c r="D65" s="102">
        <f t="shared" ref="D65:D71" si="4">C65/SUM(C$66:C$71)*100</f>
        <v>13.333333333333334</v>
      </c>
    </row>
    <row r="66" spans="1:4" x14ac:dyDescent="0.2">
      <c r="A66" s="100" t="s">
        <v>12</v>
      </c>
      <c r="B66" s="101" t="s">
        <v>35</v>
      </c>
      <c r="C66" s="101">
        <v>2</v>
      </c>
      <c r="D66" s="102">
        <f t="shared" si="4"/>
        <v>13.333333333333334</v>
      </c>
    </row>
    <row r="67" spans="1:4" x14ac:dyDescent="0.2">
      <c r="A67" s="100" t="s">
        <v>12</v>
      </c>
      <c r="B67" s="101" t="s">
        <v>77</v>
      </c>
      <c r="C67" s="101">
        <v>1</v>
      </c>
      <c r="D67" s="102">
        <f t="shared" si="4"/>
        <v>6.666666666666667</v>
      </c>
    </row>
    <row r="68" spans="1:4" x14ac:dyDescent="0.2">
      <c r="A68" s="100" t="s">
        <v>12</v>
      </c>
      <c r="B68" s="101" t="s">
        <v>36</v>
      </c>
      <c r="C68" s="101">
        <v>3</v>
      </c>
      <c r="D68" s="102">
        <f t="shared" si="4"/>
        <v>20</v>
      </c>
    </row>
    <row r="69" spans="1:4" x14ac:dyDescent="0.2">
      <c r="A69" s="100" t="s">
        <v>12</v>
      </c>
      <c r="B69" s="101" t="s">
        <v>78</v>
      </c>
      <c r="C69" s="101">
        <v>1</v>
      </c>
      <c r="D69" s="102">
        <f t="shared" si="4"/>
        <v>6.666666666666667</v>
      </c>
    </row>
    <row r="70" spans="1:4" x14ac:dyDescent="0.2">
      <c r="A70" s="100" t="s">
        <v>12</v>
      </c>
      <c r="B70" s="101" t="s">
        <v>37</v>
      </c>
      <c r="C70" s="101">
        <v>1</v>
      </c>
      <c r="D70" s="102">
        <f t="shared" si="4"/>
        <v>6.666666666666667</v>
      </c>
    </row>
    <row r="71" spans="1:4" x14ac:dyDescent="0.2">
      <c r="A71" s="100" t="s">
        <v>12</v>
      </c>
      <c r="B71" s="101" t="s">
        <v>38</v>
      </c>
      <c r="C71" s="101">
        <v>7</v>
      </c>
      <c r="D71" s="102">
        <f t="shared" si="4"/>
        <v>46.666666666666664</v>
      </c>
    </row>
    <row r="72" spans="1:4" x14ac:dyDescent="0.2">
      <c r="A72" s="97" t="s">
        <v>14</v>
      </c>
      <c r="B72" s="98" t="s">
        <v>35</v>
      </c>
      <c r="C72" s="98">
        <v>6</v>
      </c>
      <c r="D72" s="99">
        <f>C72/SUM(C$72:C$76)*100</f>
        <v>30</v>
      </c>
    </row>
    <row r="73" spans="1:4" x14ac:dyDescent="0.2">
      <c r="A73" s="97" t="s">
        <v>14</v>
      </c>
      <c r="B73" s="98" t="s">
        <v>78</v>
      </c>
      <c r="C73" s="98">
        <v>1</v>
      </c>
      <c r="D73" s="99">
        <f>C73/SUM(C$72:C$76)*100</f>
        <v>5</v>
      </c>
    </row>
    <row r="74" spans="1:4" x14ac:dyDescent="0.2">
      <c r="A74" s="97" t="s">
        <v>14</v>
      </c>
      <c r="B74" s="98" t="s">
        <v>37</v>
      </c>
      <c r="C74" s="98">
        <v>6</v>
      </c>
      <c r="D74" s="99">
        <f>C74/SUM(C$72:C$76)*100</f>
        <v>30</v>
      </c>
    </row>
    <row r="75" spans="1:4" x14ac:dyDescent="0.2">
      <c r="A75" s="97" t="s">
        <v>14</v>
      </c>
      <c r="B75" s="98" t="s">
        <v>79</v>
      </c>
      <c r="C75" s="98">
        <v>4</v>
      </c>
      <c r="D75" s="99">
        <f>C75/SUM(C$72:C$76)*100</f>
        <v>20</v>
      </c>
    </row>
    <row r="76" spans="1:4" x14ac:dyDescent="0.2">
      <c r="A76" s="97" t="s">
        <v>14</v>
      </c>
      <c r="B76" s="98" t="s">
        <v>40</v>
      </c>
      <c r="C76" s="98">
        <v>3</v>
      </c>
      <c r="D76" s="99">
        <f>C76/SUM(C$72:C$76)*100</f>
        <v>15</v>
      </c>
    </row>
    <row r="77" spans="1:4" x14ac:dyDescent="0.2">
      <c r="A77" s="149" t="s">
        <v>15</v>
      </c>
      <c r="B77" s="150" t="s">
        <v>35</v>
      </c>
      <c r="C77" s="150">
        <v>1</v>
      </c>
      <c r="D77" s="151">
        <f t="shared" ref="D77:D83" si="5">C77/SUM(C$77:C$83)*100</f>
        <v>3.3333333333333335</v>
      </c>
    </row>
    <row r="78" spans="1:4" x14ac:dyDescent="0.2">
      <c r="A78" s="149" t="s">
        <v>15</v>
      </c>
      <c r="B78" s="150" t="s">
        <v>36</v>
      </c>
      <c r="C78" s="150">
        <v>3</v>
      </c>
      <c r="D78" s="151">
        <f t="shared" si="5"/>
        <v>10</v>
      </c>
    </row>
    <row r="79" spans="1:4" x14ac:dyDescent="0.2">
      <c r="A79" s="149" t="s">
        <v>15</v>
      </c>
      <c r="B79" s="150" t="s">
        <v>78</v>
      </c>
      <c r="C79" s="150">
        <v>2</v>
      </c>
      <c r="D79" s="151">
        <f t="shared" si="5"/>
        <v>6.666666666666667</v>
      </c>
    </row>
    <row r="80" spans="1:4" x14ac:dyDescent="0.2">
      <c r="A80" s="149" t="s">
        <v>15</v>
      </c>
      <c r="B80" s="150" t="s">
        <v>37</v>
      </c>
      <c r="C80" s="150">
        <v>16</v>
      </c>
      <c r="D80" s="151">
        <f t="shared" si="5"/>
        <v>53.333333333333336</v>
      </c>
    </row>
    <row r="81" spans="1:5" x14ac:dyDescent="0.2">
      <c r="A81" s="149" t="s">
        <v>15</v>
      </c>
      <c r="B81" s="150" t="s">
        <v>79</v>
      </c>
      <c r="C81" s="150">
        <v>1</v>
      </c>
      <c r="D81" s="151">
        <f t="shared" si="5"/>
        <v>3.3333333333333335</v>
      </c>
    </row>
    <row r="82" spans="1:5" x14ac:dyDescent="0.2">
      <c r="A82" s="149" t="s">
        <v>15</v>
      </c>
      <c r="B82" s="150" t="s">
        <v>38</v>
      </c>
      <c r="C82" s="150">
        <f>4+2</f>
        <v>6</v>
      </c>
      <c r="D82" s="151">
        <f t="shared" si="5"/>
        <v>20</v>
      </c>
      <c r="E82" s="31" t="s">
        <v>124</v>
      </c>
    </row>
    <row r="83" spans="1:5" x14ac:dyDescent="0.2">
      <c r="A83" s="152" t="s">
        <v>15</v>
      </c>
      <c r="B83" s="153" t="s">
        <v>40</v>
      </c>
      <c r="C83" s="153">
        <v>1</v>
      </c>
      <c r="D83" s="154">
        <f t="shared" si="5"/>
        <v>3.3333333333333335</v>
      </c>
    </row>
  </sheetData>
  <mergeCells count="4">
    <mergeCell ref="C2:H2"/>
    <mergeCell ref="C11:H11"/>
    <mergeCell ref="C22:G22"/>
    <mergeCell ref="C33:G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1D57-8D4A-414A-A5FC-DFDF26D43245}">
  <dimension ref="A1:H223"/>
  <sheetViews>
    <sheetView zoomScale="125" workbookViewId="0">
      <selection activeCell="J10" sqref="J10"/>
    </sheetView>
  </sheetViews>
  <sheetFormatPr baseColWidth="10" defaultRowHeight="16" x14ac:dyDescent="0.2"/>
  <cols>
    <col min="1" max="1" width="22.33203125" style="219" customWidth="1"/>
    <col min="2" max="2" width="17.33203125" style="219" customWidth="1"/>
    <col min="3" max="3" width="25.6640625" style="219" customWidth="1"/>
    <col min="4" max="4" width="22.83203125" style="219" customWidth="1"/>
    <col min="5" max="5" width="15" style="219" customWidth="1"/>
    <col min="6" max="6" width="13.33203125" style="219" customWidth="1"/>
    <col min="7" max="7" width="18.5" style="219" customWidth="1"/>
    <col min="8" max="8" width="22" style="219" customWidth="1"/>
    <col min="9" max="16384" width="10.83203125" style="219"/>
  </cols>
  <sheetData>
    <row r="1" spans="1:8" ht="21" x14ac:dyDescent="0.25">
      <c r="A1" s="28" t="s">
        <v>86</v>
      </c>
    </row>
    <row r="2" spans="1:8" x14ac:dyDescent="0.2">
      <c r="A2" s="1"/>
      <c r="B2" s="1"/>
    </row>
    <row r="3" spans="1:8" ht="68" customHeight="1" x14ac:dyDescent="0.2">
      <c r="A3" s="83" t="s">
        <v>87</v>
      </c>
      <c r="B3" s="41" t="s">
        <v>42</v>
      </c>
      <c r="C3" s="41" t="s">
        <v>44</v>
      </c>
      <c r="D3" s="41" t="s">
        <v>45</v>
      </c>
      <c r="E3" s="41" t="s">
        <v>46</v>
      </c>
      <c r="F3" s="41" t="s">
        <v>47</v>
      </c>
      <c r="G3" s="235" t="s">
        <v>48</v>
      </c>
      <c r="H3" s="235" t="s">
        <v>49</v>
      </c>
    </row>
    <row r="4" spans="1:8" x14ac:dyDescent="0.2">
      <c r="A4" s="47"/>
      <c r="B4" s="47" t="s">
        <v>335</v>
      </c>
      <c r="C4" s="47">
        <v>6</v>
      </c>
      <c r="D4" s="47">
        <v>4</v>
      </c>
      <c r="E4" s="47">
        <v>0</v>
      </c>
      <c r="F4" s="47">
        <v>0</v>
      </c>
      <c r="G4" s="47">
        <v>0</v>
      </c>
      <c r="H4" s="47">
        <v>0</v>
      </c>
    </row>
    <row r="5" spans="1:8" x14ac:dyDescent="0.2">
      <c r="A5" s="47"/>
      <c r="B5" s="47" t="s">
        <v>336</v>
      </c>
      <c r="C5" s="47">
        <v>15</v>
      </c>
      <c r="D5" s="47">
        <v>3</v>
      </c>
      <c r="E5" s="47">
        <v>0</v>
      </c>
      <c r="F5" s="47">
        <v>0</v>
      </c>
      <c r="G5" s="47">
        <v>0</v>
      </c>
      <c r="H5" s="47">
        <v>0</v>
      </c>
    </row>
    <row r="6" spans="1:8" x14ac:dyDescent="0.2">
      <c r="A6" s="47"/>
      <c r="B6" s="47" t="s">
        <v>337</v>
      </c>
      <c r="C6" s="47">
        <v>13</v>
      </c>
      <c r="D6" s="47">
        <v>2</v>
      </c>
      <c r="E6" s="47">
        <v>0</v>
      </c>
      <c r="F6" s="47">
        <v>0</v>
      </c>
      <c r="G6" s="47">
        <v>0</v>
      </c>
      <c r="H6" s="47">
        <v>0</v>
      </c>
    </row>
    <row r="7" spans="1:8" x14ac:dyDescent="0.2">
      <c r="A7" s="47"/>
      <c r="B7" s="47" t="s">
        <v>338</v>
      </c>
      <c r="C7" s="47">
        <v>0</v>
      </c>
      <c r="D7" s="47">
        <v>2</v>
      </c>
      <c r="E7" s="47">
        <v>0</v>
      </c>
      <c r="F7" s="47">
        <v>0</v>
      </c>
      <c r="G7" s="47" t="s">
        <v>43</v>
      </c>
      <c r="H7" s="47">
        <v>0</v>
      </c>
    </row>
    <row r="8" spans="1:8" x14ac:dyDescent="0.2">
      <c r="A8" s="47"/>
      <c r="B8" s="47" t="s">
        <v>339</v>
      </c>
      <c r="C8" s="47">
        <v>4</v>
      </c>
      <c r="D8" s="47">
        <v>0</v>
      </c>
      <c r="E8" s="47">
        <v>0</v>
      </c>
      <c r="F8" s="47">
        <v>0</v>
      </c>
      <c r="G8" s="47">
        <v>0</v>
      </c>
      <c r="H8" s="47" t="s">
        <v>43</v>
      </c>
    </row>
    <row r="9" spans="1:8" x14ac:dyDescent="0.2">
      <c r="A9" s="47"/>
      <c r="B9" s="47" t="s">
        <v>340</v>
      </c>
      <c r="C9" s="47">
        <v>96</v>
      </c>
      <c r="D9" s="47">
        <v>24</v>
      </c>
      <c r="E9" s="47">
        <v>0</v>
      </c>
      <c r="F9" s="47">
        <v>0</v>
      </c>
      <c r="G9" s="47">
        <v>0</v>
      </c>
      <c r="H9" s="47">
        <v>0</v>
      </c>
    </row>
    <row r="10" spans="1:8" x14ac:dyDescent="0.2">
      <c r="A10" s="47"/>
      <c r="B10" s="47" t="s">
        <v>341</v>
      </c>
      <c r="C10" s="47">
        <v>1</v>
      </c>
      <c r="D10" s="47">
        <v>0</v>
      </c>
      <c r="E10" s="47">
        <v>0</v>
      </c>
      <c r="F10" s="47">
        <v>0</v>
      </c>
      <c r="G10" s="47">
        <v>0</v>
      </c>
      <c r="H10" s="47" t="s">
        <v>43</v>
      </c>
    </row>
    <row r="11" spans="1:8" x14ac:dyDescent="0.2">
      <c r="A11" s="47"/>
      <c r="B11" s="47" t="s">
        <v>342</v>
      </c>
      <c r="C11" s="47">
        <v>2</v>
      </c>
      <c r="D11" s="47">
        <v>0</v>
      </c>
      <c r="E11" s="47">
        <v>0</v>
      </c>
      <c r="F11" s="47">
        <v>0</v>
      </c>
      <c r="G11" s="47">
        <v>0</v>
      </c>
      <c r="H11" s="47" t="s">
        <v>43</v>
      </c>
    </row>
    <row r="12" spans="1:8" x14ac:dyDescent="0.2">
      <c r="A12" s="47"/>
      <c r="B12" s="47" t="s">
        <v>343</v>
      </c>
      <c r="C12" s="47">
        <v>152</v>
      </c>
      <c r="D12" s="47">
        <v>17</v>
      </c>
      <c r="E12" s="47">
        <v>5</v>
      </c>
      <c r="F12" s="47">
        <v>2</v>
      </c>
      <c r="G12" s="47">
        <v>3.2894736842105301</v>
      </c>
      <c r="H12" s="47">
        <v>11.764705882352899</v>
      </c>
    </row>
    <row r="13" spans="1:8" x14ac:dyDescent="0.2">
      <c r="A13" s="47"/>
      <c r="B13" s="47" t="s">
        <v>344</v>
      </c>
      <c r="C13" s="47">
        <v>7</v>
      </c>
      <c r="D13" s="47">
        <v>3</v>
      </c>
      <c r="E13" s="47">
        <v>0</v>
      </c>
      <c r="F13" s="47">
        <v>0</v>
      </c>
      <c r="G13" s="47">
        <v>0</v>
      </c>
      <c r="H13" s="47">
        <v>0</v>
      </c>
    </row>
    <row r="14" spans="1:8" x14ac:dyDescent="0.2">
      <c r="A14" s="47"/>
      <c r="B14" s="47" t="s">
        <v>345</v>
      </c>
      <c r="C14" s="47">
        <v>2</v>
      </c>
      <c r="D14" s="47">
        <v>0</v>
      </c>
      <c r="E14" s="47">
        <v>0</v>
      </c>
      <c r="F14" s="47">
        <v>0</v>
      </c>
      <c r="G14" s="47">
        <v>0</v>
      </c>
      <c r="H14" s="47" t="s">
        <v>43</v>
      </c>
    </row>
    <row r="15" spans="1:8" x14ac:dyDescent="0.2">
      <c r="A15" s="47"/>
      <c r="B15" s="47" t="s">
        <v>346</v>
      </c>
      <c r="C15" s="47">
        <v>206</v>
      </c>
      <c r="D15" s="47">
        <v>39</v>
      </c>
      <c r="E15" s="47">
        <v>15</v>
      </c>
      <c r="F15" s="47">
        <v>9</v>
      </c>
      <c r="G15" s="47">
        <v>7.2815533980582501</v>
      </c>
      <c r="H15" s="47">
        <v>23.076923076923102</v>
      </c>
    </row>
    <row r="16" spans="1:8" x14ac:dyDescent="0.2">
      <c r="A16" s="47"/>
      <c r="B16" s="47" t="s">
        <v>347</v>
      </c>
      <c r="C16" s="47">
        <v>18</v>
      </c>
      <c r="D16" s="47">
        <v>3</v>
      </c>
      <c r="E16" s="47">
        <v>1</v>
      </c>
      <c r="F16" s="47">
        <v>0</v>
      </c>
      <c r="G16" s="47">
        <v>5.5555555555555598</v>
      </c>
      <c r="H16" s="47">
        <v>0</v>
      </c>
    </row>
    <row r="17" spans="1:8" x14ac:dyDescent="0.2">
      <c r="A17" s="47"/>
      <c r="B17" s="47" t="s">
        <v>348</v>
      </c>
      <c r="C17" s="47">
        <v>10</v>
      </c>
      <c r="D17" s="47">
        <v>3</v>
      </c>
      <c r="E17" s="47">
        <v>0</v>
      </c>
      <c r="F17" s="47">
        <v>0</v>
      </c>
      <c r="G17" s="47">
        <v>0</v>
      </c>
      <c r="H17" s="47">
        <v>0</v>
      </c>
    </row>
    <row r="18" spans="1:8" x14ac:dyDescent="0.2">
      <c r="A18" s="47"/>
      <c r="B18" s="47" t="s">
        <v>349</v>
      </c>
      <c r="C18" s="47">
        <v>6</v>
      </c>
      <c r="D18" s="47">
        <v>2</v>
      </c>
      <c r="E18" s="47">
        <v>0</v>
      </c>
      <c r="F18" s="47">
        <v>0</v>
      </c>
      <c r="G18" s="47">
        <v>0</v>
      </c>
      <c r="H18" s="47">
        <v>0</v>
      </c>
    </row>
    <row r="19" spans="1:8" x14ac:dyDescent="0.2">
      <c r="A19" s="47"/>
      <c r="B19" s="47" t="s">
        <v>350</v>
      </c>
      <c r="C19" s="47">
        <v>1</v>
      </c>
      <c r="D19" s="47">
        <v>2</v>
      </c>
      <c r="E19" s="47">
        <v>0</v>
      </c>
      <c r="F19" s="47">
        <v>0</v>
      </c>
      <c r="G19" s="47">
        <v>0</v>
      </c>
      <c r="H19" s="47">
        <v>0</v>
      </c>
    </row>
    <row r="20" spans="1:8" x14ac:dyDescent="0.2">
      <c r="A20" s="47"/>
      <c r="B20" s="47" t="s">
        <v>351</v>
      </c>
      <c r="C20" s="47">
        <v>44</v>
      </c>
      <c r="D20" s="47">
        <v>45</v>
      </c>
      <c r="E20" s="47">
        <v>0</v>
      </c>
      <c r="F20" s="47">
        <v>0</v>
      </c>
      <c r="G20" s="47">
        <v>0</v>
      </c>
      <c r="H20" s="47">
        <v>0</v>
      </c>
    </row>
    <row r="21" spans="1:8" x14ac:dyDescent="0.2">
      <c r="A21" s="47"/>
      <c r="B21" s="47" t="s">
        <v>352</v>
      </c>
      <c r="C21" s="47">
        <v>1</v>
      </c>
      <c r="D21" s="47">
        <v>0</v>
      </c>
      <c r="E21" s="47">
        <v>0</v>
      </c>
      <c r="F21" s="47">
        <v>0</v>
      </c>
      <c r="G21" s="47">
        <v>0</v>
      </c>
      <c r="H21" s="47" t="s">
        <v>43</v>
      </c>
    </row>
    <row r="22" spans="1:8" x14ac:dyDescent="0.2">
      <c r="A22" s="47"/>
      <c r="B22" s="47" t="s">
        <v>353</v>
      </c>
      <c r="C22" s="47">
        <v>12</v>
      </c>
      <c r="D22" s="47">
        <v>2</v>
      </c>
      <c r="E22" s="47">
        <v>0</v>
      </c>
      <c r="F22" s="47">
        <v>0</v>
      </c>
      <c r="G22" s="47">
        <v>0</v>
      </c>
      <c r="H22" s="47">
        <v>0</v>
      </c>
    </row>
    <row r="23" spans="1:8" x14ac:dyDescent="0.2">
      <c r="A23" s="47"/>
      <c r="B23" s="47" t="s">
        <v>354</v>
      </c>
      <c r="C23" s="47">
        <v>16</v>
      </c>
      <c r="D23" s="47">
        <v>1</v>
      </c>
      <c r="E23" s="47">
        <v>0</v>
      </c>
      <c r="F23" s="47">
        <v>0</v>
      </c>
      <c r="G23" s="47">
        <v>0</v>
      </c>
      <c r="H23" s="47">
        <v>0</v>
      </c>
    </row>
    <row r="24" spans="1:8" x14ac:dyDescent="0.2">
      <c r="A24" s="47"/>
      <c r="B24" s="47" t="s">
        <v>355</v>
      </c>
      <c r="C24" s="47">
        <v>27</v>
      </c>
      <c r="D24" s="47">
        <v>13</v>
      </c>
      <c r="E24" s="47">
        <v>17</v>
      </c>
      <c r="F24" s="47">
        <v>1</v>
      </c>
      <c r="G24" s="47">
        <v>62.962962962962997</v>
      </c>
      <c r="H24" s="47">
        <v>7.6923076923076898</v>
      </c>
    </row>
    <row r="25" spans="1:8" x14ac:dyDescent="0.2">
      <c r="A25" s="47"/>
      <c r="B25" s="47" t="s">
        <v>356</v>
      </c>
      <c r="C25" s="47">
        <v>37</v>
      </c>
      <c r="D25" s="47">
        <v>11</v>
      </c>
      <c r="E25" s="47">
        <v>0</v>
      </c>
      <c r="F25" s="47">
        <v>0</v>
      </c>
      <c r="G25" s="47">
        <v>0</v>
      </c>
      <c r="H25" s="47">
        <v>0</v>
      </c>
    </row>
    <row r="26" spans="1:8" x14ac:dyDescent="0.2">
      <c r="A26" s="47"/>
      <c r="B26" s="47" t="s">
        <v>357</v>
      </c>
      <c r="C26" s="47">
        <v>0</v>
      </c>
      <c r="D26" s="47">
        <v>1</v>
      </c>
      <c r="E26" s="47">
        <v>1</v>
      </c>
      <c r="F26" s="47">
        <v>0</v>
      </c>
      <c r="G26" s="47" t="s">
        <v>43</v>
      </c>
      <c r="H26" s="47">
        <v>0</v>
      </c>
    </row>
    <row r="27" spans="1:8" x14ac:dyDescent="0.2">
      <c r="A27" s="47"/>
      <c r="B27" s="47" t="s">
        <v>358</v>
      </c>
      <c r="C27" s="47">
        <v>30</v>
      </c>
      <c r="D27" s="47">
        <v>9</v>
      </c>
      <c r="E27" s="47">
        <v>0</v>
      </c>
      <c r="F27" s="47">
        <v>0</v>
      </c>
      <c r="G27" s="47">
        <v>0</v>
      </c>
      <c r="H27" s="47">
        <v>0</v>
      </c>
    </row>
    <row r="28" spans="1:8" x14ac:dyDescent="0.2">
      <c r="A28" s="47"/>
      <c r="B28" s="47" t="s">
        <v>359</v>
      </c>
      <c r="C28" s="47">
        <v>180</v>
      </c>
      <c r="D28" s="47">
        <v>31</v>
      </c>
      <c r="E28" s="47">
        <v>0</v>
      </c>
      <c r="F28" s="47">
        <v>0</v>
      </c>
      <c r="G28" s="47">
        <v>0</v>
      </c>
      <c r="H28" s="47">
        <v>0</v>
      </c>
    </row>
    <row r="29" spans="1:8" x14ac:dyDescent="0.2">
      <c r="A29" s="47"/>
      <c r="B29" s="47" t="s">
        <v>360</v>
      </c>
      <c r="C29" s="47">
        <v>1</v>
      </c>
      <c r="D29" s="47">
        <v>0</v>
      </c>
      <c r="E29" s="47">
        <v>0</v>
      </c>
      <c r="F29" s="47">
        <v>0</v>
      </c>
      <c r="G29" s="47">
        <v>0</v>
      </c>
      <c r="H29" s="47" t="s">
        <v>43</v>
      </c>
    </row>
    <row r="30" spans="1:8" x14ac:dyDescent="0.2">
      <c r="A30" s="47"/>
      <c r="B30" s="47" t="s">
        <v>361</v>
      </c>
      <c r="C30" s="47">
        <v>18</v>
      </c>
      <c r="D30" s="47">
        <v>3</v>
      </c>
      <c r="E30" s="47">
        <v>0</v>
      </c>
      <c r="F30" s="47">
        <v>0</v>
      </c>
      <c r="G30" s="47">
        <v>0</v>
      </c>
      <c r="H30" s="47">
        <v>0</v>
      </c>
    </row>
    <row r="31" spans="1:8" x14ac:dyDescent="0.2">
      <c r="A31" s="47"/>
      <c r="B31" s="47" t="s">
        <v>362</v>
      </c>
      <c r="C31" s="47">
        <v>38</v>
      </c>
      <c r="D31" s="47">
        <v>11</v>
      </c>
      <c r="E31" s="47">
        <v>0</v>
      </c>
      <c r="F31" s="47">
        <v>1</v>
      </c>
      <c r="G31" s="47">
        <v>0</v>
      </c>
      <c r="H31" s="47">
        <v>9.0909090909090899</v>
      </c>
    </row>
    <row r="32" spans="1:8" x14ac:dyDescent="0.2">
      <c r="A32" s="47"/>
      <c r="B32" s="47" t="s">
        <v>363</v>
      </c>
      <c r="C32" s="47">
        <v>680</v>
      </c>
      <c r="D32" s="47">
        <v>64</v>
      </c>
      <c r="E32" s="47">
        <v>28</v>
      </c>
      <c r="F32" s="47">
        <v>6</v>
      </c>
      <c r="G32" s="47">
        <v>4.1176470588235299</v>
      </c>
      <c r="H32" s="47">
        <v>9.375</v>
      </c>
    </row>
    <row r="33" spans="1:8" x14ac:dyDescent="0.2">
      <c r="A33" s="47"/>
      <c r="B33" s="47" t="s">
        <v>364</v>
      </c>
      <c r="C33" s="47">
        <v>0</v>
      </c>
      <c r="D33" s="47">
        <v>1</v>
      </c>
      <c r="E33" s="47">
        <v>0</v>
      </c>
      <c r="F33" s="47">
        <v>0</v>
      </c>
      <c r="G33" s="47" t="s">
        <v>43</v>
      </c>
      <c r="H33" s="47">
        <v>0</v>
      </c>
    </row>
    <row r="34" spans="1:8" x14ac:dyDescent="0.2">
      <c r="A34" s="47"/>
      <c r="B34" s="47" t="s">
        <v>365</v>
      </c>
      <c r="C34" s="47">
        <v>54</v>
      </c>
      <c r="D34" s="47">
        <v>21</v>
      </c>
      <c r="E34" s="47">
        <v>0</v>
      </c>
      <c r="F34" s="47">
        <v>0</v>
      </c>
      <c r="G34" s="47">
        <v>0</v>
      </c>
      <c r="H34" s="47">
        <v>0</v>
      </c>
    </row>
    <row r="35" spans="1:8" x14ac:dyDescent="0.2">
      <c r="A35" s="47"/>
      <c r="B35" s="47" t="s">
        <v>366</v>
      </c>
      <c r="C35" s="47">
        <v>22</v>
      </c>
      <c r="D35" s="47">
        <v>3</v>
      </c>
      <c r="E35" s="47">
        <v>0</v>
      </c>
      <c r="F35" s="47">
        <v>0</v>
      </c>
      <c r="G35" s="47">
        <v>0</v>
      </c>
      <c r="H35" s="47">
        <v>0</v>
      </c>
    </row>
    <row r="36" spans="1:8" x14ac:dyDescent="0.2">
      <c r="A36" s="47"/>
      <c r="B36" s="47" t="s">
        <v>367</v>
      </c>
      <c r="C36" s="47">
        <v>21</v>
      </c>
      <c r="D36" s="47">
        <v>10</v>
      </c>
      <c r="E36" s="47">
        <v>0</v>
      </c>
      <c r="F36" s="47">
        <v>0</v>
      </c>
      <c r="G36" s="47">
        <v>0</v>
      </c>
      <c r="H36" s="47">
        <v>0</v>
      </c>
    </row>
    <row r="37" spans="1:8" x14ac:dyDescent="0.2">
      <c r="A37" s="47"/>
      <c r="B37" s="47" t="s">
        <v>368</v>
      </c>
      <c r="C37" s="47">
        <v>26</v>
      </c>
      <c r="D37" s="47">
        <v>11</v>
      </c>
      <c r="E37" s="47">
        <v>0</v>
      </c>
      <c r="F37" s="47">
        <v>0</v>
      </c>
      <c r="G37" s="47">
        <v>0</v>
      </c>
      <c r="H37" s="47">
        <v>0</v>
      </c>
    </row>
    <row r="38" spans="1:8" x14ac:dyDescent="0.2">
      <c r="A38" s="47"/>
      <c r="B38" s="47" t="s">
        <v>370</v>
      </c>
      <c r="C38" s="47">
        <v>56</v>
      </c>
      <c r="D38" s="47">
        <v>44</v>
      </c>
      <c r="E38" s="47">
        <v>0</v>
      </c>
      <c r="F38" s="47">
        <v>0</v>
      </c>
      <c r="G38" s="47">
        <v>0</v>
      </c>
      <c r="H38" s="47">
        <v>0</v>
      </c>
    </row>
    <row r="39" spans="1:8" x14ac:dyDescent="0.2">
      <c r="A39" s="47"/>
      <c r="B39" s="47" t="s">
        <v>371</v>
      </c>
      <c r="C39" s="47">
        <v>193</v>
      </c>
      <c r="D39" s="47">
        <v>31</v>
      </c>
      <c r="E39" s="47">
        <v>0</v>
      </c>
      <c r="F39" s="47">
        <v>1</v>
      </c>
      <c r="G39" s="47">
        <v>0</v>
      </c>
      <c r="H39" s="47">
        <v>3.2258064516128999</v>
      </c>
    </row>
    <row r="40" spans="1:8" x14ac:dyDescent="0.2">
      <c r="A40" s="47"/>
      <c r="B40" s="47" t="s">
        <v>372</v>
      </c>
      <c r="C40" s="47">
        <v>43</v>
      </c>
      <c r="D40" s="47">
        <v>17</v>
      </c>
      <c r="E40" s="47">
        <v>31</v>
      </c>
      <c r="F40" s="47">
        <v>9</v>
      </c>
      <c r="G40" s="47">
        <v>72.093023255814003</v>
      </c>
      <c r="H40" s="47">
        <v>52.941176470588204</v>
      </c>
    </row>
    <row r="41" spans="1:8" x14ac:dyDescent="0.2">
      <c r="A41" s="47"/>
      <c r="B41" s="47" t="s">
        <v>369</v>
      </c>
      <c r="C41" s="47">
        <v>1</v>
      </c>
      <c r="D41" s="47">
        <v>0</v>
      </c>
      <c r="E41" s="47">
        <v>0</v>
      </c>
      <c r="F41" s="47">
        <v>0</v>
      </c>
      <c r="G41" s="47">
        <v>0</v>
      </c>
      <c r="H41" s="47" t="s">
        <v>43</v>
      </c>
    </row>
    <row r="42" spans="1:8" x14ac:dyDescent="0.2">
      <c r="A42" s="47"/>
      <c r="B42" s="47" t="s">
        <v>373</v>
      </c>
      <c r="C42" s="47">
        <v>2</v>
      </c>
      <c r="D42" s="47">
        <v>1</v>
      </c>
      <c r="E42" s="47">
        <v>0</v>
      </c>
      <c r="F42" s="47">
        <v>0</v>
      </c>
      <c r="G42" s="47">
        <v>0</v>
      </c>
      <c r="H42" s="47">
        <v>0</v>
      </c>
    </row>
    <row r="43" spans="1:8" x14ac:dyDescent="0.2">
      <c r="A43" s="47"/>
      <c r="B43" s="47" t="s">
        <v>374</v>
      </c>
      <c r="C43" s="47">
        <v>62</v>
      </c>
      <c r="D43" s="47">
        <v>23</v>
      </c>
      <c r="E43" s="47">
        <v>0</v>
      </c>
      <c r="F43" s="47">
        <v>0</v>
      </c>
      <c r="G43" s="47">
        <v>0</v>
      </c>
      <c r="H43" s="47">
        <v>0</v>
      </c>
    </row>
    <row r="44" spans="1:8" x14ac:dyDescent="0.2">
      <c r="A44" s="47"/>
      <c r="B44" s="47" t="s">
        <v>375</v>
      </c>
      <c r="C44" s="47">
        <v>16</v>
      </c>
      <c r="D44" s="47">
        <v>12</v>
      </c>
      <c r="E44" s="47">
        <v>0</v>
      </c>
      <c r="F44" s="47">
        <v>0</v>
      </c>
      <c r="G44" s="47">
        <v>0</v>
      </c>
      <c r="H44" s="47">
        <v>0</v>
      </c>
    </row>
    <row r="45" spans="1:8" x14ac:dyDescent="0.2">
      <c r="A45" s="47"/>
      <c r="B45" s="47" t="s">
        <v>376</v>
      </c>
      <c r="C45" s="47">
        <v>61</v>
      </c>
      <c r="D45" s="47">
        <v>1</v>
      </c>
      <c r="E45" s="47">
        <v>0</v>
      </c>
      <c r="F45" s="47">
        <v>0</v>
      </c>
      <c r="G45" s="47">
        <v>0</v>
      </c>
      <c r="H45" s="47">
        <v>0</v>
      </c>
    </row>
    <row r="46" spans="1:8" x14ac:dyDescent="0.2">
      <c r="A46" s="47"/>
      <c r="B46" s="47" t="s">
        <v>377</v>
      </c>
      <c r="C46" s="47">
        <v>426</v>
      </c>
      <c r="D46" s="47">
        <v>83</v>
      </c>
      <c r="E46" s="47">
        <v>0</v>
      </c>
      <c r="F46" s="47">
        <v>1</v>
      </c>
      <c r="G46" s="47">
        <v>0</v>
      </c>
      <c r="H46" s="47">
        <v>1.2048192771084301</v>
      </c>
    </row>
    <row r="47" spans="1:8" x14ac:dyDescent="0.2">
      <c r="A47" s="47"/>
      <c r="B47" s="47" t="s">
        <v>378</v>
      </c>
      <c r="C47" s="47">
        <v>0</v>
      </c>
      <c r="D47" s="47">
        <v>1</v>
      </c>
      <c r="E47" s="47">
        <v>0</v>
      </c>
      <c r="F47" s="47">
        <v>0</v>
      </c>
      <c r="G47" s="47" t="s">
        <v>43</v>
      </c>
      <c r="H47" s="47">
        <v>0</v>
      </c>
    </row>
    <row r="48" spans="1:8" x14ac:dyDescent="0.2">
      <c r="A48" s="47"/>
      <c r="B48" s="47" t="s">
        <v>379</v>
      </c>
      <c r="C48" s="47">
        <v>0</v>
      </c>
      <c r="D48" s="47">
        <v>1</v>
      </c>
      <c r="E48" s="47">
        <v>0</v>
      </c>
      <c r="F48" s="47">
        <v>0</v>
      </c>
      <c r="G48" s="47" t="s">
        <v>43</v>
      </c>
      <c r="H48" s="47">
        <v>0</v>
      </c>
    </row>
    <row r="49" spans="1:8" x14ac:dyDescent="0.2">
      <c r="A49" s="47"/>
      <c r="B49" s="47" t="s">
        <v>380</v>
      </c>
      <c r="C49" s="47">
        <v>454</v>
      </c>
      <c r="D49" s="47">
        <v>53</v>
      </c>
      <c r="E49" s="47">
        <v>0</v>
      </c>
      <c r="F49" s="47">
        <v>3</v>
      </c>
      <c r="G49" s="47">
        <v>0</v>
      </c>
      <c r="H49" s="47">
        <v>5.6603773584905701</v>
      </c>
    </row>
    <row r="50" spans="1:8" x14ac:dyDescent="0.2">
      <c r="A50" s="47"/>
      <c r="B50" s="47" t="s">
        <v>383</v>
      </c>
      <c r="C50" s="47">
        <v>0</v>
      </c>
      <c r="D50" s="47">
        <v>1</v>
      </c>
      <c r="E50" s="47">
        <v>0</v>
      </c>
      <c r="F50" s="47">
        <v>0</v>
      </c>
      <c r="G50" s="47" t="s">
        <v>43</v>
      </c>
      <c r="H50" s="47">
        <v>0</v>
      </c>
    </row>
    <row r="51" spans="1:8" x14ac:dyDescent="0.2">
      <c r="A51" s="47"/>
      <c r="B51" s="47" t="s">
        <v>384</v>
      </c>
      <c r="C51" s="47">
        <v>95</v>
      </c>
      <c r="D51" s="47">
        <v>16</v>
      </c>
      <c r="E51" s="47">
        <v>5</v>
      </c>
      <c r="F51" s="47">
        <v>0</v>
      </c>
      <c r="G51" s="47">
        <v>5.2631578947368398</v>
      </c>
      <c r="H51" s="47">
        <v>0</v>
      </c>
    </row>
    <row r="52" spans="1:8" x14ac:dyDescent="0.2">
      <c r="A52" s="47"/>
      <c r="B52" s="47" t="s">
        <v>386</v>
      </c>
      <c r="C52" s="47">
        <v>20</v>
      </c>
      <c r="D52" s="47">
        <v>3</v>
      </c>
      <c r="E52" s="47">
        <v>0</v>
      </c>
      <c r="F52" s="47">
        <v>0</v>
      </c>
      <c r="G52" s="47">
        <v>0</v>
      </c>
      <c r="H52" s="47">
        <v>0</v>
      </c>
    </row>
    <row r="53" spans="1:8" x14ac:dyDescent="0.2">
      <c r="A53" s="47"/>
      <c r="B53" s="47" t="s">
        <v>387</v>
      </c>
      <c r="C53" s="47">
        <v>17</v>
      </c>
      <c r="D53" s="47">
        <v>5</v>
      </c>
      <c r="E53" s="47">
        <v>0</v>
      </c>
      <c r="F53" s="47">
        <v>0</v>
      </c>
      <c r="G53" s="47">
        <v>0</v>
      </c>
      <c r="H53" s="47">
        <v>0</v>
      </c>
    </row>
    <row r="54" spans="1:8" x14ac:dyDescent="0.2">
      <c r="A54" s="47"/>
      <c r="B54" s="47" t="s">
        <v>388</v>
      </c>
      <c r="C54" s="47">
        <v>2</v>
      </c>
      <c r="D54" s="47">
        <v>0</v>
      </c>
      <c r="E54" s="47">
        <v>0</v>
      </c>
      <c r="F54" s="47">
        <v>0</v>
      </c>
      <c r="G54" s="47">
        <v>0</v>
      </c>
      <c r="H54" s="47" t="s">
        <v>43</v>
      </c>
    </row>
    <row r="55" spans="1:8" x14ac:dyDescent="0.2">
      <c r="A55" s="47"/>
      <c r="B55" s="47" t="s">
        <v>389</v>
      </c>
      <c r="C55" s="47">
        <v>4</v>
      </c>
      <c r="D55" s="47">
        <v>3</v>
      </c>
      <c r="E55" s="47">
        <v>0</v>
      </c>
      <c r="F55" s="47">
        <v>0</v>
      </c>
      <c r="G55" s="47">
        <v>0</v>
      </c>
      <c r="H55" s="47">
        <v>0</v>
      </c>
    </row>
    <row r="56" spans="1:8" x14ac:dyDescent="0.2">
      <c r="A56" s="47"/>
      <c r="B56" s="47" t="s">
        <v>390</v>
      </c>
      <c r="C56" s="47">
        <v>20</v>
      </c>
      <c r="D56" s="47">
        <v>3</v>
      </c>
      <c r="E56" s="47">
        <v>0</v>
      </c>
      <c r="F56" s="47">
        <v>0</v>
      </c>
      <c r="G56" s="47">
        <v>0</v>
      </c>
      <c r="H56" s="47">
        <v>0</v>
      </c>
    </row>
    <row r="57" spans="1:8" x14ac:dyDescent="0.2">
      <c r="A57" s="47"/>
      <c r="B57" s="47" t="s">
        <v>382</v>
      </c>
      <c r="C57" s="47">
        <v>205</v>
      </c>
      <c r="D57" s="47">
        <v>38</v>
      </c>
      <c r="E57" s="47">
        <v>0</v>
      </c>
      <c r="F57" s="47">
        <v>0</v>
      </c>
      <c r="G57" s="47">
        <v>0</v>
      </c>
      <c r="H57" s="47">
        <v>0</v>
      </c>
    </row>
    <row r="58" spans="1:8" x14ac:dyDescent="0.2">
      <c r="A58" s="47"/>
      <c r="B58" s="47" t="s">
        <v>391</v>
      </c>
      <c r="C58" s="47">
        <v>13</v>
      </c>
      <c r="D58" s="47">
        <v>1</v>
      </c>
      <c r="E58" s="47">
        <v>0</v>
      </c>
      <c r="F58" s="47">
        <v>0</v>
      </c>
      <c r="G58" s="47">
        <v>0</v>
      </c>
      <c r="H58" s="47">
        <v>0</v>
      </c>
    </row>
    <row r="59" spans="1:8" x14ac:dyDescent="0.2">
      <c r="A59" s="47"/>
      <c r="B59" s="47" t="s">
        <v>392</v>
      </c>
      <c r="C59" s="47">
        <v>5</v>
      </c>
      <c r="D59" s="47">
        <v>0</v>
      </c>
      <c r="E59" s="47">
        <v>0</v>
      </c>
      <c r="F59" s="47">
        <v>0</v>
      </c>
      <c r="G59" s="47">
        <v>0</v>
      </c>
      <c r="H59" s="47" t="s">
        <v>43</v>
      </c>
    </row>
    <row r="60" spans="1:8" x14ac:dyDescent="0.2">
      <c r="A60" s="47"/>
      <c r="B60" s="47" t="s">
        <v>393</v>
      </c>
      <c r="C60" s="47">
        <v>1</v>
      </c>
      <c r="D60" s="47">
        <v>0</v>
      </c>
      <c r="E60" s="47">
        <v>0</v>
      </c>
      <c r="F60" s="47">
        <v>0</v>
      </c>
      <c r="G60" s="47">
        <v>0</v>
      </c>
      <c r="H60" s="47" t="s">
        <v>43</v>
      </c>
    </row>
    <row r="61" spans="1:8" x14ac:dyDescent="0.2">
      <c r="A61" s="47"/>
      <c r="B61" s="47" t="s">
        <v>394</v>
      </c>
      <c r="C61" s="47">
        <v>10</v>
      </c>
      <c r="D61" s="47">
        <v>3</v>
      </c>
      <c r="E61" s="47">
        <v>0</v>
      </c>
      <c r="F61" s="47">
        <v>1</v>
      </c>
      <c r="G61" s="47">
        <v>0</v>
      </c>
      <c r="H61" s="47">
        <v>33.3333333333333</v>
      </c>
    </row>
    <row r="62" spans="1:8" x14ac:dyDescent="0.2">
      <c r="A62" s="47"/>
      <c r="B62" s="47" t="s">
        <v>395</v>
      </c>
      <c r="C62" s="47">
        <v>299</v>
      </c>
      <c r="D62" s="47">
        <v>36</v>
      </c>
      <c r="E62" s="47">
        <v>5</v>
      </c>
      <c r="F62" s="47">
        <v>3</v>
      </c>
      <c r="G62" s="47">
        <v>1.6722408026755899</v>
      </c>
      <c r="H62" s="47">
        <v>8.3333333333333304</v>
      </c>
    </row>
    <row r="63" spans="1:8" x14ac:dyDescent="0.2">
      <c r="A63" s="47"/>
      <c r="B63" s="47" t="s">
        <v>396</v>
      </c>
      <c r="C63" s="47">
        <v>9</v>
      </c>
      <c r="D63" s="47">
        <v>4</v>
      </c>
      <c r="E63" s="47">
        <v>0</v>
      </c>
      <c r="F63" s="47">
        <v>0</v>
      </c>
      <c r="G63" s="47">
        <v>0</v>
      </c>
      <c r="H63" s="47">
        <v>0</v>
      </c>
    </row>
    <row r="64" spans="1:8" x14ac:dyDescent="0.2">
      <c r="A64" s="47"/>
      <c r="B64" s="47" t="s">
        <v>397</v>
      </c>
      <c r="C64" s="47">
        <v>26</v>
      </c>
      <c r="D64" s="47">
        <v>5</v>
      </c>
      <c r="E64" s="47">
        <v>0</v>
      </c>
      <c r="F64" s="47">
        <v>0</v>
      </c>
      <c r="G64" s="47">
        <v>0</v>
      </c>
      <c r="H64" s="47">
        <v>0</v>
      </c>
    </row>
    <row r="65" spans="1:8" x14ac:dyDescent="0.2">
      <c r="A65" s="47"/>
      <c r="B65" s="47" t="s">
        <v>398</v>
      </c>
      <c r="C65" s="47">
        <v>64</v>
      </c>
      <c r="D65" s="47">
        <v>13</v>
      </c>
      <c r="E65" s="47">
        <v>0</v>
      </c>
      <c r="F65" s="47">
        <v>0</v>
      </c>
      <c r="G65" s="47">
        <v>0</v>
      </c>
      <c r="H65" s="47">
        <v>0</v>
      </c>
    </row>
    <row r="66" spans="1:8" x14ac:dyDescent="0.2">
      <c r="A66" s="47"/>
      <c r="B66" s="47" t="s">
        <v>399</v>
      </c>
      <c r="C66" s="47">
        <v>16</v>
      </c>
      <c r="D66" s="47">
        <v>5</v>
      </c>
      <c r="E66" s="47">
        <v>0</v>
      </c>
      <c r="F66" s="47">
        <v>0</v>
      </c>
      <c r="G66" s="47">
        <v>0</v>
      </c>
      <c r="H66" s="47">
        <v>0</v>
      </c>
    </row>
    <row r="67" spans="1:8" x14ac:dyDescent="0.2">
      <c r="A67" s="47"/>
      <c r="B67" s="47" t="s">
        <v>400</v>
      </c>
      <c r="C67" s="47">
        <v>8</v>
      </c>
      <c r="D67" s="47">
        <v>1</v>
      </c>
      <c r="E67" s="47">
        <v>0</v>
      </c>
      <c r="F67" s="47">
        <v>0</v>
      </c>
      <c r="G67" s="47">
        <v>0</v>
      </c>
      <c r="H67" s="47">
        <v>0</v>
      </c>
    </row>
    <row r="68" spans="1:8" x14ac:dyDescent="0.2">
      <c r="A68" s="47"/>
      <c r="B68" s="47" t="s">
        <v>402</v>
      </c>
      <c r="C68" s="47">
        <v>60</v>
      </c>
      <c r="D68" s="47">
        <v>11</v>
      </c>
      <c r="E68" s="47">
        <v>0</v>
      </c>
      <c r="F68" s="47">
        <v>0</v>
      </c>
      <c r="G68" s="47">
        <v>0</v>
      </c>
      <c r="H68" s="47">
        <v>0</v>
      </c>
    </row>
    <row r="69" spans="1:8" x14ac:dyDescent="0.2">
      <c r="A69" s="47"/>
      <c r="B69" s="47" t="s">
        <v>403</v>
      </c>
      <c r="C69" s="47">
        <v>1</v>
      </c>
      <c r="D69" s="47">
        <v>1</v>
      </c>
      <c r="E69" s="47">
        <v>0</v>
      </c>
      <c r="F69" s="47">
        <v>0</v>
      </c>
      <c r="G69" s="47">
        <v>0</v>
      </c>
      <c r="H69" s="47">
        <v>0</v>
      </c>
    </row>
    <row r="70" spans="1:8" x14ac:dyDescent="0.2">
      <c r="A70" s="47"/>
      <c r="B70" s="47" t="s">
        <v>404</v>
      </c>
      <c r="C70" s="47">
        <v>4</v>
      </c>
      <c r="D70" s="47">
        <v>1</v>
      </c>
      <c r="E70" s="47">
        <v>1</v>
      </c>
      <c r="F70" s="47">
        <v>0</v>
      </c>
      <c r="G70" s="47">
        <v>25</v>
      </c>
      <c r="H70" s="47">
        <v>0</v>
      </c>
    </row>
    <row r="71" spans="1:8" x14ac:dyDescent="0.2">
      <c r="A71" s="47"/>
      <c r="B71" s="47" t="s">
        <v>405</v>
      </c>
      <c r="C71" s="47">
        <v>37</v>
      </c>
      <c r="D71" s="47">
        <v>3</v>
      </c>
      <c r="E71" s="47">
        <v>4</v>
      </c>
      <c r="F71" s="47">
        <v>2</v>
      </c>
      <c r="G71" s="47">
        <v>10.8108108108108</v>
      </c>
      <c r="H71" s="47">
        <v>66.6666666666667</v>
      </c>
    </row>
    <row r="72" spans="1:8" x14ac:dyDescent="0.2">
      <c r="A72" s="47"/>
      <c r="B72" s="47" t="s">
        <v>406</v>
      </c>
      <c r="C72" s="47">
        <v>92</v>
      </c>
      <c r="D72" s="47">
        <v>22</v>
      </c>
      <c r="E72" s="47">
        <v>0</v>
      </c>
      <c r="F72" s="47">
        <v>0</v>
      </c>
      <c r="G72" s="47">
        <v>0</v>
      </c>
      <c r="H72" s="47">
        <v>0</v>
      </c>
    </row>
    <row r="73" spans="1:8" x14ac:dyDescent="0.2">
      <c r="A73" s="47"/>
      <c r="B73" s="47" t="s">
        <v>407</v>
      </c>
      <c r="C73" s="47">
        <v>82</v>
      </c>
      <c r="D73" s="47">
        <v>24</v>
      </c>
      <c r="E73" s="47">
        <v>0</v>
      </c>
      <c r="F73" s="47">
        <v>0</v>
      </c>
      <c r="G73" s="47">
        <v>0</v>
      </c>
      <c r="H73" s="47">
        <v>0</v>
      </c>
    </row>
    <row r="74" spans="1:8" x14ac:dyDescent="0.2">
      <c r="A74" s="47"/>
      <c r="B74" s="47" t="s">
        <v>408</v>
      </c>
      <c r="C74" s="47">
        <v>26</v>
      </c>
      <c r="D74" s="47">
        <v>10</v>
      </c>
      <c r="E74" s="47">
        <v>0</v>
      </c>
      <c r="F74" s="47">
        <v>0</v>
      </c>
      <c r="G74" s="47">
        <v>0</v>
      </c>
      <c r="H74" s="47">
        <v>0</v>
      </c>
    </row>
    <row r="75" spans="1:8" x14ac:dyDescent="0.2">
      <c r="A75" s="47"/>
      <c r="B75" s="47" t="s">
        <v>409</v>
      </c>
      <c r="C75" s="47">
        <v>11</v>
      </c>
      <c r="D75" s="47">
        <v>3</v>
      </c>
      <c r="E75" s="47">
        <v>0</v>
      </c>
      <c r="F75" s="47">
        <v>0</v>
      </c>
      <c r="G75" s="47">
        <v>0</v>
      </c>
      <c r="H75" s="47">
        <v>0</v>
      </c>
    </row>
    <row r="76" spans="1:8" x14ac:dyDescent="0.2">
      <c r="A76" s="47"/>
      <c r="B76" s="47" t="s">
        <v>410</v>
      </c>
      <c r="C76" s="47">
        <v>22</v>
      </c>
      <c r="D76" s="47">
        <v>5</v>
      </c>
      <c r="E76" s="47">
        <v>4</v>
      </c>
      <c r="F76" s="47">
        <v>0</v>
      </c>
      <c r="G76" s="47">
        <v>18.181818181818201</v>
      </c>
      <c r="H76" s="47">
        <v>0</v>
      </c>
    </row>
    <row r="77" spans="1:8" x14ac:dyDescent="0.2">
      <c r="A77" s="47"/>
      <c r="B77" s="47" t="s">
        <v>411</v>
      </c>
      <c r="C77" s="47">
        <v>74</v>
      </c>
      <c r="D77" s="47">
        <v>15</v>
      </c>
      <c r="E77" s="47">
        <v>0</v>
      </c>
      <c r="F77" s="47">
        <v>0</v>
      </c>
      <c r="G77" s="47">
        <v>0</v>
      </c>
      <c r="H77" s="47">
        <v>0</v>
      </c>
    </row>
    <row r="78" spans="1:8" x14ac:dyDescent="0.2">
      <c r="A78" s="47"/>
      <c r="B78" s="47" t="s">
        <v>412</v>
      </c>
      <c r="C78" s="47">
        <v>23</v>
      </c>
      <c r="D78" s="47">
        <v>5</v>
      </c>
      <c r="E78" s="47">
        <v>0</v>
      </c>
      <c r="F78" s="47">
        <v>0</v>
      </c>
      <c r="G78" s="47">
        <v>0</v>
      </c>
      <c r="H78" s="47">
        <v>0</v>
      </c>
    </row>
    <row r="79" spans="1:8" x14ac:dyDescent="0.2">
      <c r="A79" s="47"/>
      <c r="B79" s="47" t="s">
        <v>413</v>
      </c>
      <c r="C79" s="47">
        <v>2</v>
      </c>
      <c r="D79" s="47">
        <v>0</v>
      </c>
      <c r="E79" s="47">
        <v>0</v>
      </c>
      <c r="F79" s="47">
        <v>0</v>
      </c>
      <c r="G79" s="47">
        <v>0</v>
      </c>
      <c r="H79" s="47" t="s">
        <v>43</v>
      </c>
    </row>
    <row r="80" spans="1:8" x14ac:dyDescent="0.2">
      <c r="A80" s="47"/>
      <c r="B80" s="47" t="s">
        <v>414</v>
      </c>
      <c r="C80" s="47">
        <v>2</v>
      </c>
      <c r="D80" s="47">
        <v>2</v>
      </c>
      <c r="E80" s="47">
        <v>0</v>
      </c>
      <c r="F80" s="47">
        <v>0</v>
      </c>
      <c r="G80" s="47">
        <v>0</v>
      </c>
      <c r="H80" s="47">
        <v>0</v>
      </c>
    </row>
    <row r="81" spans="1:8" x14ac:dyDescent="0.2">
      <c r="A81" s="47"/>
      <c r="B81" s="47" t="s">
        <v>415</v>
      </c>
      <c r="C81" s="47">
        <v>8</v>
      </c>
      <c r="D81" s="47">
        <v>1</v>
      </c>
      <c r="E81" s="47">
        <v>0</v>
      </c>
      <c r="F81" s="47">
        <v>0</v>
      </c>
      <c r="G81" s="47">
        <v>0</v>
      </c>
      <c r="H81" s="47">
        <v>0</v>
      </c>
    </row>
    <row r="82" spans="1:8" x14ac:dyDescent="0.2">
      <c r="A82" s="47"/>
      <c r="B82" s="47" t="s">
        <v>416</v>
      </c>
      <c r="C82" s="47">
        <v>67</v>
      </c>
      <c r="D82" s="47">
        <v>20</v>
      </c>
      <c r="E82" s="47">
        <v>0</v>
      </c>
      <c r="F82" s="47">
        <v>0</v>
      </c>
      <c r="G82" s="47">
        <v>0</v>
      </c>
      <c r="H82" s="47">
        <v>0</v>
      </c>
    </row>
    <row r="83" spans="1:8" x14ac:dyDescent="0.2">
      <c r="A83" s="47"/>
      <c r="B83" s="47" t="s">
        <v>417</v>
      </c>
      <c r="C83" s="47">
        <v>71</v>
      </c>
      <c r="D83" s="47">
        <v>18</v>
      </c>
      <c r="E83" s="47">
        <v>0</v>
      </c>
      <c r="F83" s="47">
        <v>0</v>
      </c>
      <c r="G83" s="47">
        <v>0</v>
      </c>
      <c r="H83" s="47">
        <v>0</v>
      </c>
    </row>
    <row r="84" spans="1:8" x14ac:dyDescent="0.2">
      <c r="A84" s="47"/>
      <c r="B84" s="47" t="s">
        <v>418</v>
      </c>
      <c r="C84" s="47">
        <v>17</v>
      </c>
      <c r="D84" s="47">
        <v>8</v>
      </c>
      <c r="E84" s="47">
        <v>0</v>
      </c>
      <c r="F84" s="47">
        <v>0</v>
      </c>
      <c r="G84" s="47">
        <v>0</v>
      </c>
      <c r="H84" s="47">
        <v>0</v>
      </c>
    </row>
    <row r="85" spans="1:8" x14ac:dyDescent="0.2">
      <c r="A85" s="47"/>
      <c r="B85" s="47" t="s">
        <v>419</v>
      </c>
      <c r="C85" s="47">
        <v>106</v>
      </c>
      <c r="D85" s="47">
        <v>19</v>
      </c>
      <c r="E85" s="47">
        <v>0</v>
      </c>
      <c r="F85" s="47">
        <v>0</v>
      </c>
      <c r="G85" s="47">
        <v>0</v>
      </c>
      <c r="H85" s="47">
        <v>0</v>
      </c>
    </row>
    <row r="86" spans="1:8" x14ac:dyDescent="0.2">
      <c r="A86" s="47"/>
      <c r="B86" s="47" t="s">
        <v>420</v>
      </c>
      <c r="C86" s="47">
        <v>11</v>
      </c>
      <c r="D86" s="47">
        <v>4</v>
      </c>
      <c r="E86" s="47">
        <v>0</v>
      </c>
      <c r="F86" s="47">
        <v>0</v>
      </c>
      <c r="G86" s="47">
        <v>0</v>
      </c>
      <c r="H86" s="47">
        <v>0</v>
      </c>
    </row>
    <row r="87" spans="1:8" x14ac:dyDescent="0.2">
      <c r="A87" s="47"/>
      <c r="B87" s="47" t="s">
        <v>421</v>
      </c>
      <c r="C87" s="47">
        <v>75</v>
      </c>
      <c r="D87" s="47">
        <v>14</v>
      </c>
      <c r="E87" s="47">
        <v>0</v>
      </c>
      <c r="F87" s="47">
        <v>1</v>
      </c>
      <c r="G87" s="47">
        <v>0</v>
      </c>
      <c r="H87" s="47">
        <v>7.1428571428571397</v>
      </c>
    </row>
    <row r="88" spans="1:8" x14ac:dyDescent="0.2">
      <c r="A88" s="47"/>
      <c r="B88" s="47" t="s">
        <v>422</v>
      </c>
      <c r="C88" s="47">
        <v>17</v>
      </c>
      <c r="D88" s="47">
        <v>3</v>
      </c>
      <c r="E88" s="47">
        <v>0</v>
      </c>
      <c r="F88" s="47">
        <v>0</v>
      </c>
      <c r="G88" s="47">
        <v>0</v>
      </c>
      <c r="H88" s="47">
        <v>0</v>
      </c>
    </row>
    <row r="89" spans="1:8" x14ac:dyDescent="0.2">
      <c r="A89" s="47"/>
      <c r="B89" s="47" t="s">
        <v>423</v>
      </c>
      <c r="C89" s="47">
        <v>217</v>
      </c>
      <c r="D89" s="47">
        <v>62</v>
      </c>
      <c r="E89" s="47">
        <v>0</v>
      </c>
      <c r="F89" s="47">
        <v>4</v>
      </c>
      <c r="G89" s="47">
        <v>0</v>
      </c>
      <c r="H89" s="47">
        <v>6.4516129032258096</v>
      </c>
    </row>
    <row r="90" spans="1:8" x14ac:dyDescent="0.2">
      <c r="A90" s="47"/>
      <c r="B90" s="47" t="s">
        <v>424</v>
      </c>
      <c r="C90" s="47">
        <v>281</v>
      </c>
      <c r="D90" s="47">
        <v>104</v>
      </c>
      <c r="E90" s="47">
        <v>0</v>
      </c>
      <c r="F90" s="47">
        <v>1</v>
      </c>
      <c r="G90" s="47">
        <v>0</v>
      </c>
      <c r="H90" s="47">
        <v>0.96153846153846201</v>
      </c>
    </row>
    <row r="91" spans="1:8" x14ac:dyDescent="0.2">
      <c r="A91" s="47"/>
      <c r="B91" s="47" t="s">
        <v>425</v>
      </c>
      <c r="C91" s="47">
        <v>23</v>
      </c>
      <c r="D91" s="47">
        <v>8</v>
      </c>
      <c r="E91" s="47">
        <v>0</v>
      </c>
      <c r="F91" s="47">
        <v>1</v>
      </c>
      <c r="G91" s="47">
        <v>0</v>
      </c>
      <c r="H91" s="47">
        <v>12.5</v>
      </c>
    </row>
    <row r="92" spans="1:8" x14ac:dyDescent="0.2">
      <c r="A92" s="47"/>
      <c r="B92" s="47" t="s">
        <v>426</v>
      </c>
      <c r="C92" s="47">
        <v>6</v>
      </c>
      <c r="D92" s="47">
        <v>4</v>
      </c>
      <c r="E92" s="47">
        <v>0</v>
      </c>
      <c r="F92" s="47">
        <v>0</v>
      </c>
      <c r="G92" s="47">
        <v>0</v>
      </c>
      <c r="H92" s="47">
        <v>0</v>
      </c>
    </row>
    <row r="93" spans="1:8" x14ac:dyDescent="0.2">
      <c r="A93" s="47"/>
      <c r="B93" s="47" t="s">
        <v>427</v>
      </c>
      <c r="C93" s="47">
        <v>3</v>
      </c>
      <c r="D93" s="47">
        <v>0</v>
      </c>
      <c r="E93" s="47">
        <v>0</v>
      </c>
      <c r="F93" s="47">
        <v>0</v>
      </c>
      <c r="G93" s="47">
        <v>0</v>
      </c>
      <c r="H93" s="47" t="s">
        <v>43</v>
      </c>
    </row>
    <row r="94" spans="1:8" x14ac:dyDescent="0.2">
      <c r="A94" s="47"/>
      <c r="B94" s="47" t="s">
        <v>428</v>
      </c>
      <c r="C94" s="47">
        <v>6</v>
      </c>
      <c r="D94" s="47">
        <v>3</v>
      </c>
      <c r="E94" s="47">
        <v>0</v>
      </c>
      <c r="F94" s="47">
        <v>0</v>
      </c>
      <c r="G94" s="47">
        <v>0</v>
      </c>
      <c r="H94" s="47">
        <v>0</v>
      </c>
    </row>
    <row r="95" spans="1:8" x14ac:dyDescent="0.2">
      <c r="A95" s="47"/>
      <c r="B95" s="47" t="s">
        <v>429</v>
      </c>
      <c r="C95" s="47">
        <v>33</v>
      </c>
      <c r="D95" s="47">
        <v>5</v>
      </c>
      <c r="E95" s="47">
        <v>3</v>
      </c>
      <c r="F95" s="47">
        <v>2</v>
      </c>
      <c r="G95" s="47">
        <v>9.0909090909090899</v>
      </c>
      <c r="H95" s="47">
        <v>40</v>
      </c>
    </row>
    <row r="96" spans="1:8" x14ac:dyDescent="0.2">
      <c r="A96" s="47"/>
      <c r="B96" s="47" t="s">
        <v>385</v>
      </c>
      <c r="C96" s="47">
        <v>85</v>
      </c>
      <c r="D96" s="47">
        <v>18</v>
      </c>
      <c r="E96" s="47">
        <v>30</v>
      </c>
      <c r="F96" s="47">
        <v>0</v>
      </c>
      <c r="G96" s="47">
        <v>35.294117647058798</v>
      </c>
      <c r="H96" s="47">
        <v>0</v>
      </c>
    </row>
    <row r="97" spans="1:8" x14ac:dyDescent="0.2">
      <c r="A97" s="47"/>
      <c r="B97" s="47" t="s">
        <v>430</v>
      </c>
      <c r="C97" s="47">
        <v>3</v>
      </c>
      <c r="D97" s="47">
        <v>2</v>
      </c>
      <c r="E97" s="47">
        <v>0</v>
      </c>
      <c r="F97" s="47">
        <v>0</v>
      </c>
      <c r="G97" s="47">
        <v>0</v>
      </c>
      <c r="H97" s="47">
        <v>0</v>
      </c>
    </row>
    <row r="98" spans="1:8" x14ac:dyDescent="0.2">
      <c r="A98" s="47"/>
      <c r="B98" s="47" t="s">
        <v>431</v>
      </c>
      <c r="C98" s="47">
        <v>93</v>
      </c>
      <c r="D98" s="47">
        <v>16</v>
      </c>
      <c r="E98" s="47">
        <v>0</v>
      </c>
      <c r="F98" s="47">
        <v>0</v>
      </c>
      <c r="G98" s="47">
        <v>0</v>
      </c>
      <c r="H98" s="47">
        <v>0</v>
      </c>
    </row>
    <row r="99" spans="1:8" x14ac:dyDescent="0.2">
      <c r="A99" s="47"/>
      <c r="B99" s="47" t="s">
        <v>432</v>
      </c>
      <c r="C99" s="47">
        <v>3</v>
      </c>
      <c r="D99" s="47">
        <v>1</v>
      </c>
      <c r="E99" s="47">
        <v>0</v>
      </c>
      <c r="F99" s="47">
        <v>0</v>
      </c>
      <c r="G99" s="47">
        <v>0</v>
      </c>
      <c r="H99" s="47">
        <v>0</v>
      </c>
    </row>
    <row r="100" spans="1:8" x14ac:dyDescent="0.2">
      <c r="A100" s="47"/>
      <c r="B100" s="47" t="s">
        <v>433</v>
      </c>
      <c r="C100" s="47">
        <v>12</v>
      </c>
      <c r="D100" s="47">
        <v>3</v>
      </c>
      <c r="E100" s="47">
        <v>0</v>
      </c>
      <c r="F100" s="47">
        <v>0</v>
      </c>
      <c r="G100" s="47">
        <v>0</v>
      </c>
      <c r="H100" s="47">
        <v>0</v>
      </c>
    </row>
    <row r="101" spans="1:8" x14ac:dyDescent="0.2">
      <c r="A101" s="47"/>
      <c r="B101" s="47" t="s">
        <v>434</v>
      </c>
      <c r="C101" s="47">
        <v>93</v>
      </c>
      <c r="D101" s="47">
        <v>13</v>
      </c>
      <c r="E101" s="47">
        <v>0</v>
      </c>
      <c r="F101" s="47">
        <v>0</v>
      </c>
      <c r="G101" s="47">
        <v>0</v>
      </c>
      <c r="H101" s="47">
        <v>0</v>
      </c>
    </row>
    <row r="102" spans="1:8" x14ac:dyDescent="0.2">
      <c r="A102" s="47"/>
      <c r="B102" s="47" t="s">
        <v>435</v>
      </c>
      <c r="C102" s="47">
        <v>0</v>
      </c>
      <c r="D102" s="47">
        <v>1</v>
      </c>
      <c r="E102" s="47">
        <v>0</v>
      </c>
      <c r="F102" s="47">
        <v>0</v>
      </c>
      <c r="G102" s="47" t="s">
        <v>43</v>
      </c>
      <c r="H102" s="47">
        <v>0</v>
      </c>
    </row>
    <row r="103" spans="1:8" x14ac:dyDescent="0.2">
      <c r="A103" s="47"/>
      <c r="B103" s="47" t="s">
        <v>438</v>
      </c>
      <c r="C103" s="47">
        <v>0</v>
      </c>
      <c r="D103" s="47">
        <v>2</v>
      </c>
      <c r="E103" s="47">
        <v>0</v>
      </c>
      <c r="F103" s="47">
        <v>0</v>
      </c>
      <c r="G103" s="47" t="s">
        <v>43</v>
      </c>
      <c r="H103" s="47">
        <v>0</v>
      </c>
    </row>
    <row r="104" spans="1:8" x14ac:dyDescent="0.2">
      <c r="A104" s="47"/>
      <c r="B104" s="47" t="s">
        <v>439</v>
      </c>
      <c r="C104" s="47">
        <v>3</v>
      </c>
      <c r="D104" s="47">
        <v>1</v>
      </c>
      <c r="E104" s="47">
        <v>0</v>
      </c>
      <c r="F104" s="47">
        <v>0</v>
      </c>
      <c r="G104" s="47">
        <v>0</v>
      </c>
      <c r="H104" s="47">
        <v>0</v>
      </c>
    </row>
    <row r="105" spans="1:8" x14ac:dyDescent="0.2">
      <c r="A105" s="47"/>
      <c r="B105" s="47" t="s">
        <v>440</v>
      </c>
      <c r="C105" s="47">
        <v>103</v>
      </c>
      <c r="D105" s="47">
        <v>43</v>
      </c>
      <c r="E105" s="47">
        <v>0</v>
      </c>
      <c r="F105" s="47">
        <v>0</v>
      </c>
      <c r="G105" s="47">
        <v>0</v>
      </c>
      <c r="H105" s="47">
        <v>0</v>
      </c>
    </row>
    <row r="106" spans="1:8" x14ac:dyDescent="0.2">
      <c r="A106" s="47"/>
      <c r="B106" s="47" t="s">
        <v>441</v>
      </c>
      <c r="C106" s="47">
        <v>12</v>
      </c>
      <c r="D106" s="47">
        <v>2</v>
      </c>
      <c r="E106" s="47">
        <v>0</v>
      </c>
      <c r="F106" s="47">
        <v>0</v>
      </c>
      <c r="G106" s="47">
        <v>0</v>
      </c>
      <c r="H106" s="47">
        <v>0</v>
      </c>
    </row>
    <row r="107" spans="1:8" x14ac:dyDescent="0.2">
      <c r="A107" s="47"/>
      <c r="B107" s="47" t="s">
        <v>442</v>
      </c>
      <c r="C107" s="47">
        <v>7</v>
      </c>
      <c r="D107" s="47">
        <v>1</v>
      </c>
      <c r="E107" s="47">
        <v>0</v>
      </c>
      <c r="F107" s="47">
        <v>0</v>
      </c>
      <c r="G107" s="47">
        <v>0</v>
      </c>
      <c r="H107" s="47">
        <v>0</v>
      </c>
    </row>
    <row r="108" spans="1:8" x14ac:dyDescent="0.2">
      <c r="A108" s="47"/>
      <c r="B108" s="47" t="s">
        <v>443</v>
      </c>
      <c r="C108" s="47">
        <v>19</v>
      </c>
      <c r="D108" s="47">
        <v>2</v>
      </c>
      <c r="E108" s="47">
        <v>0</v>
      </c>
      <c r="F108" s="47">
        <v>0</v>
      </c>
      <c r="G108" s="47">
        <v>0</v>
      </c>
      <c r="H108" s="47">
        <v>0</v>
      </c>
    </row>
    <row r="109" spans="1:8" x14ac:dyDescent="0.2">
      <c r="A109" s="47"/>
      <c r="B109" s="47" t="s">
        <v>444</v>
      </c>
      <c r="C109" s="47">
        <v>59</v>
      </c>
      <c r="D109" s="47">
        <v>13</v>
      </c>
      <c r="E109" s="47">
        <v>0</v>
      </c>
      <c r="F109" s="47">
        <v>0</v>
      </c>
      <c r="G109" s="47">
        <v>0</v>
      </c>
      <c r="H109" s="47">
        <v>0</v>
      </c>
    </row>
    <row r="110" spans="1:8" x14ac:dyDescent="0.2">
      <c r="A110" s="47"/>
      <c r="B110" s="47" t="s">
        <v>445</v>
      </c>
      <c r="C110" s="47">
        <v>4</v>
      </c>
      <c r="D110" s="47">
        <v>1</v>
      </c>
      <c r="E110" s="47">
        <v>0</v>
      </c>
      <c r="F110" s="47">
        <v>0</v>
      </c>
      <c r="G110" s="47">
        <v>0</v>
      </c>
      <c r="H110" s="47">
        <v>0</v>
      </c>
    </row>
    <row r="111" spans="1:8" x14ac:dyDescent="0.2">
      <c r="A111" s="47"/>
      <c r="B111" s="47" t="s">
        <v>446</v>
      </c>
      <c r="C111" s="47">
        <v>8</v>
      </c>
      <c r="D111" s="47">
        <v>1</v>
      </c>
      <c r="E111" s="47">
        <v>0</v>
      </c>
      <c r="F111" s="47">
        <v>0</v>
      </c>
      <c r="G111" s="47">
        <v>0</v>
      </c>
      <c r="H111" s="47">
        <v>0</v>
      </c>
    </row>
    <row r="112" spans="1:8" x14ac:dyDescent="0.2">
      <c r="A112" s="47"/>
      <c r="B112" s="47" t="s">
        <v>447</v>
      </c>
      <c r="C112" s="47">
        <v>10</v>
      </c>
      <c r="D112" s="47">
        <v>2</v>
      </c>
      <c r="E112" s="47">
        <v>0</v>
      </c>
      <c r="F112" s="47">
        <v>0</v>
      </c>
      <c r="G112" s="47">
        <v>0</v>
      </c>
      <c r="H112" s="47">
        <v>0</v>
      </c>
    </row>
    <row r="113" spans="1:8" x14ac:dyDescent="0.2">
      <c r="A113" s="47"/>
      <c r="B113" s="47" t="s">
        <v>448</v>
      </c>
      <c r="C113" s="47">
        <v>13</v>
      </c>
      <c r="D113" s="47">
        <v>1</v>
      </c>
      <c r="E113" s="47">
        <v>0</v>
      </c>
      <c r="F113" s="47">
        <v>0</v>
      </c>
      <c r="G113" s="47">
        <v>0</v>
      </c>
      <c r="H113" s="47">
        <v>0</v>
      </c>
    </row>
    <row r="114" spans="1:8" x14ac:dyDescent="0.2">
      <c r="A114" s="47"/>
      <c r="B114" s="47" t="s">
        <v>449</v>
      </c>
      <c r="C114" s="47">
        <v>210</v>
      </c>
      <c r="D114" s="47">
        <v>17</v>
      </c>
      <c r="E114" s="47">
        <v>19</v>
      </c>
      <c r="F114" s="47">
        <v>0</v>
      </c>
      <c r="G114" s="47">
        <v>9.0476190476190492</v>
      </c>
      <c r="H114" s="47">
        <v>0</v>
      </c>
    </row>
    <row r="115" spans="1:8" x14ac:dyDescent="0.2">
      <c r="A115" s="47"/>
      <c r="B115" s="47" t="s">
        <v>450</v>
      </c>
      <c r="C115" s="47">
        <v>74</v>
      </c>
      <c r="D115" s="47">
        <v>11</v>
      </c>
      <c r="E115" s="47">
        <v>0</v>
      </c>
      <c r="F115" s="47">
        <v>0</v>
      </c>
      <c r="G115" s="47">
        <v>0</v>
      </c>
      <c r="H115" s="47">
        <v>0</v>
      </c>
    </row>
    <row r="116" spans="1:8" x14ac:dyDescent="0.2">
      <c r="A116" s="47"/>
      <c r="B116" s="47" t="s">
        <v>451</v>
      </c>
      <c r="C116" s="47">
        <v>226</v>
      </c>
      <c r="D116" s="47">
        <v>65</v>
      </c>
      <c r="E116" s="47">
        <v>9</v>
      </c>
      <c r="F116" s="47">
        <v>2</v>
      </c>
      <c r="G116" s="47">
        <v>3.98230088495575</v>
      </c>
      <c r="H116" s="47">
        <v>3.0769230769230802</v>
      </c>
    </row>
    <row r="117" spans="1:8" x14ac:dyDescent="0.2">
      <c r="A117" s="47"/>
      <c r="B117" s="47" t="s">
        <v>452</v>
      </c>
      <c r="C117" s="47">
        <v>1</v>
      </c>
      <c r="D117" s="47">
        <v>2</v>
      </c>
      <c r="E117" s="47">
        <v>0</v>
      </c>
      <c r="F117" s="47">
        <v>0</v>
      </c>
      <c r="G117" s="47">
        <v>0</v>
      </c>
      <c r="H117" s="47">
        <v>0</v>
      </c>
    </row>
    <row r="118" spans="1:8" x14ac:dyDescent="0.2">
      <c r="A118" s="47"/>
      <c r="B118" s="47" t="s">
        <v>453</v>
      </c>
      <c r="C118" s="47">
        <v>24</v>
      </c>
      <c r="D118" s="47">
        <v>7</v>
      </c>
      <c r="E118" s="47">
        <v>0</v>
      </c>
      <c r="F118" s="47">
        <v>0</v>
      </c>
      <c r="G118" s="47">
        <v>0</v>
      </c>
      <c r="H118" s="47">
        <v>0</v>
      </c>
    </row>
    <row r="119" spans="1:8" x14ac:dyDescent="0.2">
      <c r="A119" s="47"/>
      <c r="B119" s="47" t="s">
        <v>454</v>
      </c>
      <c r="C119" s="47">
        <v>3</v>
      </c>
      <c r="D119" s="47">
        <v>1</v>
      </c>
      <c r="E119" s="47">
        <v>1</v>
      </c>
      <c r="F119" s="47">
        <v>0</v>
      </c>
      <c r="G119" s="47">
        <v>33.3333333333333</v>
      </c>
      <c r="H119" s="47">
        <v>0</v>
      </c>
    </row>
    <row r="120" spans="1:8" x14ac:dyDescent="0.2">
      <c r="A120" s="47"/>
      <c r="B120" s="47" t="s">
        <v>455</v>
      </c>
      <c r="C120" s="47">
        <v>0</v>
      </c>
      <c r="D120" s="47">
        <v>1</v>
      </c>
      <c r="E120" s="47">
        <v>0</v>
      </c>
      <c r="F120" s="47">
        <v>0</v>
      </c>
      <c r="G120" s="47" t="s">
        <v>43</v>
      </c>
      <c r="H120" s="47">
        <v>0</v>
      </c>
    </row>
    <row r="121" spans="1:8" x14ac:dyDescent="0.2">
      <c r="A121" s="47"/>
      <c r="B121" s="47" t="s">
        <v>456</v>
      </c>
      <c r="C121" s="47">
        <v>3</v>
      </c>
      <c r="D121" s="47">
        <v>0</v>
      </c>
      <c r="E121" s="47">
        <v>0</v>
      </c>
      <c r="F121" s="47">
        <v>0</v>
      </c>
      <c r="G121" s="47">
        <v>0</v>
      </c>
      <c r="H121" s="47" t="s">
        <v>43</v>
      </c>
    </row>
    <row r="122" spans="1:8" x14ac:dyDescent="0.2">
      <c r="A122" s="47"/>
      <c r="B122" s="47" t="s">
        <v>457</v>
      </c>
      <c r="C122" s="47">
        <v>7</v>
      </c>
      <c r="D122" s="47">
        <v>1</v>
      </c>
      <c r="E122" s="47">
        <v>0</v>
      </c>
      <c r="F122" s="47">
        <v>0</v>
      </c>
      <c r="G122" s="47">
        <v>0</v>
      </c>
      <c r="H122" s="47">
        <v>0</v>
      </c>
    </row>
    <row r="123" spans="1:8" x14ac:dyDescent="0.2">
      <c r="A123" s="47"/>
      <c r="B123" s="47" t="s">
        <v>458</v>
      </c>
      <c r="C123" s="47">
        <v>2</v>
      </c>
      <c r="D123" s="47">
        <v>3</v>
      </c>
      <c r="E123" s="47">
        <v>0</v>
      </c>
      <c r="F123" s="47">
        <v>0</v>
      </c>
      <c r="G123" s="47">
        <v>0</v>
      </c>
      <c r="H123" s="47">
        <v>0</v>
      </c>
    </row>
    <row r="124" spans="1:8" x14ac:dyDescent="0.2">
      <c r="A124" s="47"/>
      <c r="B124" s="47" t="s">
        <v>459</v>
      </c>
      <c r="C124" s="47">
        <v>2</v>
      </c>
      <c r="D124" s="47">
        <v>0</v>
      </c>
      <c r="E124" s="47">
        <v>0</v>
      </c>
      <c r="F124" s="47">
        <v>0</v>
      </c>
      <c r="G124" s="47">
        <v>0</v>
      </c>
      <c r="H124" s="47" t="s">
        <v>43</v>
      </c>
    </row>
    <row r="125" spans="1:8" x14ac:dyDescent="0.2">
      <c r="A125" s="47"/>
      <c r="B125" s="47" t="s">
        <v>460</v>
      </c>
      <c r="C125" s="47">
        <v>195</v>
      </c>
      <c r="D125" s="47">
        <v>59</v>
      </c>
      <c r="E125" s="47">
        <v>0</v>
      </c>
      <c r="F125" s="47">
        <v>2</v>
      </c>
      <c r="G125" s="47">
        <v>0</v>
      </c>
      <c r="H125" s="47">
        <v>3.3898305084745801</v>
      </c>
    </row>
    <row r="126" spans="1:8" x14ac:dyDescent="0.2">
      <c r="A126" s="47"/>
      <c r="B126" s="47" t="s">
        <v>461</v>
      </c>
      <c r="C126" s="47">
        <v>0</v>
      </c>
      <c r="D126" s="47">
        <v>1</v>
      </c>
      <c r="E126" s="47">
        <v>0</v>
      </c>
      <c r="F126" s="47">
        <v>0</v>
      </c>
      <c r="G126" s="47" t="s">
        <v>43</v>
      </c>
      <c r="H126" s="47">
        <v>0</v>
      </c>
    </row>
    <row r="127" spans="1:8" x14ac:dyDescent="0.2">
      <c r="A127" s="47"/>
      <c r="B127" s="47" t="s">
        <v>462</v>
      </c>
      <c r="C127" s="47">
        <v>11</v>
      </c>
      <c r="D127" s="47">
        <v>3</v>
      </c>
      <c r="E127" s="47">
        <v>0</v>
      </c>
      <c r="F127" s="47">
        <v>0</v>
      </c>
      <c r="G127" s="47">
        <v>0</v>
      </c>
      <c r="H127" s="47">
        <v>0</v>
      </c>
    </row>
    <row r="128" spans="1:8" x14ac:dyDescent="0.2">
      <c r="A128" s="47"/>
      <c r="B128" s="47" t="s">
        <v>463</v>
      </c>
      <c r="C128" s="47">
        <v>2</v>
      </c>
      <c r="D128" s="47">
        <v>1</v>
      </c>
      <c r="E128" s="47">
        <v>0</v>
      </c>
      <c r="F128" s="47">
        <v>0</v>
      </c>
      <c r="G128" s="47">
        <v>0</v>
      </c>
      <c r="H128" s="47">
        <v>0</v>
      </c>
    </row>
    <row r="129" spans="1:8" x14ac:dyDescent="0.2">
      <c r="A129" s="47"/>
      <c r="B129" s="47" t="s">
        <v>464</v>
      </c>
      <c r="C129" s="47">
        <v>6</v>
      </c>
      <c r="D129" s="47">
        <v>1</v>
      </c>
      <c r="E129" s="47">
        <v>0</v>
      </c>
      <c r="F129" s="47">
        <v>0</v>
      </c>
      <c r="G129" s="47">
        <v>0</v>
      </c>
      <c r="H129" s="47">
        <v>0</v>
      </c>
    </row>
    <row r="130" spans="1:8" x14ac:dyDescent="0.2">
      <c r="A130" s="47"/>
      <c r="B130" s="47" t="s">
        <v>465</v>
      </c>
      <c r="C130" s="47">
        <v>15</v>
      </c>
      <c r="D130" s="47">
        <v>3</v>
      </c>
      <c r="E130" s="47">
        <v>0</v>
      </c>
      <c r="F130" s="47">
        <v>0</v>
      </c>
      <c r="G130" s="47">
        <v>0</v>
      </c>
      <c r="H130" s="47">
        <v>0</v>
      </c>
    </row>
    <row r="131" spans="1:8" x14ac:dyDescent="0.2">
      <c r="A131" s="47"/>
      <c r="B131" s="47" t="s">
        <v>466</v>
      </c>
      <c r="C131" s="47">
        <v>1</v>
      </c>
      <c r="D131" s="47">
        <v>0</v>
      </c>
      <c r="E131" s="47">
        <v>0</v>
      </c>
      <c r="F131" s="47">
        <v>0</v>
      </c>
      <c r="G131" s="47">
        <v>0</v>
      </c>
      <c r="H131" s="47" t="s">
        <v>43</v>
      </c>
    </row>
    <row r="132" spans="1:8" x14ac:dyDescent="0.2">
      <c r="A132" s="47"/>
      <c r="B132" s="47" t="s">
        <v>467</v>
      </c>
      <c r="C132" s="47">
        <v>13</v>
      </c>
      <c r="D132" s="47">
        <v>2</v>
      </c>
      <c r="E132" s="47">
        <v>0</v>
      </c>
      <c r="F132" s="47">
        <v>0</v>
      </c>
      <c r="G132" s="47">
        <v>0</v>
      </c>
      <c r="H132" s="47">
        <v>0</v>
      </c>
    </row>
    <row r="133" spans="1:8" x14ac:dyDescent="0.2">
      <c r="A133" s="47"/>
      <c r="B133" s="47" t="s">
        <v>468</v>
      </c>
      <c r="C133" s="47">
        <v>67</v>
      </c>
      <c r="D133" s="47">
        <v>14</v>
      </c>
      <c r="E133" s="47">
        <v>0</v>
      </c>
      <c r="F133" s="47">
        <v>1</v>
      </c>
      <c r="G133" s="47">
        <v>0</v>
      </c>
      <c r="H133" s="47">
        <v>7.1428571428571397</v>
      </c>
    </row>
    <row r="134" spans="1:8" x14ac:dyDescent="0.2">
      <c r="A134" s="47"/>
      <c r="B134" s="47" t="s">
        <v>469</v>
      </c>
      <c r="C134" s="47">
        <v>109</v>
      </c>
      <c r="D134" s="47">
        <v>66</v>
      </c>
      <c r="E134" s="47">
        <v>0</v>
      </c>
      <c r="F134" s="47">
        <v>1</v>
      </c>
      <c r="G134" s="47">
        <v>0</v>
      </c>
      <c r="H134" s="47">
        <v>1.51515151515152</v>
      </c>
    </row>
    <row r="135" spans="1:8" x14ac:dyDescent="0.2">
      <c r="A135" s="47"/>
      <c r="B135" s="47" t="s">
        <v>470</v>
      </c>
      <c r="C135" s="47">
        <v>48</v>
      </c>
      <c r="D135" s="47">
        <v>6</v>
      </c>
      <c r="E135" s="47">
        <v>0</v>
      </c>
      <c r="F135" s="47">
        <v>0</v>
      </c>
      <c r="G135" s="47">
        <v>0</v>
      </c>
      <c r="H135" s="47">
        <v>0</v>
      </c>
    </row>
    <row r="136" spans="1:8" x14ac:dyDescent="0.2">
      <c r="A136" s="47"/>
      <c r="B136" s="47" t="s">
        <v>471</v>
      </c>
      <c r="C136" s="47">
        <v>47</v>
      </c>
      <c r="D136" s="47">
        <v>25</v>
      </c>
      <c r="E136" s="47">
        <v>0</v>
      </c>
      <c r="F136" s="47">
        <v>1</v>
      </c>
      <c r="G136" s="47">
        <v>0</v>
      </c>
      <c r="H136" s="47">
        <v>4</v>
      </c>
    </row>
    <row r="137" spans="1:8" x14ac:dyDescent="0.2">
      <c r="A137" s="47"/>
      <c r="B137" s="47" t="s">
        <v>472</v>
      </c>
      <c r="C137" s="47">
        <v>16</v>
      </c>
      <c r="D137" s="47">
        <v>2</v>
      </c>
      <c r="E137" s="47">
        <v>5</v>
      </c>
      <c r="F137" s="47">
        <v>1</v>
      </c>
      <c r="G137" s="47">
        <v>31.25</v>
      </c>
      <c r="H137" s="47">
        <v>50</v>
      </c>
    </row>
    <row r="138" spans="1:8" x14ac:dyDescent="0.2">
      <c r="A138" s="47"/>
      <c r="B138" s="47" t="s">
        <v>473</v>
      </c>
      <c r="C138" s="47">
        <v>1</v>
      </c>
      <c r="D138" s="47">
        <v>3</v>
      </c>
      <c r="E138" s="47">
        <v>0</v>
      </c>
      <c r="F138" s="47">
        <v>0</v>
      </c>
      <c r="G138" s="47">
        <v>0</v>
      </c>
      <c r="H138" s="47">
        <v>0</v>
      </c>
    </row>
    <row r="139" spans="1:8" x14ac:dyDescent="0.2">
      <c r="A139" s="47"/>
      <c r="B139" s="47" t="s">
        <v>474</v>
      </c>
      <c r="C139" s="47">
        <v>5</v>
      </c>
      <c r="D139" s="47">
        <v>0</v>
      </c>
      <c r="E139" s="47">
        <v>0</v>
      </c>
      <c r="F139" s="47">
        <v>0</v>
      </c>
      <c r="G139" s="47">
        <v>0</v>
      </c>
      <c r="H139" s="47" t="s">
        <v>43</v>
      </c>
    </row>
    <row r="140" spans="1:8" x14ac:dyDescent="0.2">
      <c r="A140" s="47"/>
      <c r="B140" s="47" t="s">
        <v>475</v>
      </c>
      <c r="C140" s="47">
        <v>53</v>
      </c>
      <c r="D140" s="47">
        <v>13</v>
      </c>
      <c r="E140" s="47">
        <v>0</v>
      </c>
      <c r="F140" s="47">
        <v>0</v>
      </c>
      <c r="G140" s="47">
        <v>0</v>
      </c>
      <c r="H140" s="47">
        <v>0</v>
      </c>
    </row>
    <row r="141" spans="1:8" x14ac:dyDescent="0.2">
      <c r="A141" s="47"/>
      <c r="B141" s="47" t="s">
        <v>476</v>
      </c>
      <c r="C141" s="47">
        <v>8</v>
      </c>
      <c r="D141" s="47">
        <v>6</v>
      </c>
      <c r="E141" s="47">
        <v>0</v>
      </c>
      <c r="F141" s="47">
        <v>0</v>
      </c>
      <c r="G141" s="47">
        <v>0</v>
      </c>
      <c r="H141" s="47">
        <v>0</v>
      </c>
    </row>
    <row r="142" spans="1:8" x14ac:dyDescent="0.2">
      <c r="A142" s="47"/>
      <c r="B142" s="47" t="s">
        <v>477</v>
      </c>
      <c r="C142" s="47">
        <v>101</v>
      </c>
      <c r="D142" s="47">
        <v>19</v>
      </c>
      <c r="E142" s="47">
        <v>0</v>
      </c>
      <c r="F142" s="47">
        <v>0</v>
      </c>
      <c r="G142" s="47">
        <v>0</v>
      </c>
      <c r="H142" s="47">
        <v>0</v>
      </c>
    </row>
    <row r="143" spans="1:8" x14ac:dyDescent="0.2">
      <c r="A143" s="47"/>
      <c r="B143" s="47" t="s">
        <v>436</v>
      </c>
      <c r="C143" s="47">
        <v>17</v>
      </c>
      <c r="D143" s="47">
        <v>4</v>
      </c>
      <c r="E143" s="47">
        <v>0</v>
      </c>
      <c r="F143" s="47">
        <v>0</v>
      </c>
      <c r="G143" s="47">
        <v>0</v>
      </c>
      <c r="H143" s="47">
        <v>0</v>
      </c>
    </row>
    <row r="144" spans="1:8" x14ac:dyDescent="0.2">
      <c r="A144" s="47"/>
      <c r="B144" s="47" t="s">
        <v>478</v>
      </c>
      <c r="C144" s="47">
        <v>15</v>
      </c>
      <c r="D144" s="47">
        <v>3</v>
      </c>
      <c r="E144" s="47">
        <v>0</v>
      </c>
      <c r="F144" s="47">
        <v>0</v>
      </c>
      <c r="G144" s="47">
        <v>0</v>
      </c>
      <c r="H144" s="47">
        <v>0</v>
      </c>
    </row>
    <row r="145" spans="1:8" x14ac:dyDescent="0.2">
      <c r="A145" s="47"/>
      <c r="B145" s="47" t="s">
        <v>479</v>
      </c>
      <c r="C145" s="47">
        <v>1</v>
      </c>
      <c r="D145" s="47">
        <v>1</v>
      </c>
      <c r="E145" s="47">
        <v>0</v>
      </c>
      <c r="F145" s="47">
        <v>0</v>
      </c>
      <c r="G145" s="47">
        <v>0</v>
      </c>
      <c r="H145" s="47">
        <v>0</v>
      </c>
    </row>
    <row r="146" spans="1:8" x14ac:dyDescent="0.2">
      <c r="A146" s="47"/>
      <c r="B146" s="47" t="s">
        <v>480</v>
      </c>
      <c r="C146" s="47">
        <v>6</v>
      </c>
      <c r="D146" s="47">
        <v>1</v>
      </c>
      <c r="E146" s="47">
        <v>0</v>
      </c>
      <c r="F146" s="47">
        <v>0</v>
      </c>
      <c r="G146" s="47">
        <v>0</v>
      </c>
      <c r="H146" s="47">
        <v>0</v>
      </c>
    </row>
    <row r="147" spans="1:8" x14ac:dyDescent="0.2">
      <c r="A147" s="47"/>
      <c r="B147" s="47" t="s">
        <v>481</v>
      </c>
      <c r="C147" s="47">
        <v>3</v>
      </c>
      <c r="D147" s="47">
        <v>2</v>
      </c>
      <c r="E147" s="47">
        <v>0</v>
      </c>
      <c r="F147" s="47">
        <v>0</v>
      </c>
      <c r="G147" s="47">
        <v>0</v>
      </c>
      <c r="H147" s="47">
        <v>0</v>
      </c>
    </row>
    <row r="148" spans="1:8" x14ac:dyDescent="0.2">
      <c r="A148" s="47"/>
      <c r="B148" s="47" t="s">
        <v>482</v>
      </c>
      <c r="C148" s="47">
        <v>21</v>
      </c>
      <c r="D148" s="47">
        <v>21</v>
      </c>
      <c r="E148" s="47">
        <v>0</v>
      </c>
      <c r="F148" s="47">
        <v>0</v>
      </c>
      <c r="G148" s="47">
        <v>0</v>
      </c>
      <c r="H148" s="47">
        <v>0</v>
      </c>
    </row>
    <row r="149" spans="1:8" x14ac:dyDescent="0.2">
      <c r="A149" s="47"/>
      <c r="B149" s="47" t="s">
        <v>483</v>
      </c>
      <c r="C149" s="47">
        <v>0</v>
      </c>
      <c r="D149" s="47">
        <v>4</v>
      </c>
      <c r="E149" s="47">
        <v>0</v>
      </c>
      <c r="F149" s="47">
        <v>0</v>
      </c>
      <c r="G149" s="47" t="s">
        <v>43</v>
      </c>
      <c r="H149" s="47">
        <v>0</v>
      </c>
    </row>
    <row r="150" spans="1:8" x14ac:dyDescent="0.2">
      <c r="A150" s="47"/>
      <c r="B150" s="47" t="s">
        <v>484</v>
      </c>
      <c r="C150" s="47">
        <v>2</v>
      </c>
      <c r="D150" s="47">
        <v>0</v>
      </c>
      <c r="E150" s="47">
        <v>0</v>
      </c>
      <c r="F150" s="47">
        <v>0</v>
      </c>
      <c r="G150" s="47">
        <v>0</v>
      </c>
      <c r="H150" s="47" t="s">
        <v>43</v>
      </c>
    </row>
    <row r="151" spans="1:8" x14ac:dyDescent="0.2">
      <c r="A151" s="47"/>
      <c r="B151" s="47" t="s">
        <v>485</v>
      </c>
      <c r="C151" s="47">
        <v>107</v>
      </c>
      <c r="D151" s="47">
        <v>19</v>
      </c>
      <c r="E151" s="47">
        <v>26</v>
      </c>
      <c r="F151" s="47">
        <v>0</v>
      </c>
      <c r="G151" s="47">
        <v>24.299065420560702</v>
      </c>
      <c r="H151" s="47">
        <v>0</v>
      </c>
    </row>
    <row r="152" spans="1:8" x14ac:dyDescent="0.2">
      <c r="A152" s="47"/>
      <c r="B152" s="47" t="s">
        <v>486</v>
      </c>
      <c r="C152" s="47">
        <v>133</v>
      </c>
      <c r="D152" s="47">
        <v>37</v>
      </c>
      <c r="E152" s="47">
        <v>0</v>
      </c>
      <c r="F152" s="47">
        <v>2</v>
      </c>
      <c r="G152" s="47">
        <v>0</v>
      </c>
      <c r="H152" s="47">
        <v>5.4054054054053999</v>
      </c>
    </row>
    <row r="153" spans="1:8" x14ac:dyDescent="0.2">
      <c r="A153" s="47"/>
      <c r="B153" s="47" t="s">
        <v>487</v>
      </c>
      <c r="C153" s="47">
        <v>74</v>
      </c>
      <c r="D153" s="47">
        <v>19</v>
      </c>
      <c r="E153" s="47">
        <v>0</v>
      </c>
      <c r="F153" s="47">
        <v>0</v>
      </c>
      <c r="G153" s="47">
        <v>0</v>
      </c>
      <c r="H153" s="47">
        <v>0</v>
      </c>
    </row>
    <row r="154" spans="1:8" x14ac:dyDescent="0.2">
      <c r="A154" s="47"/>
      <c r="B154" s="47" t="s">
        <v>488</v>
      </c>
      <c r="C154" s="47">
        <v>301</v>
      </c>
      <c r="D154" s="47">
        <v>30</v>
      </c>
      <c r="E154" s="47">
        <v>19</v>
      </c>
      <c r="F154" s="47">
        <v>3</v>
      </c>
      <c r="G154" s="47">
        <v>6.3122923588039903</v>
      </c>
      <c r="H154" s="47">
        <v>10</v>
      </c>
    </row>
    <row r="155" spans="1:8" x14ac:dyDescent="0.2">
      <c r="A155" s="47"/>
      <c r="B155" s="47" t="s">
        <v>489</v>
      </c>
      <c r="C155" s="47">
        <v>67</v>
      </c>
      <c r="D155" s="47">
        <v>31</v>
      </c>
      <c r="E155" s="47">
        <v>0</v>
      </c>
      <c r="F155" s="47">
        <v>1</v>
      </c>
      <c r="G155" s="47">
        <v>0</v>
      </c>
      <c r="H155" s="47">
        <v>3.2258064516128999</v>
      </c>
    </row>
    <row r="156" spans="1:8" x14ac:dyDescent="0.2">
      <c r="A156" s="47"/>
      <c r="B156" s="47" t="s">
        <v>490</v>
      </c>
      <c r="C156" s="47">
        <v>16</v>
      </c>
      <c r="D156" s="47">
        <v>2</v>
      </c>
      <c r="E156" s="47">
        <v>3</v>
      </c>
      <c r="F156" s="47">
        <v>0</v>
      </c>
      <c r="G156" s="47">
        <v>18.75</v>
      </c>
      <c r="H156" s="47">
        <v>0</v>
      </c>
    </row>
    <row r="157" spans="1:8" x14ac:dyDescent="0.2">
      <c r="A157" s="47"/>
      <c r="B157" s="47" t="s">
        <v>491</v>
      </c>
      <c r="C157" s="47">
        <v>22</v>
      </c>
      <c r="D157" s="47">
        <v>2</v>
      </c>
      <c r="E157" s="47">
        <v>10</v>
      </c>
      <c r="F157" s="47">
        <v>0</v>
      </c>
      <c r="G157" s="47">
        <v>45.454545454545503</v>
      </c>
      <c r="H157" s="47">
        <v>0</v>
      </c>
    </row>
    <row r="158" spans="1:8" x14ac:dyDescent="0.2">
      <c r="A158" s="47"/>
      <c r="B158" s="47" t="s">
        <v>492</v>
      </c>
      <c r="C158" s="47">
        <v>9</v>
      </c>
      <c r="D158" s="47">
        <v>2</v>
      </c>
      <c r="E158" s="47">
        <v>1</v>
      </c>
      <c r="F158" s="47">
        <v>0</v>
      </c>
      <c r="G158" s="47">
        <v>11.1111111111111</v>
      </c>
      <c r="H158" s="47">
        <v>0</v>
      </c>
    </row>
    <row r="159" spans="1:8" x14ac:dyDescent="0.2">
      <c r="A159" s="47"/>
      <c r="B159" s="47" t="s">
        <v>493</v>
      </c>
      <c r="C159" s="47">
        <v>0</v>
      </c>
      <c r="D159" s="47">
        <v>2</v>
      </c>
      <c r="E159" s="47">
        <v>0</v>
      </c>
      <c r="F159" s="47">
        <v>0</v>
      </c>
      <c r="G159" s="47" t="s">
        <v>43</v>
      </c>
      <c r="H159" s="47">
        <v>0</v>
      </c>
    </row>
    <row r="160" spans="1:8" x14ac:dyDescent="0.2">
      <c r="A160" s="47"/>
      <c r="B160" s="47" t="s">
        <v>381</v>
      </c>
      <c r="C160" s="47">
        <v>58</v>
      </c>
      <c r="D160" s="47">
        <v>24</v>
      </c>
      <c r="E160" s="47">
        <v>0</v>
      </c>
      <c r="F160" s="47">
        <v>0</v>
      </c>
      <c r="G160" s="47">
        <v>0</v>
      </c>
      <c r="H160" s="47">
        <v>0</v>
      </c>
    </row>
    <row r="161" spans="1:8" x14ac:dyDescent="0.2">
      <c r="A161" s="47"/>
      <c r="B161" s="47" t="s">
        <v>494</v>
      </c>
      <c r="C161" s="47">
        <v>2</v>
      </c>
      <c r="D161" s="47">
        <v>0</v>
      </c>
      <c r="E161" s="47">
        <v>0</v>
      </c>
      <c r="F161" s="47">
        <v>0</v>
      </c>
      <c r="G161" s="47">
        <v>0</v>
      </c>
      <c r="H161" s="47" t="s">
        <v>43</v>
      </c>
    </row>
    <row r="162" spans="1:8" x14ac:dyDescent="0.2">
      <c r="A162" s="47"/>
      <c r="B162" s="47" t="s">
        <v>495</v>
      </c>
      <c r="C162" s="47">
        <v>19</v>
      </c>
      <c r="D162" s="47">
        <v>3</v>
      </c>
      <c r="E162" s="47">
        <v>1</v>
      </c>
      <c r="F162" s="47">
        <v>1</v>
      </c>
      <c r="G162" s="47">
        <v>5.2631578947368398</v>
      </c>
      <c r="H162" s="47">
        <v>33.3333333333333</v>
      </c>
    </row>
    <row r="163" spans="1:8" x14ac:dyDescent="0.2">
      <c r="A163" s="47"/>
      <c r="B163" s="47" t="s">
        <v>496</v>
      </c>
      <c r="C163" s="47">
        <v>29</v>
      </c>
      <c r="D163" s="47">
        <v>6</v>
      </c>
      <c r="E163" s="47">
        <v>2</v>
      </c>
      <c r="F163" s="47">
        <v>0</v>
      </c>
      <c r="G163" s="47">
        <v>6.8965517241379297</v>
      </c>
      <c r="H163" s="47">
        <v>0</v>
      </c>
    </row>
    <row r="164" spans="1:8" x14ac:dyDescent="0.2">
      <c r="A164" s="47"/>
      <c r="B164" s="47" t="s">
        <v>497</v>
      </c>
      <c r="C164" s="47">
        <v>40</v>
      </c>
      <c r="D164" s="47">
        <v>8</v>
      </c>
      <c r="E164" s="47">
        <v>0</v>
      </c>
      <c r="F164" s="47">
        <v>0</v>
      </c>
      <c r="G164" s="47">
        <v>0</v>
      </c>
      <c r="H164" s="47">
        <v>0</v>
      </c>
    </row>
    <row r="165" spans="1:8" x14ac:dyDescent="0.2">
      <c r="A165" s="47"/>
      <c r="B165" s="47" t="s">
        <v>498</v>
      </c>
      <c r="C165" s="47">
        <v>1</v>
      </c>
      <c r="D165" s="47">
        <v>0</v>
      </c>
      <c r="E165" s="47">
        <v>0</v>
      </c>
      <c r="F165" s="47">
        <v>0</v>
      </c>
      <c r="G165" s="47">
        <v>0</v>
      </c>
      <c r="H165" s="47" t="s">
        <v>43</v>
      </c>
    </row>
    <row r="166" spans="1:8" x14ac:dyDescent="0.2">
      <c r="A166" s="47"/>
      <c r="B166" s="47" t="s">
        <v>499</v>
      </c>
      <c r="C166" s="47">
        <v>1</v>
      </c>
      <c r="D166" s="47">
        <v>0</v>
      </c>
      <c r="E166" s="47">
        <v>0</v>
      </c>
      <c r="F166" s="47">
        <v>0</v>
      </c>
      <c r="G166" s="47">
        <v>0</v>
      </c>
      <c r="H166" s="47" t="s">
        <v>43</v>
      </c>
    </row>
    <row r="167" spans="1:8" x14ac:dyDescent="0.2">
      <c r="A167" s="47"/>
      <c r="B167" s="47" t="s">
        <v>500</v>
      </c>
      <c r="C167" s="47">
        <v>2</v>
      </c>
      <c r="D167" s="47">
        <v>0</v>
      </c>
      <c r="E167" s="47">
        <v>0</v>
      </c>
      <c r="F167" s="47">
        <v>0</v>
      </c>
      <c r="G167" s="47">
        <v>0</v>
      </c>
      <c r="H167" s="47" t="s">
        <v>43</v>
      </c>
    </row>
    <row r="168" spans="1:8" x14ac:dyDescent="0.2">
      <c r="A168" s="47"/>
      <c r="B168" s="47" t="s">
        <v>501</v>
      </c>
      <c r="C168" s="47">
        <v>3</v>
      </c>
      <c r="D168" s="47">
        <v>0</v>
      </c>
      <c r="E168" s="47">
        <v>0</v>
      </c>
      <c r="F168" s="47">
        <v>0</v>
      </c>
      <c r="G168" s="47">
        <v>0</v>
      </c>
      <c r="H168" s="47" t="s">
        <v>43</v>
      </c>
    </row>
    <row r="169" spans="1:8" x14ac:dyDescent="0.2">
      <c r="A169" s="47"/>
      <c r="B169" s="47" t="s">
        <v>502</v>
      </c>
      <c r="C169" s="47">
        <v>1</v>
      </c>
      <c r="D169" s="47">
        <v>0</v>
      </c>
      <c r="E169" s="47">
        <v>0</v>
      </c>
      <c r="F169" s="47">
        <v>0</v>
      </c>
      <c r="G169" s="47">
        <v>0</v>
      </c>
      <c r="H169" s="47" t="s">
        <v>43</v>
      </c>
    </row>
    <row r="170" spans="1:8" x14ac:dyDescent="0.2">
      <c r="A170" s="47"/>
      <c r="B170" s="47" t="s">
        <v>503</v>
      </c>
      <c r="C170" s="47">
        <v>3</v>
      </c>
      <c r="D170" s="47">
        <v>0</v>
      </c>
      <c r="E170" s="47">
        <v>0</v>
      </c>
      <c r="F170" s="47">
        <v>0</v>
      </c>
      <c r="G170" s="47">
        <v>0</v>
      </c>
      <c r="H170" s="47" t="s">
        <v>43</v>
      </c>
    </row>
    <row r="171" spans="1:8" x14ac:dyDescent="0.2">
      <c r="A171" s="47"/>
      <c r="B171" s="47" t="s">
        <v>504</v>
      </c>
      <c r="C171" s="47">
        <v>0</v>
      </c>
      <c r="D171" s="47">
        <v>1</v>
      </c>
      <c r="E171" s="47">
        <v>0</v>
      </c>
      <c r="F171" s="47">
        <v>0</v>
      </c>
      <c r="G171" s="47" t="s">
        <v>43</v>
      </c>
      <c r="H171" s="47">
        <v>0</v>
      </c>
    </row>
    <row r="172" spans="1:8" x14ac:dyDescent="0.2">
      <c r="A172" s="47"/>
      <c r="B172" s="47" t="s">
        <v>505</v>
      </c>
      <c r="C172" s="47">
        <v>4</v>
      </c>
      <c r="D172" s="47">
        <v>0</v>
      </c>
      <c r="E172" s="47">
        <v>0</v>
      </c>
      <c r="F172" s="47">
        <v>0</v>
      </c>
      <c r="G172" s="47">
        <v>0</v>
      </c>
      <c r="H172" s="47" t="s">
        <v>43</v>
      </c>
    </row>
    <row r="173" spans="1:8" x14ac:dyDescent="0.2">
      <c r="A173" s="47"/>
      <c r="B173" s="47" t="s">
        <v>506</v>
      </c>
      <c r="C173" s="47">
        <v>5</v>
      </c>
      <c r="D173" s="47">
        <v>2</v>
      </c>
      <c r="E173" s="47">
        <v>0</v>
      </c>
      <c r="F173" s="47">
        <v>0</v>
      </c>
      <c r="G173" s="47">
        <v>0</v>
      </c>
      <c r="H173" s="47">
        <v>0</v>
      </c>
    </row>
    <row r="174" spans="1:8" x14ac:dyDescent="0.2">
      <c r="A174" s="47"/>
      <c r="B174" s="47" t="s">
        <v>507</v>
      </c>
      <c r="C174" s="47">
        <v>6</v>
      </c>
      <c r="D174" s="47">
        <v>2</v>
      </c>
      <c r="E174" s="47">
        <v>0</v>
      </c>
      <c r="F174" s="47">
        <v>0</v>
      </c>
      <c r="G174" s="47">
        <v>0</v>
      </c>
      <c r="H174" s="47">
        <v>0</v>
      </c>
    </row>
    <row r="175" spans="1:8" x14ac:dyDescent="0.2">
      <c r="A175" s="47"/>
      <c r="B175" s="47" t="s">
        <v>508</v>
      </c>
      <c r="C175" s="47">
        <v>35</v>
      </c>
      <c r="D175" s="47">
        <v>11</v>
      </c>
      <c r="E175" s="47">
        <v>0</v>
      </c>
      <c r="F175" s="47">
        <v>0</v>
      </c>
      <c r="G175" s="47">
        <v>0</v>
      </c>
      <c r="H175" s="47">
        <v>0</v>
      </c>
    </row>
    <row r="176" spans="1:8" x14ac:dyDescent="0.2">
      <c r="A176" s="47"/>
      <c r="B176" s="47" t="s">
        <v>509</v>
      </c>
      <c r="C176" s="47">
        <v>21</v>
      </c>
      <c r="D176" s="47">
        <v>3</v>
      </c>
      <c r="E176" s="47">
        <v>0</v>
      </c>
      <c r="F176" s="47">
        <v>0</v>
      </c>
      <c r="G176" s="47">
        <v>0</v>
      </c>
      <c r="H176" s="47">
        <v>0</v>
      </c>
    </row>
    <row r="177" spans="1:8" x14ac:dyDescent="0.2">
      <c r="A177" s="47"/>
      <c r="B177" s="47" t="s">
        <v>510</v>
      </c>
      <c r="C177" s="47">
        <v>9</v>
      </c>
      <c r="D177" s="47">
        <v>3</v>
      </c>
      <c r="E177" s="47">
        <v>0</v>
      </c>
      <c r="F177" s="47">
        <v>0</v>
      </c>
      <c r="G177" s="47">
        <v>0</v>
      </c>
      <c r="H177" s="47">
        <v>0</v>
      </c>
    </row>
    <row r="178" spans="1:8" x14ac:dyDescent="0.2">
      <c r="A178" s="47"/>
      <c r="B178" s="47" t="s">
        <v>511</v>
      </c>
      <c r="C178" s="47">
        <v>57</v>
      </c>
      <c r="D178" s="47">
        <v>15</v>
      </c>
      <c r="E178" s="47">
        <v>0</v>
      </c>
      <c r="F178" s="47">
        <v>0</v>
      </c>
      <c r="G178" s="47">
        <v>0</v>
      </c>
      <c r="H178" s="47">
        <v>0</v>
      </c>
    </row>
    <row r="179" spans="1:8" x14ac:dyDescent="0.2">
      <c r="A179" s="47"/>
      <c r="B179" s="47" t="s">
        <v>512</v>
      </c>
      <c r="C179" s="47">
        <v>25</v>
      </c>
      <c r="D179" s="47">
        <v>26</v>
      </c>
      <c r="E179" s="47">
        <v>0</v>
      </c>
      <c r="F179" s="47">
        <v>0</v>
      </c>
      <c r="G179" s="47">
        <v>0</v>
      </c>
      <c r="H179" s="47">
        <v>0</v>
      </c>
    </row>
    <row r="180" spans="1:8" x14ac:dyDescent="0.2">
      <c r="A180" s="47"/>
      <c r="B180" s="47" t="s">
        <v>513</v>
      </c>
      <c r="C180" s="47">
        <v>17</v>
      </c>
      <c r="D180" s="47">
        <v>3</v>
      </c>
      <c r="E180" s="47">
        <v>0</v>
      </c>
      <c r="F180" s="47">
        <v>0</v>
      </c>
      <c r="G180" s="47">
        <v>0</v>
      </c>
      <c r="H180" s="47">
        <v>0</v>
      </c>
    </row>
    <row r="181" spans="1:8" x14ac:dyDescent="0.2">
      <c r="A181" s="47"/>
      <c r="B181" s="47" t="s">
        <v>514</v>
      </c>
      <c r="C181" s="47">
        <v>19</v>
      </c>
      <c r="D181" s="47">
        <v>2</v>
      </c>
      <c r="E181" s="47">
        <v>0</v>
      </c>
      <c r="F181" s="47">
        <v>0</v>
      </c>
      <c r="G181" s="47">
        <v>0</v>
      </c>
      <c r="H181" s="47">
        <v>0</v>
      </c>
    </row>
    <row r="182" spans="1:8" x14ac:dyDescent="0.2">
      <c r="A182" s="47"/>
      <c r="B182" s="47" t="s">
        <v>515</v>
      </c>
      <c r="C182" s="47">
        <v>7</v>
      </c>
      <c r="D182" s="47">
        <v>6</v>
      </c>
      <c r="E182" s="47">
        <v>0</v>
      </c>
      <c r="F182" s="47">
        <v>0</v>
      </c>
      <c r="G182" s="47">
        <v>0</v>
      </c>
      <c r="H182" s="47">
        <v>0</v>
      </c>
    </row>
    <row r="183" spans="1:8" x14ac:dyDescent="0.2">
      <c r="A183" s="47"/>
      <c r="B183" s="47" t="s">
        <v>516</v>
      </c>
      <c r="C183" s="47">
        <v>30</v>
      </c>
      <c r="D183" s="47">
        <v>9</v>
      </c>
      <c r="E183" s="47">
        <v>0</v>
      </c>
      <c r="F183" s="47">
        <v>0</v>
      </c>
      <c r="G183" s="47">
        <v>0</v>
      </c>
      <c r="H183" s="47">
        <v>0</v>
      </c>
    </row>
    <row r="184" spans="1:8" x14ac:dyDescent="0.2">
      <c r="A184" s="47"/>
      <c r="B184" s="47" t="s">
        <v>517</v>
      </c>
      <c r="C184" s="47">
        <v>100</v>
      </c>
      <c r="D184" s="47">
        <v>15</v>
      </c>
      <c r="E184" s="47">
        <v>1</v>
      </c>
      <c r="F184" s="47">
        <v>1</v>
      </c>
      <c r="G184" s="47">
        <v>1</v>
      </c>
      <c r="H184" s="47">
        <v>6.6666666666666696</v>
      </c>
    </row>
    <row r="185" spans="1:8" x14ac:dyDescent="0.2">
      <c r="A185" s="47"/>
      <c r="B185" s="47" t="s">
        <v>437</v>
      </c>
      <c r="C185" s="47">
        <v>17</v>
      </c>
      <c r="D185" s="47">
        <v>5</v>
      </c>
      <c r="E185" s="47">
        <v>1</v>
      </c>
      <c r="F185" s="47">
        <v>1</v>
      </c>
      <c r="G185" s="47">
        <v>5.8823529411764701</v>
      </c>
      <c r="H185" s="47">
        <v>20</v>
      </c>
    </row>
    <row r="186" spans="1:8" x14ac:dyDescent="0.2">
      <c r="A186" s="47"/>
      <c r="B186" s="47" t="s">
        <v>518</v>
      </c>
      <c r="C186" s="47">
        <v>18</v>
      </c>
      <c r="D186" s="47">
        <v>14</v>
      </c>
      <c r="E186" s="47">
        <v>0</v>
      </c>
      <c r="F186" s="47">
        <v>1</v>
      </c>
      <c r="G186" s="47">
        <v>0</v>
      </c>
      <c r="H186" s="47">
        <v>7.1428571428571397</v>
      </c>
    </row>
    <row r="187" spans="1:8" x14ac:dyDescent="0.2">
      <c r="A187" s="47"/>
      <c r="B187" s="47" t="s">
        <v>519</v>
      </c>
      <c r="C187" s="47">
        <v>43</v>
      </c>
      <c r="D187" s="47">
        <v>4</v>
      </c>
      <c r="E187" s="47">
        <v>0</v>
      </c>
      <c r="F187" s="47">
        <v>2</v>
      </c>
      <c r="G187" s="47">
        <v>0</v>
      </c>
      <c r="H187" s="47">
        <v>50</v>
      </c>
    </row>
    <row r="188" spans="1:8" x14ac:dyDescent="0.2">
      <c r="A188" s="47"/>
      <c r="B188" s="47" t="s">
        <v>520</v>
      </c>
      <c r="C188" s="47">
        <v>45</v>
      </c>
      <c r="D188" s="47">
        <v>21</v>
      </c>
      <c r="E188" s="47">
        <v>1</v>
      </c>
      <c r="F188" s="47">
        <v>0</v>
      </c>
      <c r="G188" s="47">
        <v>2.2222222222222201</v>
      </c>
      <c r="H188" s="47">
        <v>0</v>
      </c>
    </row>
    <row r="189" spans="1:8" x14ac:dyDescent="0.2">
      <c r="A189" s="47"/>
      <c r="B189" s="47" t="s">
        <v>521</v>
      </c>
      <c r="C189" s="47">
        <v>15</v>
      </c>
      <c r="D189" s="47">
        <v>9</v>
      </c>
      <c r="E189" s="47">
        <v>0</v>
      </c>
      <c r="F189" s="47">
        <v>0</v>
      </c>
      <c r="G189" s="47">
        <v>0</v>
      </c>
      <c r="H189" s="47">
        <v>0</v>
      </c>
    </row>
    <row r="190" spans="1:8" x14ac:dyDescent="0.2">
      <c r="A190" s="47"/>
      <c r="B190" s="47" t="s">
        <v>522</v>
      </c>
      <c r="C190" s="47">
        <v>90</v>
      </c>
      <c r="D190" s="47">
        <v>18</v>
      </c>
      <c r="E190" s="47">
        <v>0</v>
      </c>
      <c r="F190" s="47">
        <v>1</v>
      </c>
      <c r="G190" s="47">
        <v>0</v>
      </c>
      <c r="H190" s="47">
        <v>5.5555555555555598</v>
      </c>
    </row>
    <row r="191" spans="1:8" x14ac:dyDescent="0.2">
      <c r="A191" s="47"/>
      <c r="B191" s="47" t="s">
        <v>401</v>
      </c>
      <c r="C191" s="47">
        <v>38</v>
      </c>
      <c r="D191" s="47">
        <v>5</v>
      </c>
      <c r="E191" s="47">
        <v>0</v>
      </c>
      <c r="F191" s="47">
        <v>0</v>
      </c>
      <c r="G191" s="47">
        <v>0</v>
      </c>
      <c r="H191" s="47">
        <v>0</v>
      </c>
    </row>
    <row r="192" spans="1:8" x14ac:dyDescent="0.2">
      <c r="A192" s="47"/>
      <c r="B192" s="47" t="s">
        <v>523</v>
      </c>
      <c r="C192" s="47">
        <v>11</v>
      </c>
      <c r="D192" s="47">
        <v>1</v>
      </c>
      <c r="E192" s="47">
        <v>3</v>
      </c>
      <c r="F192" s="47">
        <v>0</v>
      </c>
      <c r="G192" s="47">
        <v>27.272727272727298</v>
      </c>
      <c r="H192" s="47">
        <v>0</v>
      </c>
    </row>
    <row r="193" spans="1:8" x14ac:dyDescent="0.2">
      <c r="A193" s="47"/>
      <c r="B193" s="47" t="s">
        <v>524</v>
      </c>
      <c r="C193" s="47">
        <v>18</v>
      </c>
      <c r="D193" s="47">
        <v>5</v>
      </c>
      <c r="E193" s="47">
        <v>2</v>
      </c>
      <c r="F193" s="47">
        <v>0</v>
      </c>
      <c r="G193" s="47">
        <v>11.1111111111111</v>
      </c>
      <c r="H193" s="47">
        <v>0</v>
      </c>
    </row>
    <row r="194" spans="1:8" x14ac:dyDescent="0.2">
      <c r="A194" s="47"/>
      <c r="B194" s="47" t="s">
        <v>525</v>
      </c>
      <c r="C194" s="47">
        <v>7</v>
      </c>
      <c r="D194" s="47">
        <v>4</v>
      </c>
      <c r="E194" s="47">
        <v>0</v>
      </c>
      <c r="F194" s="47">
        <v>0</v>
      </c>
      <c r="G194" s="47">
        <v>0</v>
      </c>
      <c r="H194" s="47">
        <v>0</v>
      </c>
    </row>
    <row r="195" spans="1:8" x14ac:dyDescent="0.2">
      <c r="A195" s="47"/>
      <c r="B195" s="47" t="s">
        <v>526</v>
      </c>
      <c r="C195" s="47">
        <v>36</v>
      </c>
      <c r="D195" s="47">
        <v>19</v>
      </c>
      <c r="E195" s="47">
        <v>1</v>
      </c>
      <c r="F195" s="47">
        <v>3</v>
      </c>
      <c r="G195" s="47">
        <v>2.7777777777777799</v>
      </c>
      <c r="H195" s="47">
        <v>15.789473684210501</v>
      </c>
    </row>
    <row r="196" spans="1:8" x14ac:dyDescent="0.2">
      <c r="A196" s="47"/>
      <c r="B196" s="47" t="s">
        <v>527</v>
      </c>
      <c r="C196" s="47">
        <v>2</v>
      </c>
      <c r="D196" s="47">
        <v>1</v>
      </c>
      <c r="E196" s="47">
        <v>0</v>
      </c>
      <c r="F196" s="47">
        <v>0</v>
      </c>
      <c r="G196" s="47">
        <v>0</v>
      </c>
      <c r="H196" s="47">
        <v>0</v>
      </c>
    </row>
    <row r="197" spans="1:8" x14ac:dyDescent="0.2">
      <c r="A197" s="47"/>
      <c r="B197" s="47" t="s">
        <v>528</v>
      </c>
      <c r="C197" s="47">
        <v>143</v>
      </c>
      <c r="D197" s="47">
        <v>21</v>
      </c>
      <c r="E197" s="47">
        <v>0</v>
      </c>
      <c r="F197" s="47">
        <v>1</v>
      </c>
      <c r="G197" s="47">
        <v>0</v>
      </c>
      <c r="H197" s="47">
        <v>4.7619047619047601</v>
      </c>
    </row>
    <row r="198" spans="1:8" x14ac:dyDescent="0.2">
      <c r="A198" s="47"/>
      <c r="B198" s="47" t="s">
        <v>529</v>
      </c>
      <c r="C198" s="47">
        <v>150</v>
      </c>
      <c r="D198" s="47">
        <v>76</v>
      </c>
      <c r="E198" s="47">
        <v>0</v>
      </c>
      <c r="F198" s="47">
        <v>0</v>
      </c>
      <c r="G198" s="47">
        <v>0</v>
      </c>
      <c r="H198" s="47">
        <v>0</v>
      </c>
    </row>
    <row r="199" spans="1:8" x14ac:dyDescent="0.2">
      <c r="A199" s="47"/>
      <c r="B199" s="47" t="s">
        <v>530</v>
      </c>
      <c r="C199" s="47">
        <v>6</v>
      </c>
      <c r="D199" s="47">
        <v>6</v>
      </c>
      <c r="E199" s="47">
        <v>0</v>
      </c>
      <c r="F199" s="47">
        <v>0</v>
      </c>
      <c r="G199" s="47">
        <v>0</v>
      </c>
      <c r="H199" s="47">
        <v>0</v>
      </c>
    </row>
    <row r="200" spans="1:8" x14ac:dyDescent="0.2">
      <c r="A200" s="47"/>
      <c r="B200" s="47" t="s">
        <v>531</v>
      </c>
      <c r="C200" s="47">
        <v>35</v>
      </c>
      <c r="D200" s="47">
        <v>14</v>
      </c>
      <c r="E200" s="47">
        <v>0</v>
      </c>
      <c r="F200" s="47">
        <v>0</v>
      </c>
      <c r="G200" s="47">
        <v>0</v>
      </c>
      <c r="H200" s="47">
        <v>0</v>
      </c>
    </row>
    <row r="201" spans="1:8" x14ac:dyDescent="0.2">
      <c r="A201" s="47"/>
      <c r="B201" s="47" t="s">
        <v>532</v>
      </c>
      <c r="C201" s="47">
        <v>0</v>
      </c>
      <c r="D201" s="47">
        <v>1</v>
      </c>
      <c r="E201" s="47">
        <v>0</v>
      </c>
      <c r="F201" s="47">
        <v>0</v>
      </c>
      <c r="G201" s="47" t="s">
        <v>43</v>
      </c>
      <c r="H201" s="47">
        <v>0</v>
      </c>
    </row>
    <row r="202" spans="1:8" x14ac:dyDescent="0.2">
      <c r="A202" s="47"/>
      <c r="B202" s="47" t="s">
        <v>533</v>
      </c>
      <c r="C202" s="47">
        <v>31</v>
      </c>
      <c r="D202" s="47">
        <v>8</v>
      </c>
      <c r="E202" s="47">
        <v>0</v>
      </c>
      <c r="F202" s="47">
        <v>0</v>
      </c>
      <c r="G202" s="47">
        <v>0</v>
      </c>
      <c r="H202" s="47">
        <v>0</v>
      </c>
    </row>
    <row r="203" spans="1:8" x14ac:dyDescent="0.2">
      <c r="A203" s="47"/>
      <c r="B203" s="47" t="s">
        <v>534</v>
      </c>
      <c r="C203" s="47">
        <v>7</v>
      </c>
      <c r="D203" s="47">
        <v>2</v>
      </c>
      <c r="E203" s="47">
        <v>0</v>
      </c>
      <c r="F203" s="47">
        <v>0</v>
      </c>
      <c r="G203" s="47">
        <v>0</v>
      </c>
      <c r="H203" s="47">
        <v>0</v>
      </c>
    </row>
    <row r="204" spans="1:8" x14ac:dyDescent="0.2">
      <c r="A204" s="47"/>
      <c r="B204" s="47" t="s">
        <v>535</v>
      </c>
      <c r="C204" s="47">
        <v>25</v>
      </c>
      <c r="D204" s="47">
        <v>5</v>
      </c>
      <c r="E204" s="47">
        <v>2</v>
      </c>
      <c r="F204" s="47">
        <v>0</v>
      </c>
      <c r="G204" s="47">
        <v>8</v>
      </c>
      <c r="H204" s="47">
        <v>0</v>
      </c>
    </row>
    <row r="205" spans="1:8" x14ac:dyDescent="0.2">
      <c r="A205" s="47"/>
      <c r="B205" s="47" t="s">
        <v>536</v>
      </c>
      <c r="C205" s="47">
        <v>3</v>
      </c>
      <c r="D205" s="47">
        <v>3</v>
      </c>
      <c r="E205" s="47">
        <v>0</v>
      </c>
      <c r="F205" s="47">
        <v>0</v>
      </c>
      <c r="G205" s="47">
        <v>0</v>
      </c>
      <c r="H205" s="47">
        <v>0</v>
      </c>
    </row>
    <row r="206" spans="1:8" x14ac:dyDescent="0.2">
      <c r="A206" s="47"/>
      <c r="B206" s="47" t="s">
        <v>537</v>
      </c>
      <c r="C206" s="47">
        <v>1</v>
      </c>
      <c r="D206" s="47">
        <v>0</v>
      </c>
      <c r="E206" s="47">
        <v>0</v>
      </c>
      <c r="F206" s="47">
        <v>0</v>
      </c>
      <c r="G206" s="47">
        <v>0</v>
      </c>
      <c r="H206" s="47" t="s">
        <v>43</v>
      </c>
    </row>
    <row r="207" spans="1:8" x14ac:dyDescent="0.2">
      <c r="A207" s="47"/>
      <c r="B207" s="47" t="s">
        <v>538</v>
      </c>
      <c r="C207" s="47">
        <v>62</v>
      </c>
      <c r="D207" s="47">
        <v>15</v>
      </c>
      <c r="E207" s="47">
        <v>0</v>
      </c>
      <c r="F207" s="47">
        <v>1</v>
      </c>
      <c r="G207" s="47">
        <v>0</v>
      </c>
      <c r="H207" s="47">
        <v>6.6666666666666696</v>
      </c>
    </row>
    <row r="208" spans="1:8" x14ac:dyDescent="0.2">
      <c r="A208" s="47"/>
      <c r="B208" s="47" t="s">
        <v>541</v>
      </c>
      <c r="C208" s="47">
        <v>17</v>
      </c>
      <c r="D208" s="47">
        <v>1</v>
      </c>
      <c r="E208" s="47">
        <v>4</v>
      </c>
      <c r="F208" s="47">
        <v>1</v>
      </c>
      <c r="G208" s="47">
        <v>23.529411764705898</v>
      </c>
      <c r="H208" s="47">
        <v>100</v>
      </c>
    </row>
    <row r="209" spans="1:8" x14ac:dyDescent="0.2">
      <c r="A209" s="47"/>
      <c r="B209" s="47" t="s">
        <v>539</v>
      </c>
      <c r="C209" s="47">
        <v>18</v>
      </c>
      <c r="D209" s="47">
        <v>3</v>
      </c>
      <c r="E209" s="47">
        <v>0</v>
      </c>
      <c r="F209" s="47">
        <v>0</v>
      </c>
      <c r="G209" s="47">
        <v>0</v>
      </c>
      <c r="H209" s="47">
        <v>0</v>
      </c>
    </row>
    <row r="210" spans="1:8" x14ac:dyDescent="0.2">
      <c r="A210" s="47"/>
      <c r="B210" s="47" t="s">
        <v>540</v>
      </c>
      <c r="C210" s="47">
        <v>2</v>
      </c>
      <c r="D210" s="47">
        <v>2</v>
      </c>
      <c r="E210" s="47">
        <v>0</v>
      </c>
      <c r="F210" s="47">
        <v>0</v>
      </c>
      <c r="G210" s="47">
        <v>0</v>
      </c>
      <c r="H210" s="47">
        <v>0</v>
      </c>
    </row>
    <row r="211" spans="1:8" x14ac:dyDescent="0.2">
      <c r="A211" s="47"/>
      <c r="B211" s="47" t="s">
        <v>543</v>
      </c>
      <c r="C211" s="47">
        <v>44</v>
      </c>
      <c r="D211" s="47">
        <v>6</v>
      </c>
      <c r="E211" s="47">
        <v>0</v>
      </c>
      <c r="F211" s="47">
        <v>0</v>
      </c>
      <c r="G211" s="47">
        <v>0</v>
      </c>
      <c r="H211" s="47">
        <v>0</v>
      </c>
    </row>
    <row r="212" spans="1:8" x14ac:dyDescent="0.2">
      <c r="A212" s="47"/>
      <c r="B212" s="47" t="s">
        <v>542</v>
      </c>
      <c r="C212" s="47">
        <v>214</v>
      </c>
      <c r="D212" s="47">
        <v>85</v>
      </c>
      <c r="E212" s="47">
        <v>66</v>
      </c>
      <c r="F212" s="47">
        <v>27</v>
      </c>
      <c r="G212" s="47">
        <v>30.841121495327101</v>
      </c>
      <c r="H212" s="47">
        <v>31.764705882352899</v>
      </c>
    </row>
    <row r="213" spans="1:8" x14ac:dyDescent="0.2">
      <c r="A213" s="47"/>
      <c r="B213" s="47" t="s">
        <v>544</v>
      </c>
      <c r="C213" s="47">
        <v>2</v>
      </c>
      <c r="D213" s="47">
        <v>1</v>
      </c>
      <c r="E213" s="47">
        <v>0</v>
      </c>
      <c r="F213" s="47">
        <v>0</v>
      </c>
      <c r="G213" s="47">
        <v>0</v>
      </c>
      <c r="H213" s="47">
        <v>0</v>
      </c>
    </row>
    <row r="214" spans="1:8" x14ac:dyDescent="0.2">
      <c r="A214" s="47"/>
      <c r="B214" s="47" t="s">
        <v>545</v>
      </c>
      <c r="C214" s="47">
        <v>0</v>
      </c>
      <c r="D214" s="47">
        <v>2</v>
      </c>
      <c r="E214" s="47">
        <v>0</v>
      </c>
      <c r="F214" s="47">
        <v>0</v>
      </c>
      <c r="G214" s="47" t="s">
        <v>43</v>
      </c>
      <c r="H214" s="47">
        <v>0</v>
      </c>
    </row>
    <row r="215" spans="1:8" x14ac:dyDescent="0.2">
      <c r="A215" s="47"/>
      <c r="B215" s="47" t="s">
        <v>546</v>
      </c>
      <c r="C215" s="47">
        <v>247</v>
      </c>
      <c r="D215" s="47">
        <v>36</v>
      </c>
      <c r="E215" s="47">
        <v>3</v>
      </c>
      <c r="F215" s="47">
        <v>2</v>
      </c>
      <c r="G215" s="47">
        <v>1.2145748987854299</v>
      </c>
      <c r="H215" s="47">
        <v>5.5555555555555598</v>
      </c>
    </row>
    <row r="216" spans="1:8" x14ac:dyDescent="0.2">
      <c r="A216" s="47"/>
      <c r="B216" s="47" t="s">
        <v>547</v>
      </c>
      <c r="C216" s="47">
        <v>226</v>
      </c>
      <c r="D216" s="47">
        <v>85</v>
      </c>
      <c r="E216" s="47">
        <v>0</v>
      </c>
      <c r="F216" s="47">
        <v>0</v>
      </c>
      <c r="G216" s="47">
        <v>0</v>
      </c>
      <c r="H216" s="47">
        <v>0</v>
      </c>
    </row>
    <row r="217" spans="1:8" x14ac:dyDescent="0.2">
      <c r="A217" s="47"/>
      <c r="B217" s="47" t="s">
        <v>548</v>
      </c>
      <c r="C217" s="47">
        <v>2</v>
      </c>
      <c r="D217" s="47">
        <v>1</v>
      </c>
      <c r="E217" s="47">
        <v>0</v>
      </c>
      <c r="F217" s="47">
        <v>0</v>
      </c>
      <c r="G217" s="47">
        <v>0</v>
      </c>
      <c r="H217" s="47">
        <v>0</v>
      </c>
    </row>
    <row r="218" spans="1:8" x14ac:dyDescent="0.2">
      <c r="A218" s="47"/>
      <c r="B218" s="47" t="s">
        <v>549</v>
      </c>
      <c r="C218" s="47">
        <v>5</v>
      </c>
      <c r="D218" s="47">
        <v>0</v>
      </c>
      <c r="E218" s="47">
        <v>0</v>
      </c>
      <c r="F218" s="47">
        <v>0</v>
      </c>
      <c r="G218" s="47">
        <v>0</v>
      </c>
      <c r="H218" s="47" t="s">
        <v>43</v>
      </c>
    </row>
    <row r="219" spans="1:8" x14ac:dyDescent="0.2">
      <c r="A219" s="47"/>
      <c r="B219" s="47" t="s">
        <v>550</v>
      </c>
      <c r="C219" s="47">
        <v>6</v>
      </c>
      <c r="D219" s="47">
        <v>0</v>
      </c>
      <c r="E219" s="47">
        <v>0</v>
      </c>
      <c r="F219" s="47">
        <v>0</v>
      </c>
      <c r="G219" s="47">
        <v>0</v>
      </c>
      <c r="H219" s="47" t="s">
        <v>43</v>
      </c>
    </row>
    <row r="220" spans="1:8" x14ac:dyDescent="0.2">
      <c r="A220" s="47"/>
      <c r="B220" s="47" t="s">
        <v>551</v>
      </c>
      <c r="C220" s="47">
        <v>78</v>
      </c>
      <c r="D220" s="47">
        <v>19</v>
      </c>
      <c r="E220" s="47">
        <v>0</v>
      </c>
      <c r="F220" s="47">
        <v>1</v>
      </c>
      <c r="G220" s="47">
        <v>0</v>
      </c>
      <c r="H220" s="47">
        <v>5.2631578947368398</v>
      </c>
    </row>
    <row r="221" spans="1:8" x14ac:dyDescent="0.2">
      <c r="A221" s="47"/>
      <c r="B221" s="47" t="s">
        <v>552</v>
      </c>
      <c r="C221" s="47">
        <v>56</v>
      </c>
      <c r="D221" s="47">
        <v>13</v>
      </c>
      <c r="E221" s="47">
        <v>0</v>
      </c>
      <c r="F221" s="47">
        <v>0</v>
      </c>
      <c r="G221" s="47">
        <v>0</v>
      </c>
      <c r="H221" s="47">
        <v>0</v>
      </c>
    </row>
    <row r="222" spans="1:8" x14ac:dyDescent="0.2">
      <c r="A222" s="47"/>
      <c r="B222" s="47"/>
      <c r="C222" s="47"/>
      <c r="D222" s="47"/>
      <c r="E222" s="47"/>
      <c r="F222" s="47"/>
      <c r="G222" s="47"/>
      <c r="H222" s="47"/>
    </row>
    <row r="223" spans="1:8" x14ac:dyDescent="0.2">
      <c r="A223" s="47"/>
      <c r="B223" s="47"/>
      <c r="C223" s="47"/>
      <c r="D223" s="47"/>
      <c r="E223" s="47"/>
      <c r="F223" s="47"/>
      <c r="G223" s="47"/>
      <c r="H223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F6611-3E90-614D-9022-7B030B0D382D}">
  <dimension ref="A1:O113"/>
  <sheetViews>
    <sheetView topLeftCell="A22" zoomScale="108" workbookViewId="0">
      <selection activeCell="I77" sqref="I77"/>
    </sheetView>
  </sheetViews>
  <sheetFormatPr baseColWidth="10" defaultRowHeight="16" x14ac:dyDescent="0.2"/>
  <cols>
    <col min="1" max="1" width="24.1640625" customWidth="1"/>
    <col min="2" max="2" width="24.6640625" customWidth="1"/>
    <col min="3" max="3" width="30.33203125" customWidth="1"/>
    <col min="4" max="4" width="29.1640625" customWidth="1"/>
    <col min="5" max="5" width="21.6640625" customWidth="1"/>
    <col min="6" max="6" width="31.33203125" customWidth="1"/>
    <col min="7" max="7" width="22.1640625" customWidth="1"/>
    <col min="8" max="8" width="23.6640625" customWidth="1"/>
    <col min="9" max="9" width="25.83203125" customWidth="1"/>
    <col min="10" max="10" width="27.5" customWidth="1"/>
    <col min="12" max="12" width="23" customWidth="1"/>
  </cols>
  <sheetData>
    <row r="1" spans="1:15" ht="21" x14ac:dyDescent="0.25">
      <c r="A1" s="28" t="s">
        <v>99</v>
      </c>
    </row>
    <row r="2" spans="1:15" ht="51" x14ac:dyDescent="0.2">
      <c r="A2" s="3" t="s">
        <v>97</v>
      </c>
      <c r="C2" s="210" t="s">
        <v>92</v>
      </c>
      <c r="D2" s="210"/>
      <c r="E2" s="210"/>
      <c r="F2" s="210"/>
      <c r="G2" s="210"/>
      <c r="H2" s="210"/>
    </row>
    <row r="3" spans="1:15" x14ac:dyDescent="0.2">
      <c r="B3" s="10"/>
      <c r="C3" s="217" t="s">
        <v>22</v>
      </c>
      <c r="D3" s="217" t="s">
        <v>23</v>
      </c>
      <c r="E3" s="217" t="s">
        <v>24</v>
      </c>
      <c r="F3" s="217" t="s">
        <v>28</v>
      </c>
      <c r="G3" s="217" t="s">
        <v>29</v>
      </c>
      <c r="H3" s="217" t="s">
        <v>30</v>
      </c>
    </row>
    <row r="4" spans="1:15" x14ac:dyDescent="0.2">
      <c r="B4" s="41" t="s">
        <v>50</v>
      </c>
      <c r="C4" s="217"/>
      <c r="D4" s="217"/>
      <c r="E4" s="217"/>
      <c r="F4" s="217"/>
      <c r="G4" s="217"/>
      <c r="H4" s="217"/>
    </row>
    <row r="5" spans="1:15" x14ac:dyDescent="0.2">
      <c r="B5" s="42" t="s">
        <v>52</v>
      </c>
      <c r="C5" s="43">
        <v>399</v>
      </c>
      <c r="D5" s="43">
        <v>8.0606061000000007E-2</v>
      </c>
      <c r="E5" s="43">
        <v>8.0606060999999993</v>
      </c>
      <c r="F5" s="43">
        <v>18</v>
      </c>
      <c r="G5" s="43">
        <v>6.3380281999999996E-2</v>
      </c>
      <c r="H5" s="43">
        <v>6.3380282000000001</v>
      </c>
      <c r="O5" s="44"/>
    </row>
    <row r="6" spans="1:15" x14ac:dyDescent="0.2">
      <c r="B6" s="42" t="s">
        <v>53</v>
      </c>
      <c r="C6" s="43">
        <v>718</v>
      </c>
      <c r="D6" s="43">
        <v>0.145050505</v>
      </c>
      <c r="E6" s="43">
        <v>14.505050499999999</v>
      </c>
      <c r="F6" s="43">
        <v>1</v>
      </c>
      <c r="G6" s="43">
        <v>3.5211270000000002E-3</v>
      </c>
      <c r="H6" s="43">
        <v>0.3521127</v>
      </c>
    </row>
    <row r="7" spans="1:15" x14ac:dyDescent="0.2">
      <c r="B7" s="42" t="s">
        <v>54</v>
      </c>
      <c r="C7" s="43">
        <v>620</v>
      </c>
      <c r="D7" s="43">
        <v>0.125252525</v>
      </c>
      <c r="E7" s="43">
        <v>12.525252500000001</v>
      </c>
      <c r="F7" s="43">
        <v>10</v>
      </c>
      <c r="G7" s="43">
        <v>3.5211267999999997E-2</v>
      </c>
      <c r="H7" s="43">
        <v>3.5211267999999998</v>
      </c>
    </row>
    <row r="8" spans="1:15" x14ac:dyDescent="0.2">
      <c r="B8" s="42" t="s">
        <v>55</v>
      </c>
      <c r="C8" s="43">
        <v>18</v>
      </c>
      <c r="D8" s="43">
        <v>3.636364E-3</v>
      </c>
      <c r="E8" s="43">
        <v>0.36363640000000003</v>
      </c>
      <c r="F8" s="43">
        <v>2</v>
      </c>
      <c r="G8" s="43">
        <v>7.0422540000000004E-3</v>
      </c>
      <c r="H8" s="43">
        <v>0.7042254</v>
      </c>
    </row>
    <row r="9" spans="1:15" x14ac:dyDescent="0.2">
      <c r="B9" s="42" t="s">
        <v>56</v>
      </c>
      <c r="C9" s="43">
        <v>2461</v>
      </c>
      <c r="D9" s="43">
        <v>0.49717171700000001</v>
      </c>
      <c r="E9" s="43">
        <v>49.717171700000002</v>
      </c>
      <c r="F9" s="43">
        <v>234</v>
      </c>
      <c r="G9" s="43">
        <v>0.82394366200000002</v>
      </c>
      <c r="H9" s="43">
        <v>82.394366199999993</v>
      </c>
    </row>
    <row r="10" spans="1:15" x14ac:dyDescent="0.2">
      <c r="B10" s="42" t="s">
        <v>57</v>
      </c>
      <c r="C10" s="43">
        <v>268</v>
      </c>
      <c r="D10" s="43">
        <v>5.4141413999999999E-2</v>
      </c>
      <c r="E10" s="43">
        <v>5.4141414000000001</v>
      </c>
      <c r="F10" s="43">
        <v>9</v>
      </c>
      <c r="G10" s="43">
        <v>3.1690140999999998E-2</v>
      </c>
      <c r="H10" s="43">
        <v>3.1690141000000001</v>
      </c>
    </row>
    <row r="11" spans="1:15" x14ac:dyDescent="0.2">
      <c r="B11" s="42" t="s">
        <v>58</v>
      </c>
      <c r="C11" s="43">
        <v>466</v>
      </c>
      <c r="D11" s="43">
        <v>9.4141414000000007E-2</v>
      </c>
      <c r="E11" s="43">
        <v>9.4141414000000001</v>
      </c>
      <c r="F11" s="43">
        <v>10</v>
      </c>
      <c r="G11" s="43">
        <v>3.5211267999999997E-2</v>
      </c>
      <c r="H11" s="43">
        <v>3.5211267999999998</v>
      </c>
    </row>
    <row r="12" spans="1:15" ht="55" customHeight="1" x14ac:dyDescent="0.2">
      <c r="A12" s="3" t="s">
        <v>98</v>
      </c>
      <c r="C12" s="210" t="s">
        <v>93</v>
      </c>
      <c r="D12" s="210"/>
      <c r="E12" s="210"/>
      <c r="F12" s="210"/>
      <c r="G12" s="210"/>
      <c r="H12" s="210"/>
    </row>
    <row r="13" spans="1:15" x14ac:dyDescent="0.2">
      <c r="B13" s="10"/>
      <c r="C13" s="217" t="s">
        <v>25</v>
      </c>
      <c r="D13" s="217" t="s">
        <v>51</v>
      </c>
      <c r="E13" s="217" t="s">
        <v>27</v>
      </c>
      <c r="F13" s="217" t="s">
        <v>31</v>
      </c>
      <c r="G13" s="217" t="s">
        <v>32</v>
      </c>
      <c r="H13" s="217" t="s">
        <v>33</v>
      </c>
    </row>
    <row r="14" spans="1:15" x14ac:dyDescent="0.2">
      <c r="B14" s="41" t="s">
        <v>50</v>
      </c>
      <c r="C14" s="217"/>
      <c r="D14" s="217"/>
      <c r="E14" s="217"/>
      <c r="F14" s="217"/>
      <c r="G14" s="217"/>
      <c r="H14" s="217"/>
    </row>
    <row r="15" spans="1:15" x14ac:dyDescent="0.2">
      <c r="B15" s="42" t="s">
        <v>52</v>
      </c>
      <c r="C15" s="43">
        <v>53</v>
      </c>
      <c r="D15" s="43">
        <v>8.1790119999999994E-2</v>
      </c>
      <c r="E15" s="43">
        <v>8.1790120000000002</v>
      </c>
      <c r="F15" s="43">
        <v>12</v>
      </c>
      <c r="G15" s="43">
        <v>0.18461538</v>
      </c>
      <c r="H15" s="43">
        <v>18.461538000000001</v>
      </c>
    </row>
    <row r="16" spans="1:15" x14ac:dyDescent="0.2">
      <c r="B16" s="42" t="s">
        <v>53</v>
      </c>
      <c r="C16" s="43">
        <v>69</v>
      </c>
      <c r="D16" s="43">
        <v>0.10648148</v>
      </c>
      <c r="E16" s="43">
        <v>10.648148000000001</v>
      </c>
      <c r="F16" s="43">
        <v>0</v>
      </c>
      <c r="G16" s="45" t="s">
        <v>43</v>
      </c>
      <c r="H16" s="45" t="s">
        <v>43</v>
      </c>
    </row>
    <row r="17" spans="1:8" x14ac:dyDescent="0.2">
      <c r="B17" s="42" t="s">
        <v>54</v>
      </c>
      <c r="C17" s="43">
        <v>50</v>
      </c>
      <c r="D17" s="43">
        <v>7.7160489999999998E-2</v>
      </c>
      <c r="E17" s="43">
        <v>7.7160489999999999</v>
      </c>
      <c r="F17" s="43">
        <v>5</v>
      </c>
      <c r="G17" s="43">
        <v>7.6923080000000005E-2</v>
      </c>
      <c r="H17" s="43">
        <v>7.6923079999999997</v>
      </c>
    </row>
    <row r="18" spans="1:8" x14ac:dyDescent="0.2">
      <c r="B18" s="42" t="s">
        <v>55</v>
      </c>
      <c r="C18" s="43">
        <v>1</v>
      </c>
      <c r="D18" s="43">
        <v>1.5432099999999999E-3</v>
      </c>
      <c r="E18" s="43">
        <v>0.15432100000000001</v>
      </c>
      <c r="F18" s="43">
        <v>0</v>
      </c>
      <c r="G18" s="45" t="s">
        <v>43</v>
      </c>
      <c r="H18" s="45" t="s">
        <v>43</v>
      </c>
    </row>
    <row r="19" spans="1:8" x14ac:dyDescent="0.2">
      <c r="B19" s="42" t="s">
        <v>56</v>
      </c>
      <c r="C19" s="43">
        <v>353</v>
      </c>
      <c r="D19" s="43">
        <v>0.54475309000000005</v>
      </c>
      <c r="E19" s="43">
        <v>54.475309000000003</v>
      </c>
      <c r="F19" s="43">
        <v>36</v>
      </c>
      <c r="G19" s="43">
        <v>0.55384615000000004</v>
      </c>
      <c r="H19" s="43">
        <v>55.384614999999997</v>
      </c>
    </row>
    <row r="20" spans="1:8" x14ac:dyDescent="0.2">
      <c r="B20" s="42" t="s">
        <v>57</v>
      </c>
      <c r="C20" s="43">
        <v>64</v>
      </c>
      <c r="D20" s="43">
        <v>9.8765430000000001E-2</v>
      </c>
      <c r="E20" s="43">
        <v>9.8765429999999999</v>
      </c>
      <c r="F20" s="43">
        <v>5</v>
      </c>
      <c r="G20" s="43">
        <v>7.6923080000000005E-2</v>
      </c>
      <c r="H20" s="43">
        <v>7.6923079999999997</v>
      </c>
    </row>
    <row r="21" spans="1:8" x14ac:dyDescent="0.2">
      <c r="B21" s="42" t="s">
        <v>58</v>
      </c>
      <c r="C21" s="43">
        <v>58</v>
      </c>
      <c r="D21" s="43">
        <v>8.9506169999999996E-2</v>
      </c>
      <c r="E21" s="43">
        <v>8.9506169999999994</v>
      </c>
      <c r="F21" s="43">
        <v>7</v>
      </c>
      <c r="G21" s="43">
        <v>0.10769231</v>
      </c>
      <c r="H21" s="43">
        <v>10.769231</v>
      </c>
    </row>
    <row r="22" spans="1:8" x14ac:dyDescent="0.2">
      <c r="B22" s="44"/>
      <c r="C22" s="46"/>
      <c r="D22" s="47"/>
      <c r="E22" s="47"/>
      <c r="F22" s="47"/>
      <c r="G22" s="47"/>
      <c r="H22" s="47"/>
    </row>
    <row r="23" spans="1:8" ht="51" x14ac:dyDescent="0.2">
      <c r="A23" s="3" t="s">
        <v>100</v>
      </c>
      <c r="B23" s="48"/>
      <c r="C23" s="214" t="s">
        <v>92</v>
      </c>
      <c r="D23" s="215"/>
      <c r="E23" s="215"/>
      <c r="F23" s="215"/>
      <c r="G23" s="216"/>
    </row>
    <row r="24" spans="1:8" ht="32" x14ac:dyDescent="0.2">
      <c r="B24" s="49" t="s">
        <v>88</v>
      </c>
      <c r="C24" s="50" t="s">
        <v>89</v>
      </c>
      <c r="D24" s="50" t="s">
        <v>90</v>
      </c>
      <c r="E24" s="50" t="s">
        <v>91</v>
      </c>
      <c r="F24" s="51" t="s">
        <v>101</v>
      </c>
      <c r="G24" s="52" t="s">
        <v>94</v>
      </c>
    </row>
    <row r="25" spans="1:8" x14ac:dyDescent="0.2">
      <c r="B25" s="53" t="s">
        <v>52</v>
      </c>
      <c r="C25" s="54">
        <v>0.86469859999999998</v>
      </c>
      <c r="D25" s="54">
        <v>1</v>
      </c>
      <c r="E25" s="55">
        <v>0.35242709999999999</v>
      </c>
      <c r="F25" s="56">
        <f>0.05/7</f>
        <v>7.1428571428571435E-3</v>
      </c>
      <c r="G25" s="57" t="s">
        <v>95</v>
      </c>
    </row>
    <row r="26" spans="1:8" x14ac:dyDescent="0.2">
      <c r="B26" s="46" t="s">
        <v>53</v>
      </c>
      <c r="C26" s="47">
        <v>44.214348200000003</v>
      </c>
      <c r="D26" s="47">
        <v>1</v>
      </c>
      <c r="E26" s="58">
        <v>2.9431610000000001E-11</v>
      </c>
      <c r="F26">
        <f t="shared" ref="F26:F31" si="0">0.05/7</f>
        <v>7.1428571428571435E-3</v>
      </c>
      <c r="G26" s="59" t="s">
        <v>96</v>
      </c>
    </row>
    <row r="27" spans="1:8" x14ac:dyDescent="0.2">
      <c r="B27" s="46" t="s">
        <v>54</v>
      </c>
      <c r="C27" s="47">
        <v>19.725066300000002</v>
      </c>
      <c r="D27" s="47">
        <v>1</v>
      </c>
      <c r="E27" s="58">
        <v>8.9420750000000003E-6</v>
      </c>
      <c r="F27">
        <f t="shared" si="0"/>
        <v>7.1428571428571435E-3</v>
      </c>
      <c r="G27" s="59" t="s">
        <v>96</v>
      </c>
    </row>
    <row r="28" spans="1:8" x14ac:dyDescent="0.2">
      <c r="B28" s="46" t="s">
        <v>55</v>
      </c>
      <c r="C28" s="47">
        <v>0.1682786</v>
      </c>
      <c r="D28" s="47">
        <v>1</v>
      </c>
      <c r="E28" s="58">
        <v>0.68164630000000004</v>
      </c>
      <c r="F28">
        <f t="shared" si="0"/>
        <v>7.1428571428571435E-3</v>
      </c>
      <c r="G28" s="12" t="s">
        <v>95</v>
      </c>
    </row>
    <row r="29" spans="1:8" x14ac:dyDescent="0.2">
      <c r="B29" s="46" t="s">
        <v>56</v>
      </c>
      <c r="C29" s="47">
        <v>113.5175308</v>
      </c>
      <c r="D29" s="47">
        <v>1</v>
      </c>
      <c r="E29" s="58">
        <v>1.6620530000000001E-26</v>
      </c>
      <c r="F29">
        <f t="shared" si="0"/>
        <v>7.1428571428571435E-3</v>
      </c>
      <c r="G29" s="59" t="s">
        <v>96</v>
      </c>
    </row>
    <row r="30" spans="1:8" x14ac:dyDescent="0.2">
      <c r="B30" s="46" t="s">
        <v>57</v>
      </c>
      <c r="C30" s="47">
        <v>2.2717399</v>
      </c>
      <c r="D30" s="47">
        <v>1</v>
      </c>
      <c r="E30" s="58">
        <v>0.13175190000000001</v>
      </c>
      <c r="F30">
        <f t="shared" si="0"/>
        <v>7.1428571428571435E-3</v>
      </c>
      <c r="G30" s="12" t="s">
        <v>95</v>
      </c>
    </row>
    <row r="31" spans="1:8" x14ac:dyDescent="0.2">
      <c r="B31" s="60" t="s">
        <v>58</v>
      </c>
      <c r="C31" s="61">
        <v>10.580833800000001</v>
      </c>
      <c r="D31" s="61">
        <v>1</v>
      </c>
      <c r="E31" s="62">
        <v>1.1426609999999999E-3</v>
      </c>
      <c r="F31" s="14">
        <f t="shared" si="0"/>
        <v>7.1428571428571435E-3</v>
      </c>
      <c r="G31" s="32" t="s">
        <v>96</v>
      </c>
    </row>
    <row r="32" spans="1:8" x14ac:dyDescent="0.2">
      <c r="B32" s="47"/>
      <c r="C32" s="47"/>
      <c r="D32" s="47"/>
      <c r="E32" s="58"/>
    </row>
    <row r="33" spans="1:15" ht="51" x14ac:dyDescent="0.2">
      <c r="A33" s="3" t="s">
        <v>102</v>
      </c>
      <c r="B33" s="48"/>
      <c r="C33" s="214" t="s">
        <v>93</v>
      </c>
      <c r="D33" s="215"/>
      <c r="E33" s="215"/>
      <c r="F33" s="215"/>
      <c r="G33" s="216"/>
    </row>
    <row r="34" spans="1:15" ht="32" x14ac:dyDescent="0.2">
      <c r="B34" s="63" t="s">
        <v>88</v>
      </c>
      <c r="C34" s="64" t="s">
        <v>89</v>
      </c>
      <c r="D34" s="64" t="s">
        <v>90</v>
      </c>
      <c r="E34" s="64" t="s">
        <v>91</v>
      </c>
      <c r="F34" s="65" t="s">
        <v>101</v>
      </c>
      <c r="G34" s="66" t="s">
        <v>94</v>
      </c>
    </row>
    <row r="35" spans="1:15" x14ac:dyDescent="0.2">
      <c r="B35" s="53" t="s">
        <v>52</v>
      </c>
      <c r="C35" s="55">
        <v>6.348598</v>
      </c>
      <c r="D35" s="54">
        <v>1</v>
      </c>
      <c r="E35" s="54">
        <v>1.174741E-2</v>
      </c>
      <c r="F35" s="56">
        <f>0.05/7</f>
        <v>7.1428571428571435E-3</v>
      </c>
      <c r="G35" s="57" t="s">
        <v>95</v>
      </c>
    </row>
    <row r="36" spans="1:15" x14ac:dyDescent="0.2">
      <c r="B36" s="46" t="s">
        <v>53</v>
      </c>
      <c r="C36" s="58">
        <v>6.49308</v>
      </c>
      <c r="D36" s="47">
        <v>1</v>
      </c>
      <c r="E36" s="47">
        <v>1.082952E-2</v>
      </c>
      <c r="F36">
        <f t="shared" ref="F36:F41" si="1">0.05/7</f>
        <v>7.1428571428571435E-3</v>
      </c>
      <c r="G36" s="12" t="s">
        <v>95</v>
      </c>
    </row>
    <row r="37" spans="1:15" x14ac:dyDescent="0.2">
      <c r="B37" s="46" t="s">
        <v>54</v>
      </c>
      <c r="C37" s="58">
        <v>9.9415939999999996E-30</v>
      </c>
      <c r="D37" s="47">
        <v>1</v>
      </c>
      <c r="E37" s="47">
        <v>1</v>
      </c>
      <c r="F37">
        <f t="shared" si="1"/>
        <v>7.1428571428571435E-3</v>
      </c>
      <c r="G37" s="12" t="s">
        <v>95</v>
      </c>
    </row>
    <row r="38" spans="1:15" x14ac:dyDescent="0.2">
      <c r="B38" s="46" t="s">
        <v>55</v>
      </c>
      <c r="C38" s="58">
        <v>8.3016160000000001E-30</v>
      </c>
      <c r="D38" s="47">
        <v>1</v>
      </c>
      <c r="E38" s="47">
        <v>1</v>
      </c>
      <c r="F38">
        <f t="shared" si="1"/>
        <v>7.1428571428571435E-3</v>
      </c>
      <c r="G38" s="12" t="s">
        <v>95</v>
      </c>
    </row>
    <row r="39" spans="1:15" x14ac:dyDescent="0.2">
      <c r="B39" s="46" t="s">
        <v>56</v>
      </c>
      <c r="C39" s="58">
        <v>9.4318810000000003E-5</v>
      </c>
      <c r="D39" s="47">
        <v>1</v>
      </c>
      <c r="E39" s="47">
        <v>0.99225123999999998</v>
      </c>
      <c r="F39">
        <f t="shared" si="1"/>
        <v>7.1428571428571435E-3</v>
      </c>
      <c r="G39" s="12" t="s">
        <v>95</v>
      </c>
    </row>
    <row r="40" spans="1:15" x14ac:dyDescent="0.2">
      <c r="B40" s="46" t="s">
        <v>57</v>
      </c>
      <c r="C40" s="58">
        <v>0.1209634</v>
      </c>
      <c r="D40" s="47">
        <v>1</v>
      </c>
      <c r="E40" s="47">
        <v>0.72799192999999995</v>
      </c>
      <c r="F40">
        <f t="shared" si="1"/>
        <v>7.1428571428571435E-3</v>
      </c>
      <c r="G40" s="12" t="s">
        <v>95</v>
      </c>
    </row>
    <row r="41" spans="1:15" x14ac:dyDescent="0.2">
      <c r="B41" s="60" t="s">
        <v>58</v>
      </c>
      <c r="C41" s="62">
        <v>6.7393900000000007E-2</v>
      </c>
      <c r="D41" s="61">
        <v>1</v>
      </c>
      <c r="E41" s="61">
        <v>0.79516973999999996</v>
      </c>
      <c r="F41" s="14">
        <f t="shared" si="1"/>
        <v>7.1428571428571435E-3</v>
      </c>
      <c r="G41" s="15" t="s">
        <v>95</v>
      </c>
    </row>
    <row r="42" spans="1:15" x14ac:dyDescent="0.2">
      <c r="B42" s="47"/>
      <c r="C42" s="47"/>
      <c r="D42" s="47"/>
      <c r="E42" s="58"/>
    </row>
    <row r="43" spans="1:15" x14ac:dyDescent="0.2">
      <c r="B43" s="47"/>
      <c r="C43" s="210" t="s">
        <v>92</v>
      </c>
      <c r="D43" s="210"/>
      <c r="E43" s="210"/>
      <c r="F43" s="210"/>
      <c r="G43" s="210"/>
      <c r="H43" s="210"/>
    </row>
    <row r="44" spans="1:15" ht="51" x14ac:dyDescent="0.2">
      <c r="A44" s="3" t="s">
        <v>103</v>
      </c>
      <c r="B44" s="41" t="s">
        <v>59</v>
      </c>
      <c r="C44" s="41" t="s">
        <v>22</v>
      </c>
      <c r="D44" s="41" t="s">
        <v>23</v>
      </c>
      <c r="E44" s="41" t="s">
        <v>24</v>
      </c>
      <c r="F44" s="41" t="s">
        <v>28</v>
      </c>
      <c r="G44" s="41" t="s">
        <v>29</v>
      </c>
      <c r="H44" s="41" t="s">
        <v>30</v>
      </c>
    </row>
    <row r="45" spans="1:15" x14ac:dyDescent="0.2">
      <c r="B45" s="42" t="s">
        <v>60</v>
      </c>
      <c r="C45" s="43">
        <v>718</v>
      </c>
      <c r="D45" s="43">
        <v>0.145050505</v>
      </c>
      <c r="E45" s="43">
        <v>14.505050499999999</v>
      </c>
      <c r="F45" s="43">
        <v>1</v>
      </c>
      <c r="G45" s="43">
        <v>3.5211270000000002E-3</v>
      </c>
      <c r="H45" s="43">
        <v>0.3521127</v>
      </c>
      <c r="O45" s="44"/>
    </row>
    <row r="46" spans="1:15" x14ac:dyDescent="0.2">
      <c r="B46" s="42" t="s">
        <v>55</v>
      </c>
      <c r="C46" s="43">
        <v>18</v>
      </c>
      <c r="D46" s="43">
        <v>3.636364E-3</v>
      </c>
      <c r="E46" s="43">
        <v>0.36363640000000003</v>
      </c>
      <c r="F46" s="43">
        <v>2</v>
      </c>
      <c r="G46" s="43">
        <v>7.0422540000000004E-3</v>
      </c>
      <c r="H46" s="43">
        <v>0.7042254</v>
      </c>
    </row>
    <row r="47" spans="1:15" x14ac:dyDescent="0.2">
      <c r="B47" s="42" t="s">
        <v>61</v>
      </c>
      <c r="C47" s="43">
        <v>2729</v>
      </c>
      <c r="D47" s="43">
        <v>0.55131313100000001</v>
      </c>
      <c r="E47" s="43">
        <v>55.1313131</v>
      </c>
      <c r="F47" s="43">
        <v>243</v>
      </c>
      <c r="G47" s="43">
        <v>0.85563380300000003</v>
      </c>
      <c r="H47" s="43">
        <v>85.563380300000006</v>
      </c>
    </row>
    <row r="48" spans="1:15" x14ac:dyDescent="0.2">
      <c r="B48" s="42" t="s">
        <v>59</v>
      </c>
      <c r="C48" s="43">
        <v>1485</v>
      </c>
      <c r="D48" s="43">
        <v>0.3</v>
      </c>
      <c r="E48" s="42">
        <v>30</v>
      </c>
      <c r="F48" s="43">
        <v>38</v>
      </c>
      <c r="G48" s="43">
        <v>0.13380281699999999</v>
      </c>
      <c r="H48" s="43">
        <v>13.380281699999999</v>
      </c>
    </row>
    <row r="49" spans="1:8" x14ac:dyDescent="0.2">
      <c r="B49" s="47"/>
    </row>
    <row r="50" spans="1:8" x14ac:dyDescent="0.2">
      <c r="C50" s="210" t="s">
        <v>93</v>
      </c>
      <c r="D50" s="210"/>
      <c r="E50" s="210"/>
      <c r="F50" s="210"/>
      <c r="G50" s="210"/>
      <c r="H50" s="210"/>
    </row>
    <row r="51" spans="1:8" ht="51" x14ac:dyDescent="0.2">
      <c r="A51" s="3" t="s">
        <v>104</v>
      </c>
      <c r="B51" s="41" t="s">
        <v>59</v>
      </c>
      <c r="C51" s="41" t="s">
        <v>25</v>
      </c>
      <c r="D51" s="41" t="s">
        <v>51</v>
      </c>
      <c r="E51" s="41" t="s">
        <v>27</v>
      </c>
      <c r="F51" s="41" t="s">
        <v>31</v>
      </c>
      <c r="G51" s="41" t="s">
        <v>32</v>
      </c>
      <c r="H51" s="41" t="s">
        <v>33</v>
      </c>
    </row>
    <row r="52" spans="1:8" x14ac:dyDescent="0.2">
      <c r="B52" s="42" t="s">
        <v>60</v>
      </c>
      <c r="C52" s="43">
        <v>69</v>
      </c>
      <c r="D52" s="43">
        <v>0.10648148</v>
      </c>
      <c r="E52" s="43">
        <v>10.648148000000001</v>
      </c>
      <c r="F52" s="43">
        <v>0</v>
      </c>
      <c r="G52" s="67" t="s">
        <v>43</v>
      </c>
      <c r="H52" s="67" t="s">
        <v>43</v>
      </c>
    </row>
    <row r="53" spans="1:8" x14ac:dyDescent="0.2">
      <c r="B53" s="42" t="s">
        <v>55</v>
      </c>
      <c r="C53" s="43">
        <v>1</v>
      </c>
      <c r="D53" s="43">
        <v>1.5432099999999999E-3</v>
      </c>
      <c r="E53" s="43">
        <v>0.15432100000000001</v>
      </c>
      <c r="F53" s="43">
        <v>0</v>
      </c>
      <c r="G53" s="67" t="s">
        <v>43</v>
      </c>
      <c r="H53" s="67" t="s">
        <v>43</v>
      </c>
    </row>
    <row r="54" spans="1:8" x14ac:dyDescent="0.2">
      <c r="B54" s="42" t="s">
        <v>61</v>
      </c>
      <c r="C54" s="43">
        <v>417</v>
      </c>
      <c r="D54" s="43">
        <v>0.64351851999999998</v>
      </c>
      <c r="E54" s="43">
        <v>64.351851999999994</v>
      </c>
      <c r="F54" s="43">
        <v>41</v>
      </c>
      <c r="G54" s="43">
        <v>0.63076920000000003</v>
      </c>
      <c r="H54" s="43">
        <v>63.076920000000001</v>
      </c>
    </row>
    <row r="55" spans="1:8" x14ac:dyDescent="0.2">
      <c r="B55" s="42" t="s">
        <v>59</v>
      </c>
      <c r="C55" s="43">
        <v>161</v>
      </c>
      <c r="D55" s="43">
        <v>0.24845679000000001</v>
      </c>
      <c r="E55" s="43">
        <v>24.845679000000001</v>
      </c>
      <c r="F55" s="43">
        <v>24</v>
      </c>
      <c r="G55" s="43">
        <v>0.36923080000000003</v>
      </c>
      <c r="H55" s="43">
        <v>36.923079999999999</v>
      </c>
    </row>
    <row r="56" spans="1:8" x14ac:dyDescent="0.2">
      <c r="B56" s="44"/>
      <c r="C56" s="53"/>
      <c r="D56" s="54"/>
      <c r="E56" s="54"/>
      <c r="F56" s="54"/>
      <c r="G56" s="68"/>
      <c r="H56" s="47"/>
    </row>
    <row r="57" spans="1:8" x14ac:dyDescent="0.2">
      <c r="C57" s="214" t="s">
        <v>92</v>
      </c>
      <c r="D57" s="215"/>
      <c r="E57" s="215"/>
      <c r="F57" s="215"/>
      <c r="G57" s="216"/>
    </row>
    <row r="58" spans="1:8" ht="51" x14ac:dyDescent="0.2">
      <c r="A58" s="3" t="s">
        <v>105</v>
      </c>
      <c r="B58" s="164" t="s">
        <v>88</v>
      </c>
      <c r="C58" s="165" t="s">
        <v>89</v>
      </c>
      <c r="D58" s="165" t="s">
        <v>90</v>
      </c>
      <c r="E58" s="165" t="s">
        <v>91</v>
      </c>
      <c r="F58" s="166" t="s">
        <v>101</v>
      </c>
      <c r="G58" s="167" t="s">
        <v>94</v>
      </c>
    </row>
    <row r="59" spans="1:8" x14ac:dyDescent="0.2">
      <c r="B59" s="46" t="s">
        <v>60</v>
      </c>
      <c r="C59" s="47">
        <v>44.214348200000003</v>
      </c>
      <c r="D59" s="47">
        <v>1</v>
      </c>
      <c r="E59" s="58">
        <v>2.9431610000000001E-11</v>
      </c>
      <c r="F59">
        <f>0.05/4</f>
        <v>1.2500000000000001E-2</v>
      </c>
      <c r="G59" s="59" t="s">
        <v>96</v>
      </c>
    </row>
    <row r="60" spans="1:8" x14ac:dyDescent="0.2">
      <c r="B60" s="46" t="s">
        <v>55</v>
      </c>
      <c r="C60" s="47">
        <v>0.1682786</v>
      </c>
      <c r="D60" s="47">
        <v>1</v>
      </c>
      <c r="E60" s="58">
        <v>0.68164630000000004</v>
      </c>
      <c r="F60">
        <f t="shared" ref="F60:F62" si="2">0.05/4</f>
        <v>1.2500000000000001E-2</v>
      </c>
      <c r="G60" s="12" t="s">
        <v>95</v>
      </c>
    </row>
    <row r="61" spans="1:8" x14ac:dyDescent="0.2">
      <c r="B61" s="46" t="s">
        <v>61</v>
      </c>
      <c r="C61" s="47">
        <v>100.1265281</v>
      </c>
      <c r="D61" s="47">
        <v>1</v>
      </c>
      <c r="E61" s="58">
        <v>1.4296579999999999E-23</v>
      </c>
      <c r="F61">
        <f t="shared" si="2"/>
        <v>1.2500000000000001E-2</v>
      </c>
      <c r="G61" s="59" t="s">
        <v>96</v>
      </c>
    </row>
    <row r="62" spans="1:8" x14ac:dyDescent="0.2">
      <c r="B62" s="60" t="s">
        <v>59</v>
      </c>
      <c r="C62" s="61">
        <v>35.158453199999997</v>
      </c>
      <c r="D62" s="61">
        <v>1</v>
      </c>
      <c r="E62" s="62">
        <v>3.039392E-9</v>
      </c>
      <c r="F62" s="14">
        <f t="shared" si="2"/>
        <v>1.2500000000000001E-2</v>
      </c>
      <c r="G62" s="32" t="s">
        <v>96</v>
      </c>
    </row>
    <row r="63" spans="1:8" ht="32" x14ac:dyDescent="0.2">
      <c r="B63" s="73" t="s">
        <v>107</v>
      </c>
      <c r="C63" s="37">
        <v>113.98</v>
      </c>
      <c r="D63" s="74">
        <v>3</v>
      </c>
      <c r="E63" s="38">
        <v>1.526394E-24</v>
      </c>
      <c r="F63" s="37">
        <v>0.05</v>
      </c>
      <c r="G63" s="39" t="s">
        <v>96</v>
      </c>
    </row>
    <row r="64" spans="1:8" x14ac:dyDescent="0.2">
      <c r="B64" s="44"/>
      <c r="D64" s="47"/>
      <c r="E64" s="9"/>
    </row>
    <row r="65" spans="1:9" x14ac:dyDescent="0.2">
      <c r="C65" s="211" t="s">
        <v>93</v>
      </c>
      <c r="D65" s="212"/>
      <c r="E65" s="212"/>
      <c r="F65" s="212"/>
      <c r="G65" s="213"/>
    </row>
    <row r="66" spans="1:9" ht="51" x14ac:dyDescent="0.2">
      <c r="A66" s="3" t="s">
        <v>106</v>
      </c>
      <c r="B66" s="164" t="s">
        <v>88</v>
      </c>
      <c r="C66" s="165" t="s">
        <v>89</v>
      </c>
      <c r="D66" s="165" t="s">
        <v>90</v>
      </c>
      <c r="E66" s="165" t="s">
        <v>91</v>
      </c>
      <c r="F66" s="166" t="s">
        <v>101</v>
      </c>
      <c r="G66" s="167" t="s">
        <v>94</v>
      </c>
    </row>
    <row r="67" spans="1:9" x14ac:dyDescent="0.2">
      <c r="B67" s="46" t="s">
        <v>60</v>
      </c>
      <c r="C67" s="58">
        <v>6.49308</v>
      </c>
      <c r="D67" s="47">
        <v>1</v>
      </c>
      <c r="E67" s="47">
        <v>1.082952E-2</v>
      </c>
      <c r="F67">
        <f>0.05/4</f>
        <v>1.2500000000000001E-2</v>
      </c>
      <c r="G67" s="59" t="s">
        <v>96</v>
      </c>
    </row>
    <row r="68" spans="1:9" x14ac:dyDescent="0.2">
      <c r="B68" s="46" t="s">
        <v>55</v>
      </c>
      <c r="C68" s="58">
        <v>8.3016160000000001E-30</v>
      </c>
      <c r="D68" s="47">
        <v>1</v>
      </c>
      <c r="E68" s="47">
        <v>1</v>
      </c>
      <c r="F68">
        <f t="shared" ref="F68:F70" si="3">0.05/4</f>
        <v>1.2500000000000001E-2</v>
      </c>
      <c r="G68" s="12" t="s">
        <v>95</v>
      </c>
    </row>
    <row r="69" spans="1:9" x14ac:dyDescent="0.2">
      <c r="B69" s="46" t="s">
        <v>61</v>
      </c>
      <c r="C69" s="58">
        <v>4.7222599999999998E-3</v>
      </c>
      <c r="D69" s="47">
        <v>1</v>
      </c>
      <c r="E69" s="47">
        <v>0.94521352999999997</v>
      </c>
      <c r="F69">
        <f t="shared" si="3"/>
        <v>1.2500000000000001E-2</v>
      </c>
      <c r="G69" s="12" t="s">
        <v>95</v>
      </c>
    </row>
    <row r="70" spans="1:9" x14ac:dyDescent="0.2">
      <c r="B70" s="60" t="s">
        <v>59</v>
      </c>
      <c r="C70" s="62">
        <v>3.8780160000000001</v>
      </c>
      <c r="D70" s="61">
        <v>1</v>
      </c>
      <c r="E70" s="61">
        <v>4.892233E-2</v>
      </c>
      <c r="F70" s="14">
        <f t="shared" si="3"/>
        <v>1.2500000000000001E-2</v>
      </c>
      <c r="G70" s="15" t="s">
        <v>95</v>
      </c>
    </row>
    <row r="71" spans="1:9" ht="32" x14ac:dyDescent="0.2">
      <c r="B71" s="73" t="s">
        <v>107</v>
      </c>
      <c r="C71" s="37">
        <v>10.853999999999999</v>
      </c>
      <c r="D71" s="74">
        <v>3</v>
      </c>
      <c r="E71" s="37">
        <v>1.2540000000000001E-2</v>
      </c>
      <c r="F71" s="37">
        <v>0.05</v>
      </c>
      <c r="G71" s="39" t="s">
        <v>96</v>
      </c>
    </row>
    <row r="74" spans="1:9" ht="19" x14ac:dyDescent="0.25">
      <c r="A74" s="27" t="s">
        <v>126</v>
      </c>
    </row>
    <row r="75" spans="1:9" ht="19" x14ac:dyDescent="0.25">
      <c r="A75" t="s">
        <v>123</v>
      </c>
      <c r="F75" s="27" t="s">
        <v>249</v>
      </c>
    </row>
    <row r="77" spans="1:9" x14ac:dyDescent="0.2">
      <c r="A77" s="1" t="s">
        <v>250</v>
      </c>
      <c r="F77" s="1" t="s">
        <v>252</v>
      </c>
    </row>
    <row r="78" spans="1:9" x14ac:dyDescent="0.2">
      <c r="A78" s="33" t="s">
        <v>125</v>
      </c>
      <c r="B78" s="34" t="s">
        <v>21</v>
      </c>
      <c r="C78" s="34" t="s">
        <v>118</v>
      </c>
      <c r="D78" s="35" t="s">
        <v>119</v>
      </c>
    </row>
    <row r="79" spans="1:9" x14ac:dyDescent="0.2">
      <c r="A79" s="114" t="s">
        <v>60</v>
      </c>
      <c r="B79" s="115" t="s">
        <v>38</v>
      </c>
      <c r="C79" s="115">
        <v>1</v>
      </c>
      <c r="D79" s="129">
        <v>100</v>
      </c>
      <c r="F79" s="116" t="s">
        <v>125</v>
      </c>
      <c r="G79" s="117" t="s">
        <v>5</v>
      </c>
      <c r="H79" s="117" t="s">
        <v>118</v>
      </c>
      <c r="I79" s="8"/>
    </row>
    <row r="80" spans="1:9" x14ac:dyDescent="0.2">
      <c r="A80" s="118" t="s">
        <v>55</v>
      </c>
      <c r="B80" s="119" t="s">
        <v>35</v>
      </c>
      <c r="C80" s="119">
        <v>1</v>
      </c>
      <c r="D80" s="12">
        <v>50</v>
      </c>
      <c r="F80" s="114" t="s">
        <v>60</v>
      </c>
      <c r="G80" s="115" t="s">
        <v>10</v>
      </c>
      <c r="H80" s="157">
        <v>1</v>
      </c>
      <c r="I80" s="8"/>
    </row>
    <row r="81" spans="1:9" x14ac:dyDescent="0.2">
      <c r="A81" s="120" t="s">
        <v>55</v>
      </c>
      <c r="B81" s="121" t="s">
        <v>38</v>
      </c>
      <c r="C81" s="121">
        <v>1</v>
      </c>
      <c r="D81" s="15">
        <v>50</v>
      </c>
      <c r="F81" s="114" t="s">
        <v>55</v>
      </c>
      <c r="G81" s="115" t="s">
        <v>10</v>
      </c>
      <c r="H81" s="157">
        <v>2</v>
      </c>
    </row>
    <row r="82" spans="1:9" x14ac:dyDescent="0.2">
      <c r="A82" s="109" t="s">
        <v>61</v>
      </c>
      <c r="B82" s="110" t="s">
        <v>34</v>
      </c>
      <c r="C82" s="110">
        <v>49</v>
      </c>
      <c r="D82" s="125">
        <f>C82/SUM(C$82:C$88)*100</f>
        <v>20.164609053497941</v>
      </c>
      <c r="F82" s="109" t="s">
        <v>61</v>
      </c>
      <c r="G82" s="110" t="s">
        <v>10</v>
      </c>
      <c r="H82" s="160">
        <v>204</v>
      </c>
    </row>
    <row r="83" spans="1:9" x14ac:dyDescent="0.2">
      <c r="A83" s="96" t="s">
        <v>61</v>
      </c>
      <c r="B83" s="111" t="s">
        <v>35</v>
      </c>
      <c r="C83" s="111">
        <v>7</v>
      </c>
      <c r="D83" s="126">
        <f t="shared" ref="D83:D88" si="4">C83/SUM(C$82:C$88)*100</f>
        <v>2.880658436213992</v>
      </c>
      <c r="F83" s="112" t="s">
        <v>61</v>
      </c>
      <c r="G83" s="113" t="s">
        <v>11</v>
      </c>
      <c r="H83" s="161">
        <v>39</v>
      </c>
    </row>
    <row r="84" spans="1:9" x14ac:dyDescent="0.2">
      <c r="A84" s="96" t="s">
        <v>61</v>
      </c>
      <c r="B84" s="111" t="s">
        <v>36</v>
      </c>
      <c r="C84" s="111">
        <v>10</v>
      </c>
      <c r="D84" s="126">
        <f t="shared" si="4"/>
        <v>4.1152263374485596</v>
      </c>
      <c r="F84" s="103" t="s">
        <v>59</v>
      </c>
      <c r="G84" s="104" t="s">
        <v>10</v>
      </c>
      <c r="H84" s="158">
        <v>34</v>
      </c>
    </row>
    <row r="85" spans="1:9" x14ac:dyDescent="0.2">
      <c r="A85" s="96" t="s">
        <v>61</v>
      </c>
      <c r="B85" s="111" t="s">
        <v>37</v>
      </c>
      <c r="C85" s="111">
        <v>61</v>
      </c>
      <c r="D85" s="126">
        <f t="shared" si="4"/>
        <v>25.102880658436217</v>
      </c>
      <c r="F85" s="107" t="s">
        <v>59</v>
      </c>
      <c r="G85" s="108" t="s">
        <v>11</v>
      </c>
      <c r="H85" s="159">
        <v>4</v>
      </c>
    </row>
    <row r="86" spans="1:9" x14ac:dyDescent="0.2">
      <c r="A86" s="96" t="s">
        <v>61</v>
      </c>
      <c r="B86" s="111" t="s">
        <v>79</v>
      </c>
      <c r="C86" s="111">
        <v>13</v>
      </c>
      <c r="D86" s="126">
        <f t="shared" si="4"/>
        <v>5.3497942386831276</v>
      </c>
    </row>
    <row r="87" spans="1:9" x14ac:dyDescent="0.2">
      <c r="A87" s="96" t="s">
        <v>61</v>
      </c>
      <c r="B87" s="111" t="s">
        <v>38</v>
      </c>
      <c r="C87" s="111">
        <v>79</v>
      </c>
      <c r="D87" s="126">
        <f t="shared" si="4"/>
        <v>32.510288065843625</v>
      </c>
    </row>
    <row r="88" spans="1:9" x14ac:dyDescent="0.2">
      <c r="A88" s="112" t="s">
        <v>61</v>
      </c>
      <c r="B88" s="113" t="s">
        <v>40</v>
      </c>
      <c r="C88" s="113">
        <v>24</v>
      </c>
      <c r="D88" s="127">
        <f t="shared" si="4"/>
        <v>9.8765432098765427</v>
      </c>
      <c r="F88" s="1" t="s">
        <v>253</v>
      </c>
    </row>
    <row r="89" spans="1:9" x14ac:dyDescent="0.2">
      <c r="A89" s="105" t="s">
        <v>59</v>
      </c>
      <c r="B89" s="106" t="s">
        <v>34</v>
      </c>
      <c r="C89" s="106">
        <v>1</v>
      </c>
      <c r="D89" s="123">
        <f>C89/SUM(C$89:C$94)*100</f>
        <v>2.6315789473684208</v>
      </c>
      <c r="F89" s="116" t="s">
        <v>125</v>
      </c>
      <c r="G89" s="117" t="s">
        <v>5</v>
      </c>
      <c r="H89" s="128" t="s">
        <v>118</v>
      </c>
    </row>
    <row r="90" spans="1:9" x14ac:dyDescent="0.2">
      <c r="A90" s="105" t="s">
        <v>59</v>
      </c>
      <c r="B90" s="106" t="s">
        <v>35</v>
      </c>
      <c r="C90" s="106">
        <v>6</v>
      </c>
      <c r="D90" s="123">
        <f t="shared" ref="D90:D94" si="5">C90/SUM(C$89:C$94)*100</f>
        <v>15.789473684210526</v>
      </c>
      <c r="F90" s="109" t="s">
        <v>61</v>
      </c>
      <c r="G90" s="110" t="s">
        <v>12</v>
      </c>
      <c r="H90" s="160">
        <v>10</v>
      </c>
      <c r="I90" s="8"/>
    </row>
    <row r="91" spans="1:9" x14ac:dyDescent="0.2">
      <c r="A91" s="105" t="s">
        <v>59</v>
      </c>
      <c r="B91" s="106" t="s">
        <v>36</v>
      </c>
      <c r="C91" s="106">
        <v>1</v>
      </c>
      <c r="D91" s="123">
        <f t="shared" si="5"/>
        <v>2.6315789473684208</v>
      </c>
      <c r="F91" s="96" t="s">
        <v>61</v>
      </c>
      <c r="G91" s="111" t="s">
        <v>14</v>
      </c>
      <c r="H91" s="162">
        <v>18</v>
      </c>
    </row>
    <row r="92" spans="1:9" x14ac:dyDescent="0.2">
      <c r="A92" s="105" t="s">
        <v>59</v>
      </c>
      <c r="B92" s="106" t="s">
        <v>37</v>
      </c>
      <c r="C92" s="106">
        <v>8</v>
      </c>
      <c r="D92" s="123">
        <f t="shared" si="5"/>
        <v>21.052631578947366</v>
      </c>
      <c r="F92" s="112" t="s">
        <v>61</v>
      </c>
      <c r="G92" s="113" t="s">
        <v>15</v>
      </c>
      <c r="H92" s="161">
        <v>13</v>
      </c>
    </row>
    <row r="93" spans="1:9" x14ac:dyDescent="0.2">
      <c r="A93" s="105" t="s">
        <v>59</v>
      </c>
      <c r="B93" s="106" t="s">
        <v>38</v>
      </c>
      <c r="C93" s="106">
        <v>19</v>
      </c>
      <c r="D93" s="123">
        <f t="shared" si="5"/>
        <v>50</v>
      </c>
      <c r="F93" s="103" t="s">
        <v>59</v>
      </c>
      <c r="G93" s="104" t="s">
        <v>12</v>
      </c>
      <c r="H93" s="158">
        <v>7</v>
      </c>
    </row>
    <row r="94" spans="1:9" x14ac:dyDescent="0.2">
      <c r="A94" s="107" t="s">
        <v>59</v>
      </c>
      <c r="B94" s="108" t="s">
        <v>40</v>
      </c>
      <c r="C94" s="108">
        <v>3</v>
      </c>
      <c r="D94" s="124">
        <f t="shared" si="5"/>
        <v>7.8947368421052628</v>
      </c>
      <c r="F94" s="105" t="s">
        <v>59</v>
      </c>
      <c r="G94" s="106" t="s">
        <v>14</v>
      </c>
      <c r="H94" s="163">
        <v>2</v>
      </c>
    </row>
    <row r="95" spans="1:9" x14ac:dyDescent="0.2">
      <c r="A95" s="8"/>
      <c r="F95" s="107" t="s">
        <v>59</v>
      </c>
      <c r="G95" s="108" t="s">
        <v>15</v>
      </c>
      <c r="H95" s="159">
        <v>15</v>
      </c>
    </row>
    <row r="96" spans="1:9" x14ac:dyDescent="0.2">
      <c r="A96" s="1" t="s">
        <v>251</v>
      </c>
    </row>
    <row r="98" spans="1:4" x14ac:dyDescent="0.2">
      <c r="A98" s="116" t="s">
        <v>125</v>
      </c>
      <c r="B98" s="117" t="s">
        <v>21</v>
      </c>
      <c r="C98" s="117" t="s">
        <v>118</v>
      </c>
      <c r="D98" s="128" t="s">
        <v>119</v>
      </c>
    </row>
    <row r="99" spans="1:4" x14ac:dyDescent="0.2">
      <c r="A99" s="109" t="s">
        <v>61</v>
      </c>
      <c r="B99" s="110" t="s">
        <v>34</v>
      </c>
      <c r="C99" s="110">
        <v>1</v>
      </c>
      <c r="D99" s="125">
        <f t="shared" ref="D99:D106" si="6">C99/SUM(C$99:C$106)*100</f>
        <v>2.4390243902439024</v>
      </c>
    </row>
    <row r="100" spans="1:4" x14ac:dyDescent="0.2">
      <c r="A100" s="96" t="s">
        <v>61</v>
      </c>
      <c r="B100" s="111" t="s">
        <v>35</v>
      </c>
      <c r="C100" s="111">
        <v>6</v>
      </c>
      <c r="D100" s="126">
        <f t="shared" si="6"/>
        <v>14.634146341463413</v>
      </c>
    </row>
    <row r="101" spans="1:4" x14ac:dyDescent="0.2">
      <c r="A101" s="96" t="s">
        <v>61</v>
      </c>
      <c r="B101" s="111" t="s">
        <v>77</v>
      </c>
      <c r="C101" s="111">
        <v>1</v>
      </c>
      <c r="D101" s="126">
        <f t="shared" si="6"/>
        <v>2.4390243902439024</v>
      </c>
    </row>
    <row r="102" spans="1:4" x14ac:dyDescent="0.2">
      <c r="A102" s="96" t="s">
        <v>61</v>
      </c>
      <c r="B102" s="111" t="s">
        <v>78</v>
      </c>
      <c r="C102" s="111">
        <v>1</v>
      </c>
      <c r="D102" s="126">
        <f t="shared" si="6"/>
        <v>2.4390243902439024</v>
      </c>
    </row>
    <row r="103" spans="1:4" x14ac:dyDescent="0.2">
      <c r="A103" s="96" t="s">
        <v>61</v>
      </c>
      <c r="B103" s="111" t="s">
        <v>37</v>
      </c>
      <c r="C103" s="111">
        <v>17</v>
      </c>
      <c r="D103" s="126">
        <f t="shared" si="6"/>
        <v>41.463414634146339</v>
      </c>
    </row>
    <row r="104" spans="1:4" x14ac:dyDescent="0.2">
      <c r="A104" s="96" t="s">
        <v>61</v>
      </c>
      <c r="B104" s="111" t="s">
        <v>79</v>
      </c>
      <c r="C104" s="111">
        <v>4</v>
      </c>
      <c r="D104" s="126">
        <f t="shared" si="6"/>
        <v>9.7560975609756095</v>
      </c>
    </row>
    <row r="105" spans="1:4" x14ac:dyDescent="0.2">
      <c r="A105" s="96" t="s">
        <v>61</v>
      </c>
      <c r="B105" s="111" t="s">
        <v>38</v>
      </c>
      <c r="C105" s="111">
        <v>7</v>
      </c>
      <c r="D105" s="126">
        <f t="shared" si="6"/>
        <v>17.073170731707318</v>
      </c>
    </row>
    <row r="106" spans="1:4" x14ac:dyDescent="0.2">
      <c r="A106" s="112" t="s">
        <v>61</v>
      </c>
      <c r="B106" s="113" t="s">
        <v>40</v>
      </c>
      <c r="C106" s="113">
        <v>4</v>
      </c>
      <c r="D106" s="127">
        <f t="shared" si="6"/>
        <v>9.7560975609756095</v>
      </c>
    </row>
    <row r="107" spans="1:4" x14ac:dyDescent="0.2">
      <c r="A107" s="103" t="s">
        <v>59</v>
      </c>
      <c r="B107" s="104" t="s">
        <v>34</v>
      </c>
      <c r="C107" s="104">
        <v>1</v>
      </c>
      <c r="D107" s="122">
        <f t="shared" ref="D107:D113" si="7">C107/SUM(C$107:C$113)*100</f>
        <v>4.1666666666666661</v>
      </c>
    </row>
    <row r="108" spans="1:4" x14ac:dyDescent="0.2">
      <c r="A108" s="105" t="s">
        <v>59</v>
      </c>
      <c r="B108" s="106" t="s">
        <v>35</v>
      </c>
      <c r="C108" s="106">
        <v>3</v>
      </c>
      <c r="D108" s="123">
        <f t="shared" si="7"/>
        <v>12.5</v>
      </c>
    </row>
    <row r="109" spans="1:4" x14ac:dyDescent="0.2">
      <c r="A109" s="105" t="s">
        <v>59</v>
      </c>
      <c r="B109" s="106" t="s">
        <v>36</v>
      </c>
      <c r="C109" s="106">
        <v>6</v>
      </c>
      <c r="D109" s="123">
        <f t="shared" si="7"/>
        <v>25</v>
      </c>
    </row>
    <row r="110" spans="1:4" x14ac:dyDescent="0.2">
      <c r="A110" s="105" t="s">
        <v>59</v>
      </c>
      <c r="B110" s="106" t="s">
        <v>78</v>
      </c>
      <c r="C110" s="106">
        <v>3</v>
      </c>
      <c r="D110" s="123">
        <f t="shared" si="7"/>
        <v>12.5</v>
      </c>
    </row>
    <row r="111" spans="1:4" x14ac:dyDescent="0.2">
      <c r="A111" s="105" t="s">
        <v>59</v>
      </c>
      <c r="B111" s="106" t="s">
        <v>37</v>
      </c>
      <c r="C111" s="106">
        <v>6</v>
      </c>
      <c r="D111" s="123">
        <f t="shared" si="7"/>
        <v>25</v>
      </c>
    </row>
    <row r="112" spans="1:4" x14ac:dyDescent="0.2">
      <c r="A112" s="105" t="s">
        <v>59</v>
      </c>
      <c r="B112" s="106" t="s">
        <v>79</v>
      </c>
      <c r="C112" s="106">
        <v>1</v>
      </c>
      <c r="D112" s="123">
        <f t="shared" si="7"/>
        <v>4.1666666666666661</v>
      </c>
    </row>
    <row r="113" spans="1:4" x14ac:dyDescent="0.2">
      <c r="A113" s="107" t="s">
        <v>59</v>
      </c>
      <c r="B113" s="108" t="s">
        <v>38</v>
      </c>
      <c r="C113" s="108">
        <v>4</v>
      </c>
      <c r="D113" s="124">
        <f t="shared" si="7"/>
        <v>16.666666666666664</v>
      </c>
    </row>
  </sheetData>
  <mergeCells count="20">
    <mergeCell ref="H3:H4"/>
    <mergeCell ref="C50:H50"/>
    <mergeCell ref="C57:G57"/>
    <mergeCell ref="C65:G65"/>
    <mergeCell ref="C2:H2"/>
    <mergeCell ref="C12:H12"/>
    <mergeCell ref="C23:G23"/>
    <mergeCell ref="C33:G33"/>
    <mergeCell ref="C43:H43"/>
    <mergeCell ref="C13:C14"/>
    <mergeCell ref="D13:D14"/>
    <mergeCell ref="E13:E14"/>
    <mergeCell ref="F13:F14"/>
    <mergeCell ref="G13:G14"/>
    <mergeCell ref="H13:H1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5E5E-6A5D-5549-BFE9-7368FEDE0DCE}">
  <dimension ref="A1:M21"/>
  <sheetViews>
    <sheetView zoomScale="101" workbookViewId="0">
      <selection activeCell="F12" sqref="F12"/>
    </sheetView>
  </sheetViews>
  <sheetFormatPr baseColWidth="10" defaultRowHeight="16" x14ac:dyDescent="0.2"/>
  <cols>
    <col min="2" max="2" width="13.33203125" customWidth="1"/>
    <col min="3" max="3" width="17" customWidth="1"/>
    <col min="4" max="4" width="18" customWidth="1"/>
    <col min="5" max="5" width="16.83203125" customWidth="1"/>
    <col min="6" max="6" width="20.6640625" customWidth="1"/>
    <col min="7" max="7" width="19.83203125" customWidth="1"/>
    <col min="11" max="11" width="13.6640625" customWidth="1"/>
    <col min="12" max="12" width="14.5" customWidth="1"/>
    <col min="13" max="13" width="15" customWidth="1"/>
  </cols>
  <sheetData>
    <row r="1" spans="1:13" ht="24" x14ac:dyDescent="0.3">
      <c r="A1" s="130" t="s">
        <v>127</v>
      </c>
    </row>
    <row r="3" spans="1:13" x14ac:dyDescent="0.2">
      <c r="A3" s="1" t="s">
        <v>151</v>
      </c>
      <c r="J3" s="1" t="s">
        <v>132</v>
      </c>
    </row>
    <row r="5" spans="1:13" ht="82" customHeight="1" x14ac:dyDescent="0.2">
      <c r="C5" s="87" t="s">
        <v>133</v>
      </c>
      <c r="D5" s="87" t="s">
        <v>128</v>
      </c>
      <c r="E5" s="87" t="s">
        <v>131</v>
      </c>
      <c r="F5" s="132" t="s">
        <v>152</v>
      </c>
      <c r="G5" s="136" t="s">
        <v>130</v>
      </c>
      <c r="H5" s="136" t="s">
        <v>129</v>
      </c>
      <c r="K5" s="134" t="s">
        <v>136</v>
      </c>
      <c r="L5" s="135" t="s">
        <v>156</v>
      </c>
      <c r="M5" s="133" t="s">
        <v>157</v>
      </c>
    </row>
    <row r="6" spans="1:13" ht="49" customHeight="1" x14ac:dyDescent="0.2">
      <c r="B6" s="131" t="s">
        <v>0</v>
      </c>
      <c r="C6" s="87" t="s">
        <v>134</v>
      </c>
      <c r="D6" s="138">
        <v>6990</v>
      </c>
      <c r="E6" s="138">
        <v>7594</v>
      </c>
      <c r="F6" s="141">
        <v>5037</v>
      </c>
      <c r="G6" s="142">
        <v>4744</v>
      </c>
      <c r="H6" s="142">
        <v>293</v>
      </c>
      <c r="I6" s="140"/>
      <c r="J6" s="132" t="s">
        <v>147</v>
      </c>
      <c r="K6" s="141">
        <v>3997</v>
      </c>
      <c r="L6" s="139">
        <v>3725</v>
      </c>
      <c r="M6" s="139">
        <v>266</v>
      </c>
    </row>
    <row r="7" spans="1:13" ht="57" customHeight="1" x14ac:dyDescent="0.2">
      <c r="B7" s="131" t="s">
        <v>1</v>
      </c>
      <c r="C7" s="87" t="s">
        <v>135</v>
      </c>
      <c r="D7" s="138">
        <v>11240</v>
      </c>
      <c r="E7" s="138">
        <v>10750</v>
      </c>
      <c r="F7" s="141">
        <v>663</v>
      </c>
      <c r="G7" s="142">
        <v>592</v>
      </c>
      <c r="H7" s="142">
        <v>71</v>
      </c>
      <c r="I7" s="140"/>
      <c r="J7" s="131" t="s">
        <v>148</v>
      </c>
      <c r="K7" s="141">
        <v>636</v>
      </c>
      <c r="L7" s="139">
        <v>567</v>
      </c>
      <c r="M7" s="139">
        <v>65</v>
      </c>
    </row>
    <row r="8" spans="1:13" x14ac:dyDescent="0.2">
      <c r="A8" s="31" t="s">
        <v>153</v>
      </c>
      <c r="E8" s="31"/>
    </row>
    <row r="9" spans="1:13" x14ac:dyDescent="0.2">
      <c r="A9" s="31" t="s">
        <v>154</v>
      </c>
    </row>
    <row r="10" spans="1:13" x14ac:dyDescent="0.2">
      <c r="A10" s="31" t="s">
        <v>155</v>
      </c>
    </row>
    <row r="12" spans="1:13" x14ac:dyDescent="0.2">
      <c r="A12" s="1" t="s">
        <v>254</v>
      </c>
      <c r="F12" s="1" t="s">
        <v>255</v>
      </c>
    </row>
    <row r="14" spans="1:13" x14ac:dyDescent="0.2">
      <c r="B14" s="5" t="s">
        <v>0</v>
      </c>
      <c r="C14" s="6" t="s">
        <v>143</v>
      </c>
      <c r="D14" s="6" t="s">
        <v>144</v>
      </c>
      <c r="G14" s="5" t="s">
        <v>1</v>
      </c>
      <c r="H14" s="6" t="s">
        <v>145</v>
      </c>
      <c r="I14" s="6" t="s">
        <v>146</v>
      </c>
    </row>
    <row r="15" spans="1:13" x14ac:dyDescent="0.2">
      <c r="B15" s="10" t="s">
        <v>140</v>
      </c>
      <c r="C15" s="86">
        <v>72.744569999999996</v>
      </c>
      <c r="D15" s="86">
        <v>52.95</v>
      </c>
      <c r="G15" s="10" t="s">
        <v>140</v>
      </c>
      <c r="H15" s="86">
        <v>101188.985</v>
      </c>
      <c r="I15" s="86">
        <v>2801</v>
      </c>
    </row>
    <row r="16" spans="1:13" x14ac:dyDescent="0.2">
      <c r="B16" s="10" t="s">
        <v>141</v>
      </c>
      <c r="C16" s="86">
        <v>58.368380000000002</v>
      </c>
      <c r="D16" s="86">
        <v>39.25</v>
      </c>
      <c r="G16" s="10" t="s">
        <v>141</v>
      </c>
      <c r="H16" s="86">
        <v>7569.7439999999997</v>
      </c>
      <c r="I16" s="86">
        <v>243</v>
      </c>
    </row>
    <row r="18" spans="1:5" ht="31" customHeight="1" x14ac:dyDescent="0.2">
      <c r="A18" s="1" t="s">
        <v>142</v>
      </c>
    </row>
    <row r="19" spans="1:5" ht="43" customHeight="1" x14ac:dyDescent="0.2">
      <c r="C19" s="6" t="s">
        <v>137</v>
      </c>
      <c r="D19" s="6" t="s">
        <v>139</v>
      </c>
      <c r="E19" s="7" t="s">
        <v>138</v>
      </c>
    </row>
    <row r="20" spans="1:5" ht="43" customHeight="1" x14ac:dyDescent="0.2">
      <c r="B20" s="137" t="s">
        <v>149</v>
      </c>
      <c r="C20" s="86">
        <v>0.17229</v>
      </c>
      <c r="D20" s="89">
        <v>7.9400000000000006E-73</v>
      </c>
      <c r="E20" s="86">
        <v>83.1</v>
      </c>
    </row>
    <row r="21" spans="1:5" ht="34" customHeight="1" x14ac:dyDescent="0.2">
      <c r="B21" s="137" t="s">
        <v>150</v>
      </c>
      <c r="C21" s="86">
        <v>0.49833</v>
      </c>
      <c r="D21" s="89">
        <v>5.2780000000000003E-13</v>
      </c>
      <c r="E21" s="86">
        <v>58.9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4ED4-31EB-DD47-AEA7-746B15296E34}">
  <dimension ref="A1:AH58"/>
  <sheetViews>
    <sheetView workbookViewId="0"/>
  </sheetViews>
  <sheetFormatPr baseColWidth="10" defaultRowHeight="16" x14ac:dyDescent="0.2"/>
  <sheetData>
    <row r="1" spans="1:34" ht="21" x14ac:dyDescent="0.25">
      <c r="A1" s="28" t="s">
        <v>555</v>
      </c>
    </row>
    <row r="2" spans="1:34" ht="19" x14ac:dyDescent="0.25">
      <c r="K2" s="27" t="s">
        <v>165</v>
      </c>
      <c r="Z2" s="27" t="s">
        <v>166</v>
      </c>
    </row>
    <row r="3" spans="1:34" ht="19" x14ac:dyDescent="0.25">
      <c r="A3" s="27" t="s">
        <v>158</v>
      </c>
      <c r="F3" s="27" t="s">
        <v>159</v>
      </c>
      <c r="K3" s="1" t="s">
        <v>160</v>
      </c>
      <c r="P3" s="1" t="s">
        <v>161</v>
      </c>
      <c r="U3" s="1" t="s">
        <v>162</v>
      </c>
      <c r="Z3" s="1" t="s">
        <v>163</v>
      </c>
      <c r="AE3" s="1" t="s">
        <v>164</v>
      </c>
    </row>
    <row r="4" spans="1:34" x14ac:dyDescent="0.2">
      <c r="A4" t="s">
        <v>236</v>
      </c>
      <c r="F4" t="s">
        <v>237</v>
      </c>
      <c r="K4" t="s">
        <v>238</v>
      </c>
      <c r="P4" t="s">
        <v>239</v>
      </c>
      <c r="U4" t="s">
        <v>240</v>
      </c>
      <c r="Z4" s="1"/>
      <c r="AE4" s="1"/>
    </row>
    <row r="5" spans="1:34" x14ac:dyDescent="0.2">
      <c r="A5" s="16" t="s">
        <v>70</v>
      </c>
      <c r="B5" s="17" t="s">
        <v>67</v>
      </c>
      <c r="C5" s="17" t="s">
        <v>68</v>
      </c>
      <c r="D5" s="18" t="s">
        <v>69</v>
      </c>
      <c r="F5" s="16" t="s">
        <v>70</v>
      </c>
      <c r="G5" s="25" t="s">
        <v>67</v>
      </c>
      <c r="H5" s="25" t="s">
        <v>68</v>
      </c>
      <c r="I5" s="26" t="s">
        <v>69</v>
      </c>
      <c r="K5" s="94" t="s">
        <v>70</v>
      </c>
      <c r="L5" s="95" t="s">
        <v>67</v>
      </c>
      <c r="M5" s="95" t="s">
        <v>68</v>
      </c>
      <c r="N5" s="36" t="s">
        <v>69</v>
      </c>
      <c r="P5" s="94" t="s">
        <v>70</v>
      </c>
      <c r="Q5" s="95" t="s">
        <v>67</v>
      </c>
      <c r="R5" s="95" t="s">
        <v>68</v>
      </c>
      <c r="S5" s="36" t="s">
        <v>69</v>
      </c>
      <c r="U5" s="94" t="s">
        <v>70</v>
      </c>
      <c r="V5" s="95" t="s">
        <v>67</v>
      </c>
      <c r="W5" s="95" t="s">
        <v>68</v>
      </c>
      <c r="X5" s="36" t="s">
        <v>69</v>
      </c>
      <c r="Z5" s="94" t="s">
        <v>70</v>
      </c>
      <c r="AA5" s="95" t="s">
        <v>67</v>
      </c>
      <c r="AB5" s="95" t="s">
        <v>68</v>
      </c>
      <c r="AC5" s="36" t="s">
        <v>69</v>
      </c>
      <c r="AE5" s="94" t="s">
        <v>70</v>
      </c>
      <c r="AF5" s="95" t="s">
        <v>67</v>
      </c>
      <c r="AG5" s="95" t="s">
        <v>68</v>
      </c>
      <c r="AH5" s="36" t="s">
        <v>69</v>
      </c>
    </row>
    <row r="6" spans="1:34" x14ac:dyDescent="0.2">
      <c r="A6" s="19">
        <v>1970</v>
      </c>
      <c r="B6" s="20">
        <v>1</v>
      </c>
      <c r="C6" s="20">
        <v>1</v>
      </c>
      <c r="D6" s="21">
        <v>1</v>
      </c>
      <c r="F6" s="11">
        <v>1970</v>
      </c>
      <c r="G6">
        <v>1</v>
      </c>
      <c r="H6">
        <v>1</v>
      </c>
      <c r="I6" s="12">
        <v>1</v>
      </c>
      <c r="K6" s="11">
        <v>1971</v>
      </c>
      <c r="L6">
        <v>1</v>
      </c>
      <c r="M6">
        <v>1</v>
      </c>
      <c r="N6" s="12">
        <v>1</v>
      </c>
      <c r="P6" s="11">
        <v>1972</v>
      </c>
      <c r="Q6">
        <v>1</v>
      </c>
      <c r="R6">
        <v>1</v>
      </c>
      <c r="S6" s="12">
        <v>1</v>
      </c>
      <c r="U6" s="11">
        <v>1983</v>
      </c>
      <c r="V6">
        <v>1</v>
      </c>
      <c r="W6">
        <v>1</v>
      </c>
      <c r="X6" s="12">
        <v>1</v>
      </c>
      <c r="Z6" s="11">
        <v>1970</v>
      </c>
      <c r="AA6">
        <v>1</v>
      </c>
      <c r="AB6">
        <v>1</v>
      </c>
      <c r="AC6" s="12">
        <v>1</v>
      </c>
      <c r="AE6" s="11">
        <v>1970</v>
      </c>
      <c r="AF6">
        <v>1</v>
      </c>
      <c r="AG6">
        <v>1</v>
      </c>
      <c r="AH6" s="12">
        <v>1</v>
      </c>
    </row>
    <row r="7" spans="1:34" x14ac:dyDescent="0.2">
      <c r="A7" s="19">
        <v>1971</v>
      </c>
      <c r="B7" s="20">
        <v>0.98681881000000005</v>
      </c>
      <c r="C7" s="20">
        <v>0.93798373000000002</v>
      </c>
      <c r="D7" s="21">
        <v>1.05497189</v>
      </c>
      <c r="F7" s="11">
        <v>1971</v>
      </c>
      <c r="G7">
        <v>0.92505371189704</v>
      </c>
      <c r="H7">
        <v>0.857193154969908</v>
      </c>
      <c r="I7" s="12">
        <v>0.97509388860188995</v>
      </c>
      <c r="K7" s="11">
        <v>1972</v>
      </c>
      <c r="L7">
        <v>1.04558531735533</v>
      </c>
      <c r="M7">
        <v>0.97328805336261703</v>
      </c>
      <c r="N7" s="12">
        <v>1.1069415935224101</v>
      </c>
      <c r="P7" s="11">
        <v>1973</v>
      </c>
      <c r="Q7">
        <v>0.962589080698249</v>
      </c>
      <c r="R7">
        <v>0.94635934975519798</v>
      </c>
      <c r="S7" s="12">
        <v>0.98001658610004805</v>
      </c>
      <c r="U7" s="11">
        <v>1984</v>
      </c>
      <c r="V7">
        <v>5.1767046730345001</v>
      </c>
      <c r="W7">
        <v>3.98040054884504</v>
      </c>
      <c r="X7" s="12">
        <v>7.4315179581761601</v>
      </c>
      <c r="Z7" s="11">
        <v>1971</v>
      </c>
      <c r="AA7">
        <v>0.95836405565540705</v>
      </c>
      <c r="AB7">
        <v>0.92487080188373305</v>
      </c>
      <c r="AC7" s="12">
        <v>0.99244210530555999</v>
      </c>
      <c r="AE7" s="11">
        <v>1971</v>
      </c>
      <c r="AF7">
        <v>0.83929984334635999</v>
      </c>
      <c r="AG7">
        <v>0.67094048655646299</v>
      </c>
      <c r="AH7" s="12">
        <v>0.97113702624240095</v>
      </c>
    </row>
    <row r="8" spans="1:34" x14ac:dyDescent="0.2">
      <c r="A8" s="19">
        <v>1972</v>
      </c>
      <c r="B8" s="20">
        <v>0.98344604000000002</v>
      </c>
      <c r="C8" s="20">
        <v>0.91230142999999997</v>
      </c>
      <c r="D8" s="21">
        <v>1.0686813399999999</v>
      </c>
      <c r="F8" s="11">
        <v>1972</v>
      </c>
      <c r="G8">
        <v>0.96409659304020501</v>
      </c>
      <c r="H8">
        <v>0.83529534249753601</v>
      </c>
      <c r="I8" s="12">
        <v>1.18360554151857</v>
      </c>
      <c r="K8" s="11">
        <v>1973</v>
      </c>
      <c r="L8">
        <v>1.00830902254607</v>
      </c>
      <c r="M8">
        <v>0.90693412292984599</v>
      </c>
      <c r="N8" s="12">
        <v>1.12101536290575</v>
      </c>
      <c r="P8" s="11">
        <v>1974</v>
      </c>
      <c r="Q8">
        <v>0.94170224783835299</v>
      </c>
      <c r="R8">
        <v>0.90667996532262096</v>
      </c>
      <c r="S8" s="12">
        <v>0.988777640422279</v>
      </c>
      <c r="U8" s="11">
        <v>1985</v>
      </c>
      <c r="V8">
        <v>4.6478590987407697</v>
      </c>
      <c r="W8">
        <v>1.2203191154308399</v>
      </c>
      <c r="X8" s="12">
        <v>17.017274716503199</v>
      </c>
      <c r="Z8" s="11">
        <v>1972</v>
      </c>
      <c r="AA8">
        <v>1.03556621593175</v>
      </c>
      <c r="AB8">
        <v>0.88606605942699601</v>
      </c>
      <c r="AC8" s="12">
        <v>1.3431391690143899</v>
      </c>
      <c r="AE8" s="11">
        <v>1972</v>
      </c>
      <c r="AF8">
        <v>0.79916479253684602</v>
      </c>
      <c r="AG8">
        <v>0.63847530681904296</v>
      </c>
      <c r="AH8" s="12">
        <v>0.94353686361812705</v>
      </c>
    </row>
    <row r="9" spans="1:34" x14ac:dyDescent="0.2">
      <c r="A9" s="19">
        <v>1973</v>
      </c>
      <c r="B9" s="20">
        <v>0.94708678999999996</v>
      </c>
      <c r="C9" s="20">
        <v>0.87474607000000004</v>
      </c>
      <c r="D9" s="21">
        <v>1.03310831</v>
      </c>
      <c r="F9" s="11">
        <v>1973</v>
      </c>
      <c r="G9">
        <v>0.92305712056309097</v>
      </c>
      <c r="H9">
        <v>0.79666973427457</v>
      </c>
      <c r="I9" s="12">
        <v>1.1351999870143901</v>
      </c>
      <c r="K9" s="11">
        <v>1974</v>
      </c>
      <c r="L9">
        <v>1.1188057850377</v>
      </c>
      <c r="M9">
        <v>0.95628643553096804</v>
      </c>
      <c r="N9" s="12">
        <v>1.3198288061982399</v>
      </c>
      <c r="P9" s="11">
        <v>1975</v>
      </c>
      <c r="Q9">
        <v>0.90584652998581405</v>
      </c>
      <c r="R9">
        <v>0.86585550705849701</v>
      </c>
      <c r="S9" s="12">
        <v>0.95474086590310703</v>
      </c>
      <c r="U9" s="11">
        <v>1986</v>
      </c>
      <c r="V9">
        <v>2.9296490860862301</v>
      </c>
      <c r="W9">
        <v>0.54617580985212599</v>
      </c>
      <c r="X9" s="12">
        <v>16.434617002493301</v>
      </c>
      <c r="Z9" s="11">
        <v>1973</v>
      </c>
      <c r="AA9">
        <v>0.99725886883078196</v>
      </c>
      <c r="AB9">
        <v>0.84836377216118397</v>
      </c>
      <c r="AC9" s="12">
        <v>1.3037793936040001</v>
      </c>
      <c r="AE9" s="11">
        <v>1973</v>
      </c>
      <c r="AF9">
        <v>0.75484832079729902</v>
      </c>
      <c r="AG9">
        <v>0.60095135348240702</v>
      </c>
      <c r="AH9" s="12">
        <v>0.90465264944572898</v>
      </c>
    </row>
    <row r="10" spans="1:34" x14ac:dyDescent="0.2">
      <c r="A10" s="19">
        <v>1974</v>
      </c>
      <c r="B10" s="20">
        <v>0.95385606999999994</v>
      </c>
      <c r="C10" s="20">
        <v>0.86768341000000004</v>
      </c>
      <c r="D10" s="21">
        <v>1.05503462</v>
      </c>
      <c r="F10" s="11">
        <v>1974</v>
      </c>
      <c r="G10">
        <v>0.87572398542056695</v>
      </c>
      <c r="H10">
        <v>0.75166818914391997</v>
      </c>
      <c r="I10" s="12">
        <v>1.0809618960545699</v>
      </c>
      <c r="K10" s="11">
        <v>1975</v>
      </c>
      <c r="L10">
        <v>1.1520130160509301</v>
      </c>
      <c r="M10">
        <v>0.98266094575120999</v>
      </c>
      <c r="N10" s="12">
        <v>1.36697808745042</v>
      </c>
      <c r="P10" s="11">
        <v>1976</v>
      </c>
      <c r="Q10">
        <v>0.87133487131970999</v>
      </c>
      <c r="R10">
        <v>0.82885608724711302</v>
      </c>
      <c r="S10" s="12">
        <v>0.92169490179515301</v>
      </c>
      <c r="U10" s="11">
        <v>1987</v>
      </c>
      <c r="V10">
        <v>4.3487859738970602</v>
      </c>
      <c r="W10">
        <v>0.79409804250577698</v>
      </c>
      <c r="X10" s="12">
        <v>24.616886906748601</v>
      </c>
      <c r="Z10" s="11">
        <v>1974</v>
      </c>
      <c r="AA10">
        <v>0.94700684563550896</v>
      </c>
      <c r="AB10">
        <v>0.79520852248864504</v>
      </c>
      <c r="AC10" s="12">
        <v>1.24419650026854</v>
      </c>
      <c r="AE10" s="11">
        <v>1974</v>
      </c>
      <c r="AF10">
        <v>0.71446671911985205</v>
      </c>
      <c r="AG10">
        <v>0.56484303739727804</v>
      </c>
      <c r="AH10" s="12">
        <v>0.867805631379585</v>
      </c>
    </row>
    <row r="11" spans="1:34" x14ac:dyDescent="0.2">
      <c r="A11" s="19">
        <v>1975</v>
      </c>
      <c r="B11" s="20">
        <v>0.93206412000000005</v>
      </c>
      <c r="C11" s="20">
        <v>0.84478184000000001</v>
      </c>
      <c r="D11" s="21">
        <v>1.0325798799999999</v>
      </c>
      <c r="F11" s="11">
        <v>1975</v>
      </c>
      <c r="G11">
        <v>0.85834766283567299</v>
      </c>
      <c r="H11">
        <v>0.734945011097907</v>
      </c>
      <c r="I11" s="12">
        <v>1.0636640119882499</v>
      </c>
      <c r="K11" s="11">
        <v>1976</v>
      </c>
      <c r="L11">
        <v>1.1536181218253101</v>
      </c>
      <c r="M11">
        <v>0.93595260680854597</v>
      </c>
      <c r="N11" s="12">
        <v>1.4235754782379799</v>
      </c>
      <c r="P11" s="11">
        <v>1977</v>
      </c>
      <c r="Q11">
        <v>0.84016683041281004</v>
      </c>
      <c r="R11">
        <v>0.79653535746189597</v>
      </c>
      <c r="S11" s="12">
        <v>0.890507752605189</v>
      </c>
      <c r="U11" s="11">
        <v>1988</v>
      </c>
      <c r="V11">
        <v>3.0964951107184899</v>
      </c>
      <c r="W11">
        <v>0.54865147200734898</v>
      </c>
      <c r="X11" s="12">
        <v>17.852780788957599</v>
      </c>
      <c r="Z11" s="11">
        <v>1975</v>
      </c>
      <c r="AA11">
        <v>0.92123211830976504</v>
      </c>
      <c r="AB11">
        <v>0.76974718229141303</v>
      </c>
      <c r="AC11" s="12">
        <v>1.2115468615481599</v>
      </c>
      <c r="AE11" s="11">
        <v>1975</v>
      </c>
      <c r="AF11">
        <v>0.71171583157212404</v>
      </c>
      <c r="AG11">
        <v>0.555775743112636</v>
      </c>
      <c r="AH11" s="12">
        <v>0.88622283248836797</v>
      </c>
    </row>
    <row r="12" spans="1:34" x14ac:dyDescent="0.2">
      <c r="A12" s="19">
        <v>1976</v>
      </c>
      <c r="B12" s="20">
        <v>0.90691982000000004</v>
      </c>
      <c r="C12" s="20">
        <v>0.81384683000000002</v>
      </c>
      <c r="D12" s="21">
        <v>1.01563873</v>
      </c>
      <c r="F12" s="11">
        <v>1976</v>
      </c>
      <c r="G12">
        <v>0.81735863529764696</v>
      </c>
      <c r="H12">
        <v>0.69233470910838002</v>
      </c>
      <c r="I12" s="12">
        <v>1.0171494971944399</v>
      </c>
      <c r="K12" s="11">
        <v>1977</v>
      </c>
      <c r="L12">
        <v>1.22799791399072</v>
      </c>
      <c r="M12">
        <v>0.98550341872101599</v>
      </c>
      <c r="N12" s="12">
        <v>1.52464543108437</v>
      </c>
      <c r="P12" s="11">
        <v>1978</v>
      </c>
      <c r="Q12">
        <v>0.81099990492931195</v>
      </c>
      <c r="R12">
        <v>0.76750419048318896</v>
      </c>
      <c r="S12" s="12">
        <v>0.86245715751823604</v>
      </c>
      <c r="U12" s="11">
        <v>1989</v>
      </c>
      <c r="V12">
        <v>2.2035193204078798</v>
      </c>
      <c r="W12">
        <v>0.38046313328863401</v>
      </c>
      <c r="X12" s="12">
        <v>13.623627684175</v>
      </c>
      <c r="Z12" s="11">
        <v>1976</v>
      </c>
      <c r="AA12">
        <v>0.84949675221856702</v>
      </c>
      <c r="AB12">
        <v>0.70278337922338496</v>
      </c>
      <c r="AC12" s="12">
        <v>1.1254913116542899</v>
      </c>
      <c r="AE12" s="11">
        <v>1976</v>
      </c>
      <c r="AF12">
        <v>0.70956845838121596</v>
      </c>
      <c r="AG12">
        <v>0.54705659412032703</v>
      </c>
      <c r="AH12" s="12">
        <v>0.90450510533131101</v>
      </c>
    </row>
    <row r="13" spans="1:34" x14ac:dyDescent="0.2">
      <c r="A13" s="19">
        <v>1977</v>
      </c>
      <c r="B13" s="20">
        <v>0.89637164000000003</v>
      </c>
      <c r="C13" s="20">
        <v>0.80218515999999995</v>
      </c>
      <c r="D13" s="21">
        <v>1.0067968700000001</v>
      </c>
      <c r="F13" s="11">
        <v>1977</v>
      </c>
      <c r="G13">
        <v>0.72579541417994897</v>
      </c>
      <c r="H13">
        <v>0.59738601442185602</v>
      </c>
      <c r="I13" s="12">
        <v>0.92002845914853504</v>
      </c>
      <c r="K13" s="11">
        <v>1978</v>
      </c>
      <c r="L13">
        <v>1.2920888852688399</v>
      </c>
      <c r="M13">
        <v>1.0337796048079999</v>
      </c>
      <c r="N13" s="12">
        <v>1.61777508664945</v>
      </c>
      <c r="P13" s="11">
        <v>1979</v>
      </c>
      <c r="Q13">
        <v>0.78721368881282805</v>
      </c>
      <c r="R13">
        <v>0.74081824644933003</v>
      </c>
      <c r="S13" s="12">
        <v>0.84168845019286798</v>
      </c>
      <c r="U13" s="11">
        <v>1990</v>
      </c>
      <c r="V13">
        <v>1.67358829573987</v>
      </c>
      <c r="W13">
        <v>0.28389454652054003</v>
      </c>
      <c r="X13" s="12">
        <v>10.401037054386</v>
      </c>
      <c r="Z13" s="11">
        <v>1977</v>
      </c>
      <c r="AA13">
        <v>0.71351635540362301</v>
      </c>
      <c r="AB13">
        <v>0.55571778944300199</v>
      </c>
      <c r="AC13" s="12">
        <v>0.96383013284382502</v>
      </c>
      <c r="AE13" s="11">
        <v>1977</v>
      </c>
      <c r="AF13">
        <v>0.687639106190581</v>
      </c>
      <c r="AG13">
        <v>0.52066400031114901</v>
      </c>
      <c r="AH13" s="12">
        <v>0.89590973983180799</v>
      </c>
    </row>
    <row r="14" spans="1:34" x14ac:dyDescent="0.2">
      <c r="A14" s="19">
        <v>1978</v>
      </c>
      <c r="B14" s="20">
        <v>0.88410378999999994</v>
      </c>
      <c r="C14" s="20">
        <v>0.78880702000000003</v>
      </c>
      <c r="D14" s="21">
        <v>0.99666946000000001</v>
      </c>
      <c r="F14" s="11">
        <v>1978</v>
      </c>
      <c r="G14">
        <v>0.68831920928957202</v>
      </c>
      <c r="H14">
        <v>0.55227183216176301</v>
      </c>
      <c r="I14" s="12">
        <v>0.88565412788992504</v>
      </c>
      <c r="K14" s="11">
        <v>1979</v>
      </c>
      <c r="L14">
        <v>1.29173855487472</v>
      </c>
      <c r="M14">
        <v>0.96390853596191395</v>
      </c>
      <c r="N14" s="12">
        <v>1.7315974678060899</v>
      </c>
      <c r="P14" s="11">
        <v>1980</v>
      </c>
      <c r="Q14">
        <v>0.76483769620018405</v>
      </c>
      <c r="R14">
        <v>0.71531104855479899</v>
      </c>
      <c r="S14" s="12">
        <v>0.82195817740076804</v>
      </c>
      <c r="U14" s="11">
        <v>1991</v>
      </c>
      <c r="V14">
        <v>1.03450306056727</v>
      </c>
      <c r="W14">
        <v>0.16638885524357799</v>
      </c>
      <c r="X14" s="12">
        <v>6.8260593515955099</v>
      </c>
      <c r="Z14" s="11">
        <v>1978</v>
      </c>
      <c r="AA14">
        <v>0.628721001660275</v>
      </c>
      <c r="AB14">
        <v>0.47156028549203399</v>
      </c>
      <c r="AC14" s="12">
        <v>0.86628314667137096</v>
      </c>
      <c r="AE14" s="11">
        <v>1978</v>
      </c>
      <c r="AF14">
        <v>0.72281395038310003</v>
      </c>
      <c r="AG14">
        <v>0.53113178618433898</v>
      </c>
      <c r="AH14" s="12">
        <v>0.97538974017473401</v>
      </c>
    </row>
    <row r="15" spans="1:34" x14ac:dyDescent="0.2">
      <c r="A15" s="19">
        <v>1979</v>
      </c>
      <c r="B15" s="20">
        <v>0.86620458</v>
      </c>
      <c r="C15" s="20">
        <v>0.76086682999999999</v>
      </c>
      <c r="D15" s="21">
        <v>0.99094342000000002</v>
      </c>
      <c r="F15" s="11">
        <v>1979</v>
      </c>
      <c r="G15">
        <v>0.66496978684996799</v>
      </c>
      <c r="H15">
        <v>0.52555173888495998</v>
      </c>
      <c r="I15" s="12">
        <v>0.86226421577842205</v>
      </c>
      <c r="K15" s="11">
        <v>1980</v>
      </c>
      <c r="L15">
        <v>1.32491691145376</v>
      </c>
      <c r="M15">
        <v>0.95106218536480502</v>
      </c>
      <c r="N15" s="12">
        <v>1.85164496325567</v>
      </c>
      <c r="P15" s="11">
        <v>1981</v>
      </c>
      <c r="Q15">
        <v>0.752157068785688</v>
      </c>
      <c r="R15">
        <v>0.70060937257335298</v>
      </c>
      <c r="S15" s="12">
        <v>0.81174130250191501</v>
      </c>
      <c r="U15" s="11">
        <v>1992</v>
      </c>
      <c r="V15">
        <v>0.92271107793776697</v>
      </c>
      <c r="W15">
        <v>0.13912268874585701</v>
      </c>
      <c r="X15" s="12">
        <v>6.41769032451562</v>
      </c>
      <c r="Z15" s="11">
        <v>1979</v>
      </c>
      <c r="AA15">
        <v>0.58374790094266205</v>
      </c>
      <c r="AB15">
        <v>0.42788947178526099</v>
      </c>
      <c r="AC15" s="12">
        <v>0.82017409749526404</v>
      </c>
      <c r="AE15" s="11">
        <v>1979</v>
      </c>
      <c r="AF15">
        <v>0.737479506029045</v>
      </c>
      <c r="AG15">
        <v>0.53717715409730005</v>
      </c>
      <c r="AH15" s="12">
        <v>1.01287025417122</v>
      </c>
    </row>
    <row r="16" spans="1:34" x14ac:dyDescent="0.2">
      <c r="A16" s="19">
        <v>1980</v>
      </c>
      <c r="B16" s="20">
        <v>0.85769958999999996</v>
      </c>
      <c r="C16" s="20">
        <v>0.74440618999999997</v>
      </c>
      <c r="D16" s="21">
        <v>0.99213600000000002</v>
      </c>
      <c r="F16" s="11">
        <v>1980</v>
      </c>
      <c r="G16">
        <v>0.66964955701102202</v>
      </c>
      <c r="H16">
        <v>0.52617923905206199</v>
      </c>
      <c r="I16" s="12">
        <v>0.874162537265469</v>
      </c>
      <c r="K16" s="11">
        <v>1981</v>
      </c>
      <c r="L16">
        <v>1.3819258283767299</v>
      </c>
      <c r="M16">
        <v>0.97034030377972602</v>
      </c>
      <c r="N16" s="12">
        <v>1.98113157074927</v>
      </c>
      <c r="P16" s="11">
        <v>1982</v>
      </c>
      <c r="Q16">
        <v>0.74126022570780004</v>
      </c>
      <c r="R16">
        <v>0.68739375302752803</v>
      </c>
      <c r="S16" s="12">
        <v>0.80456411338935696</v>
      </c>
      <c r="U16" s="11">
        <v>1993</v>
      </c>
      <c r="V16">
        <v>0.86306368771709097</v>
      </c>
      <c r="W16">
        <v>0.131051992849744</v>
      </c>
      <c r="X16" s="12">
        <v>6.0183462382598902</v>
      </c>
      <c r="Z16" s="11">
        <v>1980</v>
      </c>
      <c r="AA16">
        <v>0.55991679162225605</v>
      </c>
      <c r="AB16">
        <v>0.407375358292485</v>
      </c>
      <c r="AC16" s="12">
        <v>0.79155046020659103</v>
      </c>
      <c r="AE16" s="11">
        <v>1980</v>
      </c>
      <c r="AF16">
        <v>0.80089258504808403</v>
      </c>
      <c r="AG16">
        <v>0.57258816285352898</v>
      </c>
      <c r="AH16" s="12">
        <v>1.1137504088755901</v>
      </c>
    </row>
    <row r="17" spans="1:34" x14ac:dyDescent="0.2">
      <c r="A17" s="19">
        <v>1981</v>
      </c>
      <c r="B17" s="20">
        <v>0.86260186999999999</v>
      </c>
      <c r="C17" s="20">
        <v>0.74151248999999997</v>
      </c>
      <c r="D17" s="21">
        <v>1.00572675</v>
      </c>
      <c r="F17" s="11">
        <v>1981</v>
      </c>
      <c r="G17">
        <v>0.64858034066251002</v>
      </c>
      <c r="H17">
        <v>0.50424850791910902</v>
      </c>
      <c r="I17" s="12">
        <v>0.853173367395342</v>
      </c>
      <c r="K17" s="11">
        <v>1982</v>
      </c>
      <c r="L17">
        <v>1.47625872849079</v>
      </c>
      <c r="M17">
        <v>1.02521176544628</v>
      </c>
      <c r="N17" s="12">
        <v>2.1392176885655001</v>
      </c>
      <c r="P17" s="11">
        <v>1983</v>
      </c>
      <c r="Q17">
        <v>0.71863565055174805</v>
      </c>
      <c r="R17">
        <v>0.66412279759986304</v>
      </c>
      <c r="S17" s="12">
        <v>0.78349749838174298</v>
      </c>
      <c r="U17" s="11">
        <v>1994</v>
      </c>
      <c r="V17">
        <v>1.0048692502477801</v>
      </c>
      <c r="W17">
        <v>0.148022171741965</v>
      </c>
      <c r="X17" s="12">
        <v>7.1398397821051898</v>
      </c>
      <c r="Z17" s="11">
        <v>1981</v>
      </c>
      <c r="AA17">
        <v>0.53293340386766097</v>
      </c>
      <c r="AB17">
        <v>0.386521461463252</v>
      </c>
      <c r="AC17" s="12">
        <v>0.759424933878594</v>
      </c>
      <c r="AE17" s="11">
        <v>1981</v>
      </c>
      <c r="AF17">
        <v>0.79762224616812605</v>
      </c>
      <c r="AG17">
        <v>0.550057407599017</v>
      </c>
      <c r="AH17" s="12">
        <v>1.15539516607181</v>
      </c>
    </row>
    <row r="18" spans="1:34" x14ac:dyDescent="0.2">
      <c r="A18" s="19">
        <v>1982</v>
      </c>
      <c r="B18" s="20">
        <v>0.85335609999999995</v>
      </c>
      <c r="C18" s="20">
        <v>0.71991474</v>
      </c>
      <c r="D18" s="21">
        <v>1.01060803</v>
      </c>
      <c r="F18" s="11">
        <v>1982</v>
      </c>
      <c r="G18">
        <v>0.64514852333202199</v>
      </c>
      <c r="H18">
        <v>0.49755582301906798</v>
      </c>
      <c r="I18" s="12">
        <v>0.85304633082053805</v>
      </c>
      <c r="K18" s="11">
        <v>1983</v>
      </c>
      <c r="L18">
        <v>1.5343569506902199</v>
      </c>
      <c r="M18">
        <v>1.05332891840372</v>
      </c>
      <c r="N18" s="12">
        <v>2.2423219169285402</v>
      </c>
      <c r="P18" s="11">
        <v>1984</v>
      </c>
      <c r="Q18">
        <v>0.69259472557117496</v>
      </c>
      <c r="R18">
        <v>0.63465731438929196</v>
      </c>
      <c r="S18" s="12">
        <v>0.75735676470400004</v>
      </c>
      <c r="U18" s="11">
        <v>1995</v>
      </c>
      <c r="V18">
        <v>1.0207019061954501</v>
      </c>
      <c r="W18">
        <v>0.15147100162999899</v>
      </c>
      <c r="X18" s="12">
        <v>7.24300725468657</v>
      </c>
      <c r="Z18" s="11">
        <v>1982</v>
      </c>
      <c r="AA18">
        <v>0.50951993272547003</v>
      </c>
      <c r="AB18">
        <v>0.36852759564387499</v>
      </c>
      <c r="AC18" s="12">
        <v>0.72611039520393506</v>
      </c>
      <c r="AE18" s="11">
        <v>1982</v>
      </c>
      <c r="AF18">
        <v>0.84532845983612503</v>
      </c>
      <c r="AG18">
        <v>0.56869881543432699</v>
      </c>
      <c r="AH18" s="12">
        <v>1.2477316699899801</v>
      </c>
    </row>
    <row r="19" spans="1:34" x14ac:dyDescent="0.2">
      <c r="A19" s="19">
        <v>1983</v>
      </c>
      <c r="B19" s="20">
        <v>0.8553113</v>
      </c>
      <c r="C19" s="20">
        <v>0.71642039000000002</v>
      </c>
      <c r="D19" s="21">
        <v>1.0207989200000001</v>
      </c>
      <c r="F19" s="11">
        <v>1983</v>
      </c>
      <c r="G19">
        <v>0.63791909135201597</v>
      </c>
      <c r="H19">
        <v>0.48810620982349301</v>
      </c>
      <c r="I19" s="12">
        <v>0.85436902718588703</v>
      </c>
      <c r="K19" s="11">
        <v>1984</v>
      </c>
      <c r="L19">
        <v>1.5403562725245601</v>
      </c>
      <c r="M19">
        <v>1.0454408259657899</v>
      </c>
      <c r="N19" s="12">
        <v>2.27930942378303</v>
      </c>
      <c r="P19" s="11">
        <v>1985</v>
      </c>
      <c r="Q19">
        <v>0.65471191444650001</v>
      </c>
      <c r="R19">
        <v>0.59203173491884997</v>
      </c>
      <c r="S19" s="12">
        <v>0.72340402071886101</v>
      </c>
      <c r="U19" s="11">
        <v>1996</v>
      </c>
      <c r="V19">
        <v>0.94470727950911304</v>
      </c>
      <c r="W19">
        <v>0.14327710088397599</v>
      </c>
      <c r="X19" s="12">
        <v>6.7912041800402596</v>
      </c>
      <c r="Z19" s="11">
        <v>1983</v>
      </c>
      <c r="AA19">
        <v>0.47999331511794402</v>
      </c>
      <c r="AB19">
        <v>0.34223342515404398</v>
      </c>
      <c r="AC19" s="12">
        <v>0.69330508881491104</v>
      </c>
      <c r="AE19" s="11">
        <v>1983</v>
      </c>
      <c r="AF19">
        <v>0.90538644393366896</v>
      </c>
      <c r="AG19">
        <v>0.60099770555263998</v>
      </c>
      <c r="AH19" s="12">
        <v>1.3447776718179201</v>
      </c>
    </row>
    <row r="20" spans="1:34" x14ac:dyDescent="0.2">
      <c r="A20" s="19">
        <v>1984</v>
      </c>
      <c r="B20" s="20">
        <v>1.11707633</v>
      </c>
      <c r="C20" s="20">
        <v>0.83925916</v>
      </c>
      <c r="D20" s="21">
        <v>1.5262792199999999</v>
      </c>
      <c r="F20" s="11">
        <v>1984</v>
      </c>
      <c r="G20">
        <v>0.56043313115344395</v>
      </c>
      <c r="H20">
        <v>0.419965954224785</v>
      </c>
      <c r="I20" s="12">
        <v>0.76140992309674604</v>
      </c>
      <c r="K20" s="11">
        <v>1985</v>
      </c>
      <c r="L20">
        <v>1.5514876721395301</v>
      </c>
      <c r="M20">
        <v>1.03835587396067</v>
      </c>
      <c r="N20" s="12">
        <v>2.3172368664023701</v>
      </c>
      <c r="P20" s="11">
        <v>1986</v>
      </c>
      <c r="Q20">
        <v>0.67203312953332095</v>
      </c>
      <c r="R20">
        <v>0.59109525328454104</v>
      </c>
      <c r="S20" s="12">
        <v>0.770958091927891</v>
      </c>
      <c r="U20" s="11">
        <v>1997</v>
      </c>
      <c r="V20">
        <v>0.87818740511366999</v>
      </c>
      <c r="W20">
        <v>0.130238694366617</v>
      </c>
      <c r="X20" s="12">
        <v>6.3710538704562003</v>
      </c>
      <c r="Z20" s="11">
        <v>1984</v>
      </c>
      <c r="AA20">
        <v>0.38942009064300398</v>
      </c>
      <c r="AB20">
        <v>0.26731548898726898</v>
      </c>
      <c r="AC20" s="12">
        <v>0.57417933256170905</v>
      </c>
      <c r="AE20" s="11">
        <v>1984</v>
      </c>
      <c r="AF20">
        <v>0.91266775831068003</v>
      </c>
      <c r="AG20">
        <v>0.59118783068875302</v>
      </c>
      <c r="AH20" s="12">
        <v>1.4045356886167699</v>
      </c>
    </row>
    <row r="21" spans="1:34" x14ac:dyDescent="0.2">
      <c r="A21" s="19">
        <v>1985</v>
      </c>
      <c r="B21" s="20">
        <v>1.0697908</v>
      </c>
      <c r="C21" s="20">
        <v>0.73484267000000003</v>
      </c>
      <c r="D21" s="21">
        <v>1.57731088</v>
      </c>
      <c r="F21" s="11">
        <v>1985</v>
      </c>
      <c r="G21">
        <v>0.55620799376463503</v>
      </c>
      <c r="H21">
        <v>0.40259240695690701</v>
      </c>
      <c r="I21" s="12">
        <v>0.77514690810730003</v>
      </c>
      <c r="K21" s="11">
        <v>1986</v>
      </c>
      <c r="L21">
        <v>1.6632266138468299</v>
      </c>
      <c r="M21">
        <v>1.10562833954822</v>
      </c>
      <c r="N21" s="12">
        <v>2.5014654388258499</v>
      </c>
      <c r="P21" s="11">
        <v>1987</v>
      </c>
      <c r="Q21">
        <v>0.67935967063265101</v>
      </c>
      <c r="R21">
        <v>0.58608412096280005</v>
      </c>
      <c r="S21" s="12">
        <v>0.79681223492340703</v>
      </c>
      <c r="U21" s="11">
        <v>1998</v>
      </c>
      <c r="V21">
        <v>0.82982511725344199</v>
      </c>
      <c r="W21">
        <v>0.121342053538185</v>
      </c>
      <c r="X21" s="12">
        <v>5.9821903162293601</v>
      </c>
      <c r="Z21" s="11">
        <v>1985</v>
      </c>
      <c r="AA21">
        <v>0.37808073495835898</v>
      </c>
      <c r="AB21">
        <v>0.254110379640335</v>
      </c>
      <c r="AC21" s="12">
        <v>0.56657591519788497</v>
      </c>
      <c r="AE21" s="11">
        <v>1985</v>
      </c>
      <c r="AF21">
        <v>0.93615331091141296</v>
      </c>
      <c r="AG21">
        <v>0.55262564573276995</v>
      </c>
      <c r="AH21" s="12">
        <v>1.5802195296249699</v>
      </c>
    </row>
    <row r="22" spans="1:34" x14ac:dyDescent="0.2">
      <c r="A22" s="19">
        <v>1986</v>
      </c>
      <c r="B22" s="20">
        <v>1.01722026</v>
      </c>
      <c r="C22" s="20">
        <v>0.66609779000000002</v>
      </c>
      <c r="D22" s="21">
        <v>1.5906830999999999</v>
      </c>
      <c r="F22" s="11">
        <v>1986</v>
      </c>
      <c r="G22">
        <v>0.50961237331643305</v>
      </c>
      <c r="H22">
        <v>0.35895258340619302</v>
      </c>
      <c r="I22" s="12">
        <v>0.72534966689056302</v>
      </c>
      <c r="K22" s="11">
        <v>1987</v>
      </c>
      <c r="L22">
        <v>1.7872331921351601</v>
      </c>
      <c r="M22">
        <v>1.18031924344898</v>
      </c>
      <c r="N22" s="12">
        <v>2.70986785132841</v>
      </c>
      <c r="P22" s="11">
        <v>1988</v>
      </c>
      <c r="Q22">
        <v>0.66993342049483695</v>
      </c>
      <c r="R22">
        <v>0.57064434483160098</v>
      </c>
      <c r="S22" s="12">
        <v>0.79630617155871197</v>
      </c>
      <c r="U22" s="11">
        <v>1999</v>
      </c>
      <c r="V22">
        <v>0.78166222968241905</v>
      </c>
      <c r="W22">
        <v>0.112888201007201</v>
      </c>
      <c r="X22" s="12">
        <v>5.6524059931103201</v>
      </c>
      <c r="Z22" s="11">
        <v>1986</v>
      </c>
      <c r="AA22">
        <v>0.33753786270948699</v>
      </c>
      <c r="AB22">
        <v>0.22512975567507901</v>
      </c>
      <c r="AC22" s="12">
        <v>0.51170252818864903</v>
      </c>
      <c r="AE22" s="11">
        <v>1986</v>
      </c>
      <c r="AF22">
        <v>0.89175776749757296</v>
      </c>
      <c r="AG22">
        <v>0.49803985942724399</v>
      </c>
      <c r="AH22" s="12">
        <v>1.58763949563111</v>
      </c>
    </row>
    <row r="23" spans="1:34" x14ac:dyDescent="0.2">
      <c r="A23" s="19">
        <v>1987</v>
      </c>
      <c r="B23" s="20">
        <v>1.1421879100000001</v>
      </c>
      <c r="C23" s="20">
        <v>0.74443767999999999</v>
      </c>
      <c r="D23" s="21">
        <v>1.79987736</v>
      </c>
      <c r="F23" s="11">
        <v>1987</v>
      </c>
      <c r="G23">
        <v>0.51978747559421401</v>
      </c>
      <c r="H23">
        <v>0.36421806997641099</v>
      </c>
      <c r="I23" s="12">
        <v>0.74242866941321894</v>
      </c>
      <c r="K23" s="11">
        <v>1988</v>
      </c>
      <c r="L23">
        <v>1.90422786220661</v>
      </c>
      <c r="M23">
        <v>1.2437547028231899</v>
      </c>
      <c r="N23" s="12">
        <v>2.9058702658812199</v>
      </c>
      <c r="P23" s="11">
        <v>1989</v>
      </c>
      <c r="Q23">
        <v>0.65734156212200701</v>
      </c>
      <c r="R23">
        <v>0.55058727760284298</v>
      </c>
      <c r="S23" s="12">
        <v>0.79349967328713999</v>
      </c>
      <c r="U23" s="11">
        <v>2000</v>
      </c>
      <c r="V23">
        <v>0.76381596399705998</v>
      </c>
      <c r="W23">
        <v>0.109610303803719</v>
      </c>
      <c r="X23" s="12">
        <v>5.6052834573669603</v>
      </c>
      <c r="Z23" s="11">
        <v>1987</v>
      </c>
      <c r="AA23">
        <v>0.343247301144401</v>
      </c>
      <c r="AB23">
        <v>0.22606778218607701</v>
      </c>
      <c r="AC23" s="12">
        <v>0.53061765204985301</v>
      </c>
      <c r="AE23" s="11">
        <v>1987</v>
      </c>
      <c r="AF23">
        <v>0.91594397098152902</v>
      </c>
      <c r="AG23">
        <v>0.51084567089255695</v>
      </c>
      <c r="AH23" s="12">
        <v>1.6423225734012299</v>
      </c>
    </row>
    <row r="24" spans="1:34" x14ac:dyDescent="0.2">
      <c r="A24" s="19">
        <v>1988</v>
      </c>
      <c r="B24" s="20">
        <v>1.0869776900000001</v>
      </c>
      <c r="C24" s="20">
        <v>0.69530256000000001</v>
      </c>
      <c r="D24" s="21">
        <v>1.72858147</v>
      </c>
      <c r="F24" s="11">
        <v>1988</v>
      </c>
      <c r="G24">
        <v>0.47162726216324102</v>
      </c>
      <c r="H24">
        <v>0.32479291080149503</v>
      </c>
      <c r="I24" s="12">
        <v>0.68175753538585104</v>
      </c>
      <c r="K24" s="11">
        <v>1989</v>
      </c>
      <c r="L24">
        <v>1.9528502409217401</v>
      </c>
      <c r="M24">
        <v>1.2719891447037299</v>
      </c>
      <c r="N24" s="12">
        <v>2.97492264303103</v>
      </c>
      <c r="P24" s="11">
        <v>1990</v>
      </c>
      <c r="Q24">
        <v>0.69113078914273496</v>
      </c>
      <c r="R24">
        <v>0.54878804865207997</v>
      </c>
      <c r="S24" s="12">
        <v>0.88541869577281995</v>
      </c>
      <c r="U24" s="11">
        <v>2001</v>
      </c>
      <c r="V24">
        <v>0.73748737804908004</v>
      </c>
      <c r="W24">
        <v>8.9703215253547103E-2</v>
      </c>
      <c r="X24" s="12">
        <v>6.2364625970104299</v>
      </c>
      <c r="Z24" s="11">
        <v>1988</v>
      </c>
      <c r="AA24">
        <v>0.29757210604553103</v>
      </c>
      <c r="AB24">
        <v>0.19253268679558799</v>
      </c>
      <c r="AC24" s="12">
        <v>0.46548638612265297</v>
      </c>
      <c r="AE24" s="11">
        <v>1988</v>
      </c>
      <c r="AF24">
        <v>0.929717336073134</v>
      </c>
      <c r="AG24">
        <v>0.51203497982970403</v>
      </c>
      <c r="AH24" s="12">
        <v>1.6920722518362901</v>
      </c>
    </row>
    <row r="25" spans="1:34" x14ac:dyDescent="0.2">
      <c r="A25" s="19">
        <v>1989</v>
      </c>
      <c r="B25" s="20">
        <v>1.0195725899999999</v>
      </c>
      <c r="C25" s="20">
        <v>0.65057772000000003</v>
      </c>
      <c r="D25" s="21">
        <v>1.6287180999999999</v>
      </c>
      <c r="F25" s="11">
        <v>1989</v>
      </c>
      <c r="G25">
        <v>0.45007162185913102</v>
      </c>
      <c r="H25">
        <v>0.30827454225129303</v>
      </c>
      <c r="I25" s="12">
        <v>0.662665312292676</v>
      </c>
      <c r="K25" s="11">
        <v>1990</v>
      </c>
      <c r="L25">
        <v>1.95134062946217</v>
      </c>
      <c r="M25">
        <v>1.26309062475087</v>
      </c>
      <c r="N25" s="12">
        <v>2.9928476111262898</v>
      </c>
      <c r="P25" s="11">
        <v>1991</v>
      </c>
      <c r="Q25">
        <v>0.59814194108459195</v>
      </c>
      <c r="R25">
        <v>0.45578040295363698</v>
      </c>
      <c r="S25" s="12">
        <v>0.78311043610494901</v>
      </c>
      <c r="U25" s="11">
        <v>2002</v>
      </c>
      <c r="V25">
        <v>0.40135463087911699</v>
      </c>
      <c r="W25">
        <v>4.6783397970250697E-2</v>
      </c>
      <c r="X25" s="12">
        <v>3.7845065199772199</v>
      </c>
      <c r="Z25" s="11">
        <v>1989</v>
      </c>
      <c r="AA25">
        <v>0.285370434125296</v>
      </c>
      <c r="AB25">
        <v>0.180677748214043</v>
      </c>
      <c r="AC25" s="12">
        <v>0.45180392317011697</v>
      </c>
      <c r="AE25" s="11">
        <v>1989</v>
      </c>
      <c r="AF25">
        <v>0.87655801676446898</v>
      </c>
      <c r="AG25">
        <v>0.47217510345774899</v>
      </c>
      <c r="AH25" s="12">
        <v>1.6186822513883501</v>
      </c>
    </row>
    <row r="26" spans="1:34" x14ac:dyDescent="0.2">
      <c r="A26" s="19">
        <v>1990</v>
      </c>
      <c r="B26" s="20">
        <v>0.98369287000000005</v>
      </c>
      <c r="C26" s="20">
        <v>0.61878659999999996</v>
      </c>
      <c r="D26" s="21">
        <v>1.5927458299999999</v>
      </c>
      <c r="F26" s="11">
        <v>1990</v>
      </c>
      <c r="G26">
        <v>0.38376294327147498</v>
      </c>
      <c r="H26">
        <v>0.25877019661712602</v>
      </c>
      <c r="I26" s="12">
        <v>0.57000459563249095</v>
      </c>
      <c r="K26" s="11">
        <v>1991</v>
      </c>
      <c r="L26">
        <v>1.96382039311417</v>
      </c>
      <c r="M26">
        <v>1.2583460144266201</v>
      </c>
      <c r="N26" s="12">
        <v>3.04990699964207</v>
      </c>
      <c r="P26" s="11">
        <v>1992</v>
      </c>
      <c r="Q26">
        <v>0.48299584513113097</v>
      </c>
      <c r="R26">
        <v>0.31507765531211401</v>
      </c>
      <c r="S26" s="12">
        <v>0.69568683132743003</v>
      </c>
      <c r="U26" s="11">
        <v>2003</v>
      </c>
      <c r="V26">
        <v>0.62752681972647795</v>
      </c>
      <c r="W26">
        <v>6.6358456240172004E-2</v>
      </c>
      <c r="X26" s="12">
        <v>6.06983828806273</v>
      </c>
      <c r="Z26" s="11">
        <v>1990</v>
      </c>
      <c r="AA26">
        <v>0.238515136021755</v>
      </c>
      <c r="AB26">
        <v>0.14747565449553099</v>
      </c>
      <c r="AC26" s="12">
        <v>0.38496174990883503</v>
      </c>
      <c r="AE26" s="11">
        <v>1990</v>
      </c>
      <c r="AF26">
        <v>0.785081119918415</v>
      </c>
      <c r="AG26">
        <v>0.41348332659586001</v>
      </c>
      <c r="AH26" s="12">
        <v>1.47168704582223</v>
      </c>
    </row>
    <row r="27" spans="1:34" x14ac:dyDescent="0.2">
      <c r="A27" s="19">
        <v>1991</v>
      </c>
      <c r="B27" s="20">
        <v>0.8258704</v>
      </c>
      <c r="C27" s="20">
        <v>0.50785919000000002</v>
      </c>
      <c r="D27" s="21">
        <v>1.3608660400000001</v>
      </c>
      <c r="F27" s="11">
        <v>1991</v>
      </c>
      <c r="G27">
        <v>0.37801457959715301</v>
      </c>
      <c r="H27">
        <v>0.25196923728495502</v>
      </c>
      <c r="I27" s="12">
        <v>0.56681073730055698</v>
      </c>
      <c r="K27" s="11">
        <v>1992</v>
      </c>
      <c r="L27">
        <v>1.9756976492593501</v>
      </c>
      <c r="M27">
        <v>1.24863970542839</v>
      </c>
      <c r="N27" s="12">
        <v>3.1016773424589399</v>
      </c>
      <c r="P27" s="11">
        <v>1993</v>
      </c>
      <c r="Q27">
        <v>0.63450116824081804</v>
      </c>
      <c r="R27">
        <v>0.38728479308236902</v>
      </c>
      <c r="S27" s="12">
        <v>1.03331714486558</v>
      </c>
      <c r="U27" s="11">
        <v>2004</v>
      </c>
      <c r="V27">
        <v>0.49523763447109598</v>
      </c>
      <c r="W27">
        <v>4.9147688240331201E-2</v>
      </c>
      <c r="X27" s="12">
        <v>5.18231906630814</v>
      </c>
      <c r="Z27" s="11">
        <v>1991</v>
      </c>
      <c r="AA27">
        <v>0.23388269279764601</v>
      </c>
      <c r="AB27">
        <v>0.14316747908515101</v>
      </c>
      <c r="AC27" s="12">
        <v>0.37809784912875399</v>
      </c>
      <c r="AE27" s="11">
        <v>1991</v>
      </c>
      <c r="AF27">
        <v>0.78052166459889605</v>
      </c>
      <c r="AG27">
        <v>0.40704176850660401</v>
      </c>
      <c r="AH27" s="12">
        <v>1.50027689361854</v>
      </c>
    </row>
    <row r="28" spans="1:34" x14ac:dyDescent="0.2">
      <c r="A28" s="19">
        <v>1992</v>
      </c>
      <c r="B28" s="20">
        <v>0.73565851999999998</v>
      </c>
      <c r="C28" s="20">
        <v>0.44353337999999998</v>
      </c>
      <c r="D28" s="21">
        <v>1.2267350400000001</v>
      </c>
      <c r="F28" s="11">
        <v>1992</v>
      </c>
      <c r="G28">
        <v>0.36138589104344299</v>
      </c>
      <c r="H28">
        <v>0.23916156053301901</v>
      </c>
      <c r="I28" s="12">
        <v>0.544675382142491</v>
      </c>
      <c r="K28" s="11">
        <v>1993</v>
      </c>
      <c r="L28">
        <v>2.0144944950590999</v>
      </c>
      <c r="M28">
        <v>1.2736405164217799</v>
      </c>
      <c r="N28" s="12">
        <v>3.1664725174975499</v>
      </c>
      <c r="P28" s="11">
        <v>1994</v>
      </c>
      <c r="Q28">
        <v>0.67516781696393802</v>
      </c>
      <c r="R28">
        <v>0.39828077698325698</v>
      </c>
      <c r="S28" s="12">
        <v>1.13562670312477</v>
      </c>
      <c r="U28" s="11">
        <v>2005</v>
      </c>
      <c r="V28">
        <v>0.40517468012615299</v>
      </c>
      <c r="W28">
        <v>3.7268650915567303E-2</v>
      </c>
      <c r="X28" s="12">
        <v>4.6786923730494898</v>
      </c>
      <c r="Z28" s="11">
        <v>1992</v>
      </c>
      <c r="AA28">
        <v>0.22582074083767401</v>
      </c>
      <c r="AB28">
        <v>0.137139786780518</v>
      </c>
      <c r="AC28" s="12">
        <v>0.36922430673975498</v>
      </c>
      <c r="AE28" s="11">
        <v>1992</v>
      </c>
      <c r="AF28">
        <v>0.73082113009679495</v>
      </c>
      <c r="AG28">
        <v>0.37642421946515697</v>
      </c>
      <c r="AH28" s="12">
        <v>1.40837159491861</v>
      </c>
    </row>
    <row r="29" spans="1:34" x14ac:dyDescent="0.2">
      <c r="A29" s="19">
        <v>1993</v>
      </c>
      <c r="B29" s="20">
        <v>0.84882058999999999</v>
      </c>
      <c r="C29" s="20">
        <v>0.49925218999999998</v>
      </c>
      <c r="D29" s="21">
        <v>1.45627152</v>
      </c>
      <c r="F29" s="11">
        <v>1993</v>
      </c>
      <c r="G29">
        <v>0.34462513446382498</v>
      </c>
      <c r="H29">
        <v>0.226637481476932</v>
      </c>
      <c r="I29" s="12">
        <v>0.52227279905173096</v>
      </c>
      <c r="K29" s="11">
        <v>1994</v>
      </c>
      <c r="L29">
        <v>2.1754708084279999</v>
      </c>
      <c r="M29">
        <v>1.3485802901820301</v>
      </c>
      <c r="N29" s="12">
        <v>3.4771946936071898</v>
      </c>
      <c r="P29" s="11">
        <v>1995</v>
      </c>
      <c r="Q29">
        <v>0.667829726781907</v>
      </c>
      <c r="R29">
        <v>0.39304173995992098</v>
      </c>
      <c r="S29" s="12">
        <v>1.1243572891901401</v>
      </c>
      <c r="U29" s="11">
        <v>2006</v>
      </c>
      <c r="V29">
        <v>0.30228077532004299</v>
      </c>
      <c r="W29">
        <v>2.6846991854601598E-2</v>
      </c>
      <c r="X29" s="12">
        <v>3.5148065460474101</v>
      </c>
      <c r="Z29" s="11">
        <v>1993</v>
      </c>
      <c r="AA29">
        <v>0.212698953497965</v>
      </c>
      <c r="AB29">
        <v>0.126937602033972</v>
      </c>
      <c r="AC29" s="12">
        <v>0.35307405392602798</v>
      </c>
      <c r="AE29" s="11">
        <v>1993</v>
      </c>
      <c r="AF29">
        <v>0.715232338819632</v>
      </c>
      <c r="AG29">
        <v>0.36609232821006399</v>
      </c>
      <c r="AH29" s="12">
        <v>1.3846603840818701</v>
      </c>
    </row>
    <row r="30" spans="1:34" x14ac:dyDescent="0.2">
      <c r="A30" s="19">
        <v>1994</v>
      </c>
      <c r="B30" s="20">
        <v>0.91870319</v>
      </c>
      <c r="C30" s="20">
        <v>0.53454594</v>
      </c>
      <c r="D30" s="21">
        <v>1.58896554</v>
      </c>
      <c r="F30" s="11">
        <v>1994</v>
      </c>
      <c r="G30">
        <v>0.26569712261124201</v>
      </c>
      <c r="H30">
        <v>0.170508854550249</v>
      </c>
      <c r="I30" s="12">
        <v>0.40908807093645599</v>
      </c>
      <c r="K30" s="11">
        <v>1995</v>
      </c>
      <c r="L30">
        <v>2.2963118946563501</v>
      </c>
      <c r="M30">
        <v>1.4135491318139399</v>
      </c>
      <c r="N30" s="12">
        <v>3.7144008594751301</v>
      </c>
      <c r="P30" s="11">
        <v>1996</v>
      </c>
      <c r="Q30">
        <v>0.651836433582349</v>
      </c>
      <c r="R30">
        <v>0.38357840944715699</v>
      </c>
      <c r="S30" s="12">
        <v>1.10123894463464</v>
      </c>
      <c r="U30" s="11">
        <v>2007</v>
      </c>
      <c r="V30">
        <v>0.273377445435599</v>
      </c>
      <c r="W30">
        <v>2.4023833909908501E-2</v>
      </c>
      <c r="X30" s="12">
        <v>3.3133980673571601</v>
      </c>
      <c r="Z30" s="11">
        <v>1994</v>
      </c>
      <c r="AA30">
        <v>0.15903093872721</v>
      </c>
      <c r="AB30">
        <v>9.2734000263345606E-2</v>
      </c>
      <c r="AC30" s="12">
        <v>0.27008889065262298</v>
      </c>
      <c r="AE30" s="11">
        <v>1994</v>
      </c>
      <c r="AF30">
        <v>0.58706942578608401</v>
      </c>
      <c r="AG30">
        <v>0.29488737067050302</v>
      </c>
      <c r="AH30" s="12">
        <v>1.1761609086290401</v>
      </c>
    </row>
    <row r="31" spans="1:34" x14ac:dyDescent="0.2">
      <c r="A31" s="19">
        <v>1995</v>
      </c>
      <c r="B31" s="20">
        <v>0.93395952000000004</v>
      </c>
      <c r="C31" s="20">
        <v>0.54361490000000001</v>
      </c>
      <c r="D31" s="21">
        <v>1.6188195700000001</v>
      </c>
      <c r="F31" s="11">
        <v>1995</v>
      </c>
      <c r="G31">
        <v>0.24397122233749599</v>
      </c>
      <c r="H31">
        <v>0.15463365514487101</v>
      </c>
      <c r="I31" s="12">
        <v>0.38113185761725199</v>
      </c>
      <c r="K31" s="11">
        <v>1996</v>
      </c>
      <c r="L31">
        <v>2.33470018255248</v>
      </c>
      <c r="M31">
        <v>1.4213861916756401</v>
      </c>
      <c r="N31" s="12">
        <v>3.8310904699048001</v>
      </c>
      <c r="P31" s="11">
        <v>1997</v>
      </c>
      <c r="Q31">
        <v>0.64388099650979003</v>
      </c>
      <c r="R31">
        <v>0.37663566860562903</v>
      </c>
      <c r="S31" s="12">
        <v>1.0920930473367501</v>
      </c>
      <c r="U31" s="11">
        <v>2008</v>
      </c>
      <c r="V31">
        <v>0.243624725919281</v>
      </c>
      <c r="W31">
        <v>2.0987924461533899E-2</v>
      </c>
      <c r="X31" s="12">
        <v>2.9912430306363902</v>
      </c>
      <c r="Z31" s="11">
        <v>1995</v>
      </c>
      <c r="AA31">
        <v>0.135978173411753</v>
      </c>
      <c r="AB31">
        <v>7.76578394524612E-2</v>
      </c>
      <c r="AC31" s="12">
        <v>0.235467212163635</v>
      </c>
      <c r="AE31" s="11">
        <v>1995</v>
      </c>
      <c r="AF31">
        <v>0.61288179418994304</v>
      </c>
      <c r="AG31">
        <v>0.29931683030565298</v>
      </c>
      <c r="AH31" s="12">
        <v>1.2370352864611001</v>
      </c>
    </row>
    <row r="32" spans="1:34" x14ac:dyDescent="0.2">
      <c r="A32" s="19">
        <v>1996</v>
      </c>
      <c r="B32" s="20">
        <v>0.91683588999999999</v>
      </c>
      <c r="C32" s="20">
        <v>0.53030628999999996</v>
      </c>
      <c r="D32" s="21">
        <v>1.5871978799999999</v>
      </c>
      <c r="F32" s="11">
        <v>1996</v>
      </c>
      <c r="G32">
        <v>0.216318998368805</v>
      </c>
      <c r="H32">
        <v>0.13521507297949301</v>
      </c>
      <c r="I32" s="12">
        <v>0.34182329740267597</v>
      </c>
      <c r="K32" s="11">
        <v>1997</v>
      </c>
      <c r="L32">
        <v>2.1337942994176902</v>
      </c>
      <c r="M32">
        <v>1.27607686810399</v>
      </c>
      <c r="N32" s="12">
        <v>3.5600751201957399</v>
      </c>
      <c r="P32" s="11">
        <v>1998</v>
      </c>
      <c r="Q32">
        <v>0.61933321081950798</v>
      </c>
      <c r="R32">
        <v>0.361272546365557</v>
      </c>
      <c r="S32" s="12">
        <v>1.05394068892807</v>
      </c>
      <c r="U32" s="11">
        <v>2009</v>
      </c>
      <c r="V32">
        <v>0.24315890558807199</v>
      </c>
      <c r="W32">
        <v>2.06148225534242E-2</v>
      </c>
      <c r="X32" s="12">
        <v>2.9831917444989302</v>
      </c>
      <c r="Z32" s="11">
        <v>1996</v>
      </c>
      <c r="AA32">
        <v>0.12480021444433501</v>
      </c>
      <c r="AB32">
        <v>7.0904034246457595E-2</v>
      </c>
      <c r="AC32" s="12">
        <v>0.21881795856198799</v>
      </c>
      <c r="AE32" s="11">
        <v>1996</v>
      </c>
      <c r="AF32">
        <v>0.50136724579396696</v>
      </c>
      <c r="AG32">
        <v>0.235529537625907</v>
      </c>
      <c r="AH32" s="12">
        <v>1.06531278006167</v>
      </c>
    </row>
    <row r="33" spans="1:34" x14ac:dyDescent="0.2">
      <c r="A33" s="19">
        <v>1997</v>
      </c>
      <c r="B33" s="20">
        <v>0.87669315999999997</v>
      </c>
      <c r="C33" s="20">
        <v>0.50684176999999997</v>
      </c>
      <c r="D33" s="21">
        <v>1.5249649300000001</v>
      </c>
      <c r="F33" s="11">
        <v>1997</v>
      </c>
      <c r="G33">
        <v>0.23251231843918699</v>
      </c>
      <c r="H33">
        <v>0.14202875082878899</v>
      </c>
      <c r="I33" s="12">
        <v>0.37667313849530998</v>
      </c>
      <c r="K33" s="11">
        <v>1998</v>
      </c>
      <c r="L33">
        <v>1.9737252958768601</v>
      </c>
      <c r="M33">
        <v>1.1680309421421999</v>
      </c>
      <c r="N33" s="12">
        <v>3.31239435449988</v>
      </c>
      <c r="P33" s="11">
        <v>1999</v>
      </c>
      <c r="Q33">
        <v>0.613719858636539</v>
      </c>
      <c r="R33">
        <v>0.35645404345041298</v>
      </c>
      <c r="S33" s="12">
        <v>1.0543358202325599</v>
      </c>
      <c r="U33" s="11">
        <v>2010</v>
      </c>
      <c r="V33">
        <v>0.210943007000338</v>
      </c>
      <c r="W33">
        <v>1.7682650793760999E-2</v>
      </c>
      <c r="X33" s="12">
        <v>2.5913855212199599</v>
      </c>
      <c r="Z33" s="11">
        <v>1997</v>
      </c>
      <c r="AA33">
        <v>0.13796584622408001</v>
      </c>
      <c r="AB33">
        <v>7.5767288720006501E-2</v>
      </c>
      <c r="AC33" s="12">
        <v>0.24975573389731401</v>
      </c>
      <c r="AE33" s="11">
        <v>1997</v>
      </c>
      <c r="AF33">
        <v>0.49043874012908401</v>
      </c>
      <c r="AG33">
        <v>0.22691756091798501</v>
      </c>
      <c r="AH33" s="12">
        <v>1.06370199989771</v>
      </c>
    </row>
    <row r="34" spans="1:34" x14ac:dyDescent="0.2">
      <c r="A34" s="19">
        <v>1998</v>
      </c>
      <c r="B34" s="20">
        <v>0.83037753999999997</v>
      </c>
      <c r="C34" s="20">
        <v>0.47810894999999998</v>
      </c>
      <c r="D34" s="21">
        <v>1.44851738</v>
      </c>
      <c r="F34" s="11">
        <v>1998</v>
      </c>
      <c r="G34">
        <v>0.23113696933428499</v>
      </c>
      <c r="H34">
        <v>0.13916772218911899</v>
      </c>
      <c r="I34" s="12">
        <v>0.38123035677038603</v>
      </c>
      <c r="K34" s="11">
        <v>1999</v>
      </c>
      <c r="L34">
        <v>2.0055490119128199</v>
      </c>
      <c r="M34">
        <v>1.18728518810658</v>
      </c>
      <c r="N34" s="12">
        <v>3.3898000698214501</v>
      </c>
      <c r="P34" s="11">
        <v>2000</v>
      </c>
      <c r="Q34">
        <v>0.60846993694903695</v>
      </c>
      <c r="R34">
        <v>0.35379654148501799</v>
      </c>
      <c r="S34" s="12">
        <v>1.0401794755334599</v>
      </c>
      <c r="U34" s="11">
        <v>2011</v>
      </c>
      <c r="V34">
        <v>0.184588448925083</v>
      </c>
      <c r="W34">
        <v>1.54908613588039E-2</v>
      </c>
      <c r="X34" s="12">
        <v>2.3099018855971098</v>
      </c>
      <c r="Z34" s="11">
        <v>1998</v>
      </c>
      <c r="AA34">
        <v>0.135943748236418</v>
      </c>
      <c r="AB34">
        <v>7.3256836244719098E-2</v>
      </c>
      <c r="AC34" s="12">
        <v>0.25151626653082498</v>
      </c>
      <c r="AE34" s="11">
        <v>1998</v>
      </c>
      <c r="AF34">
        <v>0.50062854244219601</v>
      </c>
      <c r="AG34">
        <v>0.227917323804292</v>
      </c>
      <c r="AH34" s="12">
        <v>1.109613142613</v>
      </c>
    </row>
    <row r="35" spans="1:34" x14ac:dyDescent="0.2">
      <c r="A35" s="19">
        <v>1999</v>
      </c>
      <c r="B35" s="20">
        <v>0.82209641</v>
      </c>
      <c r="C35" s="20">
        <v>0.47483616000000001</v>
      </c>
      <c r="D35" s="21">
        <v>1.44165561</v>
      </c>
      <c r="F35" s="11">
        <v>1999</v>
      </c>
      <c r="G35">
        <v>0.20740444876488701</v>
      </c>
      <c r="H35">
        <v>0.123211512676557</v>
      </c>
      <c r="I35" s="12">
        <v>0.34436949173273601</v>
      </c>
      <c r="K35" s="11">
        <v>2000</v>
      </c>
      <c r="L35">
        <v>2.0795428870245201</v>
      </c>
      <c r="M35">
        <v>1.22214934805035</v>
      </c>
      <c r="N35" s="12">
        <v>3.5236001966041099</v>
      </c>
      <c r="P35" s="11">
        <v>2001</v>
      </c>
      <c r="Q35">
        <v>0.74563283858978702</v>
      </c>
      <c r="R35">
        <v>0.41432592964438197</v>
      </c>
      <c r="S35" s="12">
        <v>1.35332466180427</v>
      </c>
      <c r="U35" s="11">
        <v>2012</v>
      </c>
      <c r="V35">
        <v>0.16038632533898201</v>
      </c>
      <c r="W35">
        <v>1.3308347040050499E-2</v>
      </c>
      <c r="X35" s="12">
        <v>2.0666595479134302</v>
      </c>
      <c r="Z35" s="11">
        <v>1999</v>
      </c>
      <c r="AA35">
        <v>0.122681573471358</v>
      </c>
      <c r="AB35">
        <v>6.51774054164376E-2</v>
      </c>
      <c r="AC35" s="12">
        <v>0.231175562087029</v>
      </c>
      <c r="AE35" s="11">
        <v>1999</v>
      </c>
      <c r="AF35">
        <v>0.44186062508476398</v>
      </c>
      <c r="AG35">
        <v>0.19350522059991701</v>
      </c>
      <c r="AH35" s="12">
        <v>1.0157277214401399</v>
      </c>
    </row>
    <row r="36" spans="1:34" x14ac:dyDescent="0.2">
      <c r="A36" s="19">
        <v>2000</v>
      </c>
      <c r="B36" s="20">
        <v>0.82316195000000003</v>
      </c>
      <c r="C36" s="20">
        <v>0.47353638999999997</v>
      </c>
      <c r="D36" s="21">
        <v>1.43988724</v>
      </c>
      <c r="F36" s="11">
        <v>2000</v>
      </c>
      <c r="G36">
        <v>0.188520056999186</v>
      </c>
      <c r="H36">
        <v>0.111011059643724</v>
      </c>
      <c r="I36" s="12">
        <v>0.316053790571656</v>
      </c>
      <c r="K36" s="11">
        <v>2001</v>
      </c>
      <c r="L36">
        <v>2.0870992546832401</v>
      </c>
      <c r="M36">
        <v>1.2278599167081099</v>
      </c>
      <c r="N36" s="12">
        <v>3.55012554031399</v>
      </c>
      <c r="P36" s="11">
        <v>2002</v>
      </c>
      <c r="Q36">
        <v>0.79625495732140195</v>
      </c>
      <c r="R36">
        <v>0.44082136092871099</v>
      </c>
      <c r="S36" s="12">
        <v>1.4754425798361399</v>
      </c>
      <c r="U36" s="11">
        <v>2013</v>
      </c>
      <c r="V36">
        <v>0.139646037021872</v>
      </c>
      <c r="W36">
        <v>1.13027219259166E-2</v>
      </c>
      <c r="X36" s="12">
        <v>1.78937462580009</v>
      </c>
      <c r="Z36" s="11">
        <v>2000</v>
      </c>
      <c r="AA36">
        <v>0.10982108280812999</v>
      </c>
      <c r="AB36">
        <v>5.7493697188846303E-2</v>
      </c>
      <c r="AC36" s="12">
        <v>0.208764914113821</v>
      </c>
      <c r="AE36" s="11">
        <v>2000</v>
      </c>
      <c r="AF36">
        <v>0.42045946145352697</v>
      </c>
      <c r="AG36">
        <v>0.181561048178665</v>
      </c>
      <c r="AH36" s="12">
        <v>0.99492130641857401</v>
      </c>
    </row>
    <row r="37" spans="1:34" x14ac:dyDescent="0.2">
      <c r="A37" s="19">
        <v>2001</v>
      </c>
      <c r="B37" s="20">
        <v>0.9126341</v>
      </c>
      <c r="C37" s="20">
        <v>0.50272956000000002</v>
      </c>
      <c r="D37" s="21">
        <v>1.69602846</v>
      </c>
      <c r="F37" s="11">
        <v>2001</v>
      </c>
      <c r="G37">
        <v>0.18424833328714299</v>
      </c>
      <c r="H37">
        <v>0.108513914424417</v>
      </c>
      <c r="I37" s="12">
        <v>0.31098999322547899</v>
      </c>
      <c r="K37" s="11">
        <v>2002</v>
      </c>
      <c r="L37">
        <v>2.0556936712416398</v>
      </c>
      <c r="M37">
        <v>1.17825649341543</v>
      </c>
      <c r="N37" s="12">
        <v>3.5808073506961402</v>
      </c>
      <c r="P37" s="11">
        <v>2003</v>
      </c>
      <c r="Q37">
        <v>0.97867179306433305</v>
      </c>
      <c r="R37">
        <v>0.497440627346387</v>
      </c>
      <c r="S37" s="12">
        <v>1.97784661371933</v>
      </c>
      <c r="U37" s="11">
        <v>2014</v>
      </c>
      <c r="V37">
        <v>0.13334248806214599</v>
      </c>
      <c r="W37">
        <v>1.08600865986157E-2</v>
      </c>
      <c r="X37" s="12">
        <v>1.7562553115002399</v>
      </c>
      <c r="Z37" s="11">
        <v>2001</v>
      </c>
      <c r="AA37">
        <v>0.10772365295417</v>
      </c>
      <c r="AB37">
        <v>5.6031229092716697E-2</v>
      </c>
      <c r="AC37" s="12">
        <v>0.20514274080185299</v>
      </c>
      <c r="AE37" s="11">
        <v>2001</v>
      </c>
      <c r="AF37">
        <v>0.40260200030379301</v>
      </c>
      <c r="AG37">
        <v>0.171226595097344</v>
      </c>
      <c r="AH37" s="12">
        <v>0.96618906525019199</v>
      </c>
    </row>
    <row r="38" spans="1:34" x14ac:dyDescent="0.2">
      <c r="A38" s="19">
        <v>2002</v>
      </c>
      <c r="B38" s="20">
        <v>0.80069566999999997</v>
      </c>
      <c r="C38" s="20">
        <v>0.43053661999999998</v>
      </c>
      <c r="D38" s="21">
        <v>1.5062068099999999</v>
      </c>
      <c r="F38" s="11">
        <v>2002</v>
      </c>
      <c r="G38">
        <v>0.17755122814487001</v>
      </c>
      <c r="H38">
        <v>0.103414437676193</v>
      </c>
      <c r="I38" s="12">
        <v>0.30102443608712698</v>
      </c>
      <c r="K38" s="11">
        <v>2003</v>
      </c>
      <c r="L38">
        <v>2.08915250392486</v>
      </c>
      <c r="M38">
        <v>1.1907742714468099</v>
      </c>
      <c r="N38" s="12">
        <v>3.6485329455254298</v>
      </c>
      <c r="P38" s="11">
        <v>2004</v>
      </c>
      <c r="Q38">
        <v>1.0657633239500699</v>
      </c>
      <c r="R38">
        <v>0.53668765690592701</v>
      </c>
      <c r="S38" s="12">
        <v>2.1867744625127399</v>
      </c>
      <c r="U38" s="11">
        <v>2015</v>
      </c>
      <c r="V38">
        <v>0.124960530981229</v>
      </c>
      <c r="W38">
        <v>9.9600671408941396E-3</v>
      </c>
      <c r="X38" s="12">
        <v>1.6770050144947699</v>
      </c>
      <c r="Z38" s="11">
        <v>2002</v>
      </c>
      <c r="AA38">
        <v>0.104752858633435</v>
      </c>
      <c r="AB38">
        <v>5.4337627077178902E-2</v>
      </c>
      <c r="AC38" s="12">
        <v>0.20167739991227601</v>
      </c>
      <c r="AE38" s="11">
        <v>2002</v>
      </c>
      <c r="AF38">
        <v>0.36111567863921701</v>
      </c>
      <c r="AG38">
        <v>0.15039071687264499</v>
      </c>
      <c r="AH38" s="12">
        <v>0.882516185106903</v>
      </c>
    </row>
    <row r="39" spans="1:34" x14ac:dyDescent="0.2">
      <c r="A39" s="19">
        <v>2003</v>
      </c>
      <c r="B39" s="20">
        <v>1.00332628</v>
      </c>
      <c r="C39" s="20">
        <v>0.51815372999999998</v>
      </c>
      <c r="D39" s="21">
        <v>1.96896296</v>
      </c>
      <c r="F39" s="11">
        <v>2003</v>
      </c>
      <c r="G39">
        <v>0.162711992086359</v>
      </c>
      <c r="H39">
        <v>9.4655923098534905E-2</v>
      </c>
      <c r="I39" s="12">
        <v>0.278468851717463</v>
      </c>
      <c r="K39" s="11">
        <v>2004</v>
      </c>
      <c r="L39">
        <v>2.1346827623789202</v>
      </c>
      <c r="M39">
        <v>1.2092118036636601</v>
      </c>
      <c r="N39" s="12">
        <v>3.7512858751454301</v>
      </c>
      <c r="P39" s="11">
        <v>2005</v>
      </c>
      <c r="Q39">
        <v>1.00552140382998</v>
      </c>
      <c r="R39">
        <v>0.50465690530555996</v>
      </c>
      <c r="S39" s="12">
        <v>2.0871645529585701</v>
      </c>
      <c r="U39" s="13">
        <v>2016</v>
      </c>
      <c r="V39" s="14">
        <v>0.116363599244172</v>
      </c>
      <c r="W39" s="14">
        <v>9.2748426413309104E-3</v>
      </c>
      <c r="X39" s="15">
        <v>1.5616318040970001</v>
      </c>
      <c r="Z39" s="11">
        <v>2003</v>
      </c>
      <c r="AA39">
        <v>9.8163916539923901E-2</v>
      </c>
      <c r="AB39">
        <v>5.0478427701446803E-2</v>
      </c>
      <c r="AC39" s="12">
        <v>0.190777261112898</v>
      </c>
      <c r="AE39" s="11">
        <v>2003</v>
      </c>
      <c r="AF39">
        <v>0.26892066615926402</v>
      </c>
      <c r="AG39">
        <v>0.105849257514711</v>
      </c>
      <c r="AH39" s="12">
        <v>0.68605508342104105</v>
      </c>
    </row>
    <row r="40" spans="1:34" x14ac:dyDescent="0.2">
      <c r="A40" s="19">
        <v>2004</v>
      </c>
      <c r="B40" s="20">
        <v>0.98162382999999998</v>
      </c>
      <c r="C40" s="20">
        <v>0.49835612000000001</v>
      </c>
      <c r="D40" s="21">
        <v>1.97095441</v>
      </c>
      <c r="F40" s="11">
        <v>2004</v>
      </c>
      <c r="G40">
        <v>0.144864087827317</v>
      </c>
      <c r="H40">
        <v>8.4109554903149406E-2</v>
      </c>
      <c r="I40" s="12">
        <v>0.24969788741462101</v>
      </c>
      <c r="K40" s="11">
        <v>2005</v>
      </c>
      <c r="L40">
        <v>2.2163243329865199</v>
      </c>
      <c r="M40">
        <v>1.24053977667658</v>
      </c>
      <c r="N40" s="12">
        <v>3.9932312893276398</v>
      </c>
      <c r="P40" s="11">
        <v>2006</v>
      </c>
      <c r="Q40">
        <v>1.17671839807579</v>
      </c>
      <c r="R40">
        <v>0.57718773149436398</v>
      </c>
      <c r="S40" s="12">
        <v>2.46998948848421</v>
      </c>
      <c r="Z40" s="11">
        <v>2004</v>
      </c>
      <c r="AA40">
        <v>8.5251358356112195E-2</v>
      </c>
      <c r="AB40">
        <v>4.3471264008467597E-2</v>
      </c>
      <c r="AC40" s="12">
        <v>0.165343125719083</v>
      </c>
      <c r="AE40" s="11">
        <v>2004</v>
      </c>
      <c r="AF40">
        <v>0.30442866504573801</v>
      </c>
      <c r="AG40">
        <v>0.119238090288358</v>
      </c>
      <c r="AH40" s="12">
        <v>0.80043869164699799</v>
      </c>
    </row>
    <row r="41" spans="1:34" x14ac:dyDescent="0.2">
      <c r="A41" s="19">
        <v>2005</v>
      </c>
      <c r="B41" s="20">
        <v>0.92024176000000002</v>
      </c>
      <c r="C41" s="20">
        <v>0.46074151000000002</v>
      </c>
      <c r="D41" s="21">
        <v>1.87089482</v>
      </c>
      <c r="F41" s="11">
        <v>2005</v>
      </c>
      <c r="G41">
        <v>0.132795641331521</v>
      </c>
      <c r="H41">
        <v>7.6775918524390793E-2</v>
      </c>
      <c r="I41" s="12">
        <v>0.229162420315349</v>
      </c>
      <c r="K41" s="11">
        <v>2006</v>
      </c>
      <c r="L41">
        <v>1.80557642686032</v>
      </c>
      <c r="M41">
        <v>0.99114612839107796</v>
      </c>
      <c r="N41" s="12">
        <v>3.2938890507978802</v>
      </c>
      <c r="P41" s="11">
        <v>2007</v>
      </c>
      <c r="Q41">
        <v>1.1602185128975</v>
      </c>
      <c r="R41">
        <v>0.56489388921325401</v>
      </c>
      <c r="S41" s="12">
        <v>2.4421156618777502</v>
      </c>
      <c r="Z41" s="11">
        <v>2005</v>
      </c>
      <c r="AA41">
        <v>7.8626531752054002E-2</v>
      </c>
      <c r="AB41">
        <v>3.99355520621393E-2</v>
      </c>
      <c r="AC41" s="12">
        <v>0.15369541898903999</v>
      </c>
      <c r="AE41" s="11">
        <v>2005</v>
      </c>
      <c r="AF41">
        <v>0.26156422828260001</v>
      </c>
      <c r="AG41">
        <v>0.10081181803589701</v>
      </c>
      <c r="AH41" s="12">
        <v>0.70079457280518498</v>
      </c>
    </row>
    <row r="42" spans="1:34" x14ac:dyDescent="0.2">
      <c r="A42" s="19">
        <v>2006</v>
      </c>
      <c r="B42" s="20">
        <v>0.83905145999999997</v>
      </c>
      <c r="C42" s="20">
        <v>0.41165422000000002</v>
      </c>
      <c r="D42" s="21">
        <v>1.7273472700000001</v>
      </c>
      <c r="F42" s="11">
        <v>2006</v>
      </c>
      <c r="G42">
        <v>0.12022399909010199</v>
      </c>
      <c r="H42">
        <v>6.8945764324495507E-2</v>
      </c>
      <c r="I42" s="12">
        <v>0.210239939243066</v>
      </c>
      <c r="K42" s="11">
        <v>2007</v>
      </c>
      <c r="L42">
        <v>1.66024135271913</v>
      </c>
      <c r="M42">
        <v>0.89358899414584503</v>
      </c>
      <c r="N42" s="12">
        <v>3.0901031129017702</v>
      </c>
      <c r="P42" s="11">
        <v>2008</v>
      </c>
      <c r="Q42">
        <v>1.15492955598293</v>
      </c>
      <c r="R42">
        <v>0.56215147952237099</v>
      </c>
      <c r="S42" s="12">
        <v>2.4325906129222701</v>
      </c>
      <c r="Z42" s="11">
        <v>2006</v>
      </c>
      <c r="AA42">
        <v>7.0086054035258999E-2</v>
      </c>
      <c r="AB42">
        <v>3.5367731786723401E-2</v>
      </c>
      <c r="AC42" s="12">
        <v>0.137286486621892</v>
      </c>
      <c r="AE42" s="11">
        <v>2006</v>
      </c>
      <c r="AF42">
        <v>0.276979394895771</v>
      </c>
      <c r="AG42">
        <v>0.10586727407969899</v>
      </c>
      <c r="AH42" s="12">
        <v>0.74377461152888802</v>
      </c>
    </row>
    <row r="43" spans="1:34" x14ac:dyDescent="0.2">
      <c r="A43" s="19">
        <v>2007</v>
      </c>
      <c r="B43" s="20">
        <v>0.78985587999999995</v>
      </c>
      <c r="C43" s="20">
        <v>0.38260861000000002</v>
      </c>
      <c r="D43" s="21">
        <v>1.64461619</v>
      </c>
      <c r="F43" s="11">
        <v>2007</v>
      </c>
      <c r="G43">
        <v>0.105286729260677</v>
      </c>
      <c r="H43">
        <v>6.0121636670464398E-2</v>
      </c>
      <c r="I43" s="12">
        <v>0.18412971995116401</v>
      </c>
      <c r="K43" s="11">
        <v>2008</v>
      </c>
      <c r="L43">
        <v>1.71675418892993</v>
      </c>
      <c r="M43">
        <v>0.85935139917356995</v>
      </c>
      <c r="N43" s="12">
        <v>3.4082923743615301</v>
      </c>
      <c r="P43" s="11">
        <v>2009</v>
      </c>
      <c r="Q43">
        <v>1.1237843050704099</v>
      </c>
      <c r="R43">
        <v>0.54573636395269398</v>
      </c>
      <c r="S43" s="12">
        <v>2.3709140303813401</v>
      </c>
      <c r="Z43" s="11">
        <v>2007</v>
      </c>
      <c r="AA43">
        <v>6.0696240090968197E-2</v>
      </c>
      <c r="AB43">
        <v>3.0370323156511701E-2</v>
      </c>
      <c r="AC43" s="12">
        <v>0.12004151090651299</v>
      </c>
      <c r="AE43" s="11">
        <v>2007</v>
      </c>
      <c r="AF43">
        <v>0.27531031629255598</v>
      </c>
      <c r="AG43">
        <v>0.103787154707388</v>
      </c>
      <c r="AH43" s="12">
        <v>0.74409164917116</v>
      </c>
    </row>
    <row r="44" spans="1:34" x14ac:dyDescent="0.2">
      <c r="A44" s="19">
        <v>2008</v>
      </c>
      <c r="B44" s="20">
        <v>0.77167372000000001</v>
      </c>
      <c r="C44" s="20">
        <v>0.36972851000000001</v>
      </c>
      <c r="D44" s="21">
        <v>1.6259830200000001</v>
      </c>
      <c r="F44" s="11">
        <v>2008</v>
      </c>
      <c r="G44">
        <v>8.9984454395056104E-2</v>
      </c>
      <c r="H44">
        <v>5.1194913405493002E-2</v>
      </c>
      <c r="I44" s="12">
        <v>0.157105512810047</v>
      </c>
      <c r="K44" s="11">
        <v>2009</v>
      </c>
      <c r="L44">
        <v>1.62562234724271</v>
      </c>
      <c r="M44">
        <v>0.80985446281561702</v>
      </c>
      <c r="N44" s="12">
        <v>3.2282708823220601</v>
      </c>
      <c r="P44" s="11">
        <v>2010</v>
      </c>
      <c r="Q44">
        <v>1.12788293480931</v>
      </c>
      <c r="R44">
        <v>0.54735600535302198</v>
      </c>
      <c r="S44" s="12">
        <v>2.3833888557724801</v>
      </c>
      <c r="Z44" s="11">
        <v>2008</v>
      </c>
      <c r="AA44">
        <v>5.12071721703556E-2</v>
      </c>
      <c r="AB44">
        <v>2.5646863173891601E-2</v>
      </c>
      <c r="AC44" s="12">
        <v>0.101428181013721</v>
      </c>
      <c r="AE44" s="11">
        <v>2008</v>
      </c>
      <c r="AF44">
        <v>0.27690367801437998</v>
      </c>
      <c r="AG44">
        <v>0.104253756078654</v>
      </c>
      <c r="AH44" s="12">
        <v>0.74973863686563702</v>
      </c>
    </row>
    <row r="45" spans="1:34" x14ac:dyDescent="0.2">
      <c r="A45" s="19">
        <v>2009</v>
      </c>
      <c r="B45" s="20">
        <v>0.74874105000000002</v>
      </c>
      <c r="C45" s="20">
        <v>0.35651622999999999</v>
      </c>
      <c r="D45" s="21">
        <v>1.5843599100000001</v>
      </c>
      <c r="F45" s="11">
        <v>2009</v>
      </c>
      <c r="G45">
        <v>8.0602029364389802E-2</v>
      </c>
      <c r="H45">
        <v>4.53447250685639E-2</v>
      </c>
      <c r="I45" s="12">
        <v>0.143309200610992</v>
      </c>
      <c r="K45" s="11">
        <v>2010</v>
      </c>
      <c r="L45">
        <v>1.77805537299303</v>
      </c>
      <c r="M45">
        <v>0.86189637159369004</v>
      </c>
      <c r="N45" s="12">
        <v>3.6709623506756102</v>
      </c>
      <c r="P45" s="11">
        <v>2011</v>
      </c>
      <c r="Q45">
        <v>1.13334164998475</v>
      </c>
      <c r="R45">
        <v>0.54797087265765698</v>
      </c>
      <c r="S45" s="12">
        <v>2.4029908964559201</v>
      </c>
      <c r="Z45" s="11">
        <v>2009</v>
      </c>
      <c r="AA45">
        <v>4.5676606229997301E-2</v>
      </c>
      <c r="AB45">
        <v>2.2597222259939501E-2</v>
      </c>
      <c r="AC45" s="12">
        <v>9.0449101820401404E-2</v>
      </c>
      <c r="AE45" s="11">
        <v>2009</v>
      </c>
      <c r="AF45">
        <v>0.25831108785227003</v>
      </c>
      <c r="AG45">
        <v>9.5652879038771205E-2</v>
      </c>
      <c r="AH45" s="12">
        <v>0.71838260017376199</v>
      </c>
    </row>
    <row r="46" spans="1:34" x14ac:dyDescent="0.2">
      <c r="A46" s="19">
        <v>2010</v>
      </c>
      <c r="B46" s="20">
        <v>0.74588253000000004</v>
      </c>
      <c r="C46" s="20">
        <v>0.35524345000000002</v>
      </c>
      <c r="D46" s="21">
        <v>1.57097859</v>
      </c>
      <c r="F46" s="11">
        <v>2010</v>
      </c>
      <c r="G46">
        <v>7.4790216022427802E-2</v>
      </c>
      <c r="H46">
        <v>4.1864498098239902E-2</v>
      </c>
      <c r="I46" s="12">
        <v>0.134298033462739</v>
      </c>
      <c r="K46" s="11">
        <v>2011</v>
      </c>
      <c r="L46">
        <v>1.27131338931437</v>
      </c>
      <c r="M46">
        <v>0.55808923323706305</v>
      </c>
      <c r="N46" s="12">
        <v>2.82562576819153</v>
      </c>
      <c r="P46" s="11">
        <v>2012</v>
      </c>
      <c r="Q46">
        <v>1.10270436534016</v>
      </c>
      <c r="R46">
        <v>0.530879108164927</v>
      </c>
      <c r="S46" s="12">
        <v>2.3346484636190898</v>
      </c>
      <c r="Z46" s="11">
        <v>2010</v>
      </c>
      <c r="AA46">
        <v>4.3332218652659897E-2</v>
      </c>
      <c r="AB46">
        <v>2.14930591009754E-2</v>
      </c>
      <c r="AC46" s="12">
        <v>8.7280969344380302E-2</v>
      </c>
      <c r="AE46" s="11">
        <v>2010</v>
      </c>
      <c r="AF46">
        <v>0.20076849753418199</v>
      </c>
      <c r="AG46">
        <v>6.94954571021736E-2</v>
      </c>
      <c r="AH46" s="12">
        <v>0.58365000813170198</v>
      </c>
    </row>
    <row r="47" spans="1:34" x14ac:dyDescent="0.2">
      <c r="A47" s="19">
        <v>2011</v>
      </c>
      <c r="B47" s="20">
        <v>0.62001247000000004</v>
      </c>
      <c r="C47" s="20">
        <v>0.28776093000000003</v>
      </c>
      <c r="D47" s="21">
        <v>1.34294778</v>
      </c>
      <c r="F47" s="11">
        <v>2011</v>
      </c>
      <c r="G47">
        <v>6.9409866224520902E-2</v>
      </c>
      <c r="H47">
        <v>3.8499111033663103E-2</v>
      </c>
      <c r="I47" s="12">
        <v>0.125473307456621</v>
      </c>
      <c r="K47" s="11">
        <v>2012</v>
      </c>
      <c r="L47">
        <v>1.08554849381604</v>
      </c>
      <c r="M47">
        <v>0.45040321339452299</v>
      </c>
      <c r="N47" s="12">
        <v>2.5012284549849002</v>
      </c>
      <c r="P47" s="11">
        <v>2013</v>
      </c>
      <c r="Q47">
        <v>0.83718616413618296</v>
      </c>
      <c r="R47">
        <v>0.33025289424412202</v>
      </c>
      <c r="S47" s="12">
        <v>2.0170063187161098</v>
      </c>
      <c r="Z47" s="11">
        <v>2011</v>
      </c>
      <c r="AA47">
        <v>4.0962954157688899E-2</v>
      </c>
      <c r="AB47">
        <v>2.0193730729775899E-2</v>
      </c>
      <c r="AC47" s="12">
        <v>8.2752984854865402E-2</v>
      </c>
      <c r="AE47" s="11">
        <v>2011</v>
      </c>
      <c r="AF47">
        <v>0.153072368277306</v>
      </c>
      <c r="AG47">
        <v>4.6618051139356E-2</v>
      </c>
      <c r="AH47" s="12">
        <v>0.483298073066525</v>
      </c>
    </row>
    <row r="48" spans="1:34" x14ac:dyDescent="0.2">
      <c r="A48" s="19">
        <v>2012</v>
      </c>
      <c r="B48" s="20">
        <v>0.55109803999999996</v>
      </c>
      <c r="C48" s="20">
        <v>0.25118404999999999</v>
      </c>
      <c r="D48" s="21">
        <v>1.2086884600000001</v>
      </c>
      <c r="F48" s="11">
        <v>2012</v>
      </c>
      <c r="G48">
        <v>6.9648459941316299E-2</v>
      </c>
      <c r="H48">
        <v>3.8286326671972098E-2</v>
      </c>
      <c r="I48" s="12">
        <v>0.127230341066285</v>
      </c>
      <c r="K48" s="11">
        <v>2013</v>
      </c>
      <c r="L48">
        <v>1.1598778686197</v>
      </c>
      <c r="M48">
        <v>0.47697542043921398</v>
      </c>
      <c r="N48" s="12">
        <v>2.6775655449776798</v>
      </c>
      <c r="P48" s="11">
        <v>2014</v>
      </c>
      <c r="Q48">
        <v>1.2674699308783199</v>
      </c>
      <c r="R48">
        <v>0.421666165066095</v>
      </c>
      <c r="S48" s="12">
        <v>3.8621276070698101</v>
      </c>
      <c r="Z48" s="11">
        <v>2012</v>
      </c>
      <c r="AA48">
        <v>4.1948676412101399E-2</v>
      </c>
      <c r="AB48">
        <v>2.0395241709987799E-2</v>
      </c>
      <c r="AC48" s="12">
        <v>8.5627885385271399E-2</v>
      </c>
      <c r="AE48" s="11">
        <v>2012</v>
      </c>
      <c r="AF48">
        <v>0.124051479046121</v>
      </c>
      <c r="AG48">
        <v>3.5858370808248302E-2</v>
      </c>
      <c r="AH48" s="12">
        <v>0.41444736710232699</v>
      </c>
    </row>
    <row r="49" spans="1:34" x14ac:dyDescent="0.2">
      <c r="A49" s="19">
        <v>2013</v>
      </c>
      <c r="B49" s="20">
        <v>0.49157678999999999</v>
      </c>
      <c r="C49" s="20">
        <v>0.21542259999999999</v>
      </c>
      <c r="D49" s="21">
        <v>1.0986900799999999</v>
      </c>
      <c r="F49" s="11">
        <v>2013</v>
      </c>
      <c r="G49">
        <v>6.8778062949125099E-2</v>
      </c>
      <c r="H49">
        <v>3.74573642411649E-2</v>
      </c>
      <c r="I49" s="12">
        <v>0.125096659437578</v>
      </c>
      <c r="K49" s="11">
        <v>2014</v>
      </c>
      <c r="L49">
        <v>1.2438217196107899</v>
      </c>
      <c r="M49">
        <v>0.50552409338276905</v>
      </c>
      <c r="N49" s="12">
        <v>2.8952739541934198</v>
      </c>
      <c r="P49" s="11">
        <v>2015</v>
      </c>
      <c r="Q49">
        <v>1.2870869317256799</v>
      </c>
      <c r="R49">
        <v>0.428622984874515</v>
      </c>
      <c r="S49" s="12">
        <v>3.9182886939986599</v>
      </c>
      <c r="Z49" s="11">
        <v>2013</v>
      </c>
      <c r="AA49">
        <v>4.1170166334639803E-2</v>
      </c>
      <c r="AB49">
        <v>1.9908378294449601E-2</v>
      </c>
      <c r="AC49" s="12">
        <v>8.4876897043577607E-2</v>
      </c>
      <c r="AE49" s="11">
        <v>2013</v>
      </c>
      <c r="AF49">
        <v>0.12914003813703401</v>
      </c>
      <c r="AG49">
        <v>3.6624587984328903E-2</v>
      </c>
      <c r="AH49" s="12">
        <v>0.44944989850790901</v>
      </c>
    </row>
    <row r="50" spans="1:34" x14ac:dyDescent="0.2">
      <c r="A50" s="19">
        <v>2014</v>
      </c>
      <c r="B50" s="20">
        <v>0.57437914999999995</v>
      </c>
      <c r="C50" s="20">
        <v>0.24076860999999999</v>
      </c>
      <c r="D50" s="21">
        <v>1.38132861</v>
      </c>
      <c r="F50" s="11">
        <v>2014</v>
      </c>
      <c r="G50">
        <v>7.3378060642894705E-2</v>
      </c>
      <c r="H50">
        <v>3.9490176268238301E-2</v>
      </c>
      <c r="I50" s="12">
        <v>0.13546213491765799</v>
      </c>
      <c r="K50" s="11">
        <v>2015</v>
      </c>
      <c r="L50">
        <v>1.66298054062914</v>
      </c>
      <c r="M50">
        <v>0.65217628071332601</v>
      </c>
      <c r="N50" s="12">
        <v>4.0517489363436203</v>
      </c>
      <c r="P50" s="11">
        <v>2016</v>
      </c>
      <c r="Q50">
        <v>1.31695052757218</v>
      </c>
      <c r="R50">
        <v>0.43855140603645598</v>
      </c>
      <c r="S50" s="12">
        <v>4.00998460869776</v>
      </c>
      <c r="Z50" s="11">
        <v>2014</v>
      </c>
      <c r="AA50">
        <v>4.4001812543226701E-2</v>
      </c>
      <c r="AB50">
        <v>2.1012399310138999E-2</v>
      </c>
      <c r="AC50" s="12">
        <v>9.1054752080188997E-2</v>
      </c>
      <c r="AE50" s="11">
        <v>2014</v>
      </c>
      <c r="AF50">
        <v>0.13491854851337101</v>
      </c>
      <c r="AG50">
        <v>3.8269385415479501E-2</v>
      </c>
      <c r="AH50" s="12">
        <v>0.472037203147044</v>
      </c>
    </row>
    <row r="51" spans="1:34" x14ac:dyDescent="0.2">
      <c r="A51" s="19">
        <v>2015</v>
      </c>
      <c r="B51" s="20">
        <v>0.60961752999999996</v>
      </c>
      <c r="C51" s="20">
        <v>0.25216150999999998</v>
      </c>
      <c r="D51" s="21">
        <v>1.4986123600000001</v>
      </c>
      <c r="F51" s="11">
        <v>2015</v>
      </c>
      <c r="G51">
        <v>7.0988474199330104E-2</v>
      </c>
      <c r="H51">
        <v>3.8293684996066897E-2</v>
      </c>
      <c r="I51" s="12">
        <v>0.13074191238713301</v>
      </c>
      <c r="K51" s="11">
        <v>2016</v>
      </c>
      <c r="L51">
        <v>2.0242974672222198</v>
      </c>
      <c r="M51">
        <v>0.75102093052396302</v>
      </c>
      <c r="N51" s="12">
        <v>5.4059474794907798</v>
      </c>
      <c r="P51" s="13">
        <v>2017</v>
      </c>
      <c r="Q51" s="14">
        <v>1.3385965171807099</v>
      </c>
      <c r="R51" s="14">
        <v>0.44537393084374099</v>
      </c>
      <c r="S51" s="15">
        <v>4.0769493238796004</v>
      </c>
      <c r="Z51" s="11">
        <v>2015</v>
      </c>
      <c r="AA51">
        <v>4.2170332125948798E-2</v>
      </c>
      <c r="AB51">
        <v>2.0244251228640198E-2</v>
      </c>
      <c r="AC51" s="12">
        <v>8.7707602242030794E-2</v>
      </c>
      <c r="AE51" s="11">
        <v>2015</v>
      </c>
      <c r="AF51">
        <v>0.15124954357363801</v>
      </c>
      <c r="AG51">
        <v>4.2853609613139602E-2</v>
      </c>
      <c r="AH51" s="12">
        <v>0.52963721409167697</v>
      </c>
    </row>
    <row r="52" spans="1:34" x14ac:dyDescent="0.2">
      <c r="A52" s="19">
        <v>2016</v>
      </c>
      <c r="B52" s="20">
        <v>0.65615403000000005</v>
      </c>
      <c r="C52" s="20">
        <v>0.26337924000000001</v>
      </c>
      <c r="D52" s="21">
        <v>1.63852478</v>
      </c>
      <c r="F52" s="11">
        <v>2016</v>
      </c>
      <c r="G52">
        <v>7.0883401997689E-2</v>
      </c>
      <c r="H52">
        <v>3.7963714426095703E-2</v>
      </c>
      <c r="I52" s="12">
        <v>0.13119265214978701</v>
      </c>
      <c r="K52" s="13">
        <v>2017</v>
      </c>
      <c r="L52" s="14">
        <v>1.88574648292096</v>
      </c>
      <c r="M52" s="14">
        <v>0.69961806565858797</v>
      </c>
      <c r="N52" s="15">
        <v>5.0359428944471798</v>
      </c>
      <c r="Z52" s="11">
        <v>2016</v>
      </c>
      <c r="AA52">
        <v>4.18036543599914E-2</v>
      </c>
      <c r="AB52">
        <v>1.9977333195094499E-2</v>
      </c>
      <c r="AC52" s="12">
        <v>8.7382996280481795E-2</v>
      </c>
      <c r="AE52" s="11">
        <v>2016</v>
      </c>
      <c r="AF52">
        <v>0.17843864964575801</v>
      </c>
      <c r="AG52">
        <v>5.0608851604291502E-2</v>
      </c>
      <c r="AH52" s="12">
        <v>0.63000041912260696</v>
      </c>
    </row>
    <row r="53" spans="1:34" x14ac:dyDescent="0.2">
      <c r="A53" s="22">
        <v>2017</v>
      </c>
      <c r="B53" s="23">
        <v>0.64783181999999995</v>
      </c>
      <c r="C53" s="23">
        <v>0.25869689000000001</v>
      </c>
      <c r="D53" s="24">
        <v>1.6288262899999999</v>
      </c>
      <c r="F53" s="13">
        <v>2017</v>
      </c>
      <c r="G53" s="14">
        <v>6.5371009157836002E-2</v>
      </c>
      <c r="H53" s="14">
        <v>3.50303280798221E-2</v>
      </c>
      <c r="I53" s="15">
        <v>0.121632288122316</v>
      </c>
      <c r="Z53" s="13">
        <v>2017</v>
      </c>
      <c r="AA53" s="14">
        <v>3.8098766041585401E-2</v>
      </c>
      <c r="AB53" s="14">
        <v>1.8047400090348699E-2</v>
      </c>
      <c r="AC53" s="15">
        <v>7.9651683279655494E-2</v>
      </c>
      <c r="AE53" s="13">
        <v>2017</v>
      </c>
      <c r="AF53" s="14">
        <v>0.21866786273431399</v>
      </c>
      <c r="AG53" s="14">
        <v>6.0962129829246002E-2</v>
      </c>
      <c r="AH53" s="15">
        <v>0.77099488743123601</v>
      </c>
    </row>
    <row r="55" spans="1:34" ht="34" x14ac:dyDescent="0.2">
      <c r="A55" s="3" t="s">
        <v>71</v>
      </c>
      <c r="F55" s="3" t="s">
        <v>72</v>
      </c>
      <c r="K55" s="3" t="s">
        <v>72</v>
      </c>
      <c r="P55" s="3" t="s">
        <v>72</v>
      </c>
      <c r="U55" s="3" t="s">
        <v>72</v>
      </c>
      <c r="Z55" s="3" t="s">
        <v>72</v>
      </c>
      <c r="AE55" s="3" t="s">
        <v>72</v>
      </c>
    </row>
    <row r="56" spans="1:34" x14ac:dyDescent="0.2">
      <c r="A56" t="s">
        <v>73</v>
      </c>
      <c r="B56" s="1">
        <f>(B53-1)*100</f>
        <v>-35.216818000000004</v>
      </c>
      <c r="F56" t="s">
        <v>73</v>
      </c>
      <c r="G56" s="1">
        <f>(G53-1)*100</f>
        <v>-93.462899084216403</v>
      </c>
      <c r="K56" t="s">
        <v>73</v>
      </c>
      <c r="L56" s="1">
        <f>(L52-1)*100</f>
        <v>88.574648292096001</v>
      </c>
      <c r="P56" t="s">
        <v>73</v>
      </c>
      <c r="Q56" s="1">
        <f>(Q51-1)*100</f>
        <v>33.859651718070992</v>
      </c>
      <c r="U56" t="s">
        <v>73</v>
      </c>
      <c r="V56" s="1">
        <f>(V39-1)*100</f>
        <v>-88.363640075582794</v>
      </c>
      <c r="Z56" t="s">
        <v>73</v>
      </c>
      <c r="AA56" s="1">
        <f>(AA53-1)*100</f>
        <v>-96.190123395841468</v>
      </c>
      <c r="AE56" t="s">
        <v>73</v>
      </c>
      <c r="AF56" s="1">
        <f>(AF53-1)*100</f>
        <v>-78.133213726568613</v>
      </c>
    </row>
    <row r="57" spans="1:34" x14ac:dyDescent="0.2">
      <c r="A57" t="s">
        <v>74</v>
      </c>
      <c r="B57">
        <f>(D53-1)*100</f>
        <v>62.882628999999987</v>
      </c>
      <c r="F57" t="s">
        <v>74</v>
      </c>
      <c r="G57">
        <f>(I53-1)*100</f>
        <v>-87.836771187768406</v>
      </c>
      <c r="K57" t="s">
        <v>74</v>
      </c>
      <c r="L57">
        <f>(N52-1)*100</f>
        <v>403.59428944471796</v>
      </c>
      <c r="P57" t="s">
        <v>74</v>
      </c>
      <c r="Q57">
        <f>(S51-1)*100</f>
        <v>307.69493238796002</v>
      </c>
      <c r="U57" t="s">
        <v>74</v>
      </c>
      <c r="V57">
        <f>(X39-1)*100</f>
        <v>56.163180409700011</v>
      </c>
      <c r="Z57" t="s">
        <v>74</v>
      </c>
      <c r="AA57">
        <f>(AC53-1)*100</f>
        <v>-92.034831672034457</v>
      </c>
      <c r="AE57" t="s">
        <v>74</v>
      </c>
      <c r="AF57">
        <f>(AH53-1)*100</f>
        <v>-22.900511256876399</v>
      </c>
    </row>
    <row r="58" spans="1:34" x14ac:dyDescent="0.2">
      <c r="A58" t="s">
        <v>75</v>
      </c>
      <c r="B58">
        <f>(C53-1)*100</f>
        <v>-74.130311000000006</v>
      </c>
      <c r="F58" t="s">
        <v>75</v>
      </c>
      <c r="G58">
        <f>(H53-1)*100</f>
        <v>-96.496967192017792</v>
      </c>
      <c r="K58" t="s">
        <v>75</v>
      </c>
      <c r="L58">
        <f>(M52-1)*100</f>
        <v>-30.038193434141203</v>
      </c>
      <c r="P58" t="s">
        <v>75</v>
      </c>
      <c r="Q58">
        <f>(R51-1)*100</f>
        <v>-55.462606915625898</v>
      </c>
      <c r="U58" t="s">
        <v>75</v>
      </c>
      <c r="V58">
        <f>(W39-1)*100</f>
        <v>-99.072515735866901</v>
      </c>
      <c r="Z58" t="s">
        <v>75</v>
      </c>
      <c r="AA58">
        <f>(AB53-1)*100</f>
        <v>-98.195259990965127</v>
      </c>
      <c r="AE58" t="s">
        <v>75</v>
      </c>
      <c r="AF58">
        <f>(AG53-1)*100</f>
        <v>-93.903787017075402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6CA5-0450-3E4A-A332-1FFBF364C6B9}">
  <dimension ref="A1:V102"/>
  <sheetViews>
    <sheetView tabSelected="1" workbookViewId="0">
      <selection activeCell="B10" sqref="B10"/>
    </sheetView>
  </sheetViews>
  <sheetFormatPr baseColWidth="10" defaultRowHeight="16" x14ac:dyDescent="0.2"/>
  <cols>
    <col min="1" max="1" width="17.6640625" customWidth="1"/>
    <col min="2" max="2" width="32.6640625" customWidth="1"/>
    <col min="4" max="4" width="13.33203125" customWidth="1"/>
    <col min="7" max="7" width="13" customWidth="1"/>
    <col min="8" max="9" width="14.6640625" customWidth="1"/>
    <col min="10" max="10" width="14.83203125" customWidth="1"/>
    <col min="11" max="11" width="13.6640625" customWidth="1"/>
    <col min="15" max="15" width="75.33203125" customWidth="1"/>
  </cols>
  <sheetData>
    <row r="1" spans="1:15" ht="21" x14ac:dyDescent="0.25">
      <c r="A1" s="28" t="s">
        <v>167</v>
      </c>
    </row>
    <row r="3" spans="1:15" x14ac:dyDescent="0.2">
      <c r="A3" s="1" t="s">
        <v>198</v>
      </c>
    </row>
    <row r="4" spans="1:15" x14ac:dyDescent="0.2">
      <c r="B4" t="s">
        <v>199</v>
      </c>
    </row>
    <row r="5" spans="1:15" x14ac:dyDescent="0.2">
      <c r="B5" s="199" t="s">
        <v>168</v>
      </c>
      <c r="C5" s="199" t="s">
        <v>169</v>
      </c>
      <c r="D5" s="199" t="s">
        <v>170</v>
      </c>
      <c r="E5" s="199" t="s">
        <v>171</v>
      </c>
      <c r="F5" s="199" t="s">
        <v>172</v>
      </c>
      <c r="G5" s="199" t="s">
        <v>173</v>
      </c>
      <c r="H5" s="199" t="s">
        <v>174</v>
      </c>
      <c r="I5" s="199" t="s">
        <v>175</v>
      </c>
      <c r="J5" s="199" t="s">
        <v>176</v>
      </c>
      <c r="K5" s="199" t="s">
        <v>177</v>
      </c>
      <c r="L5" s="199" t="s">
        <v>178</v>
      </c>
      <c r="M5" s="199" t="s">
        <v>179</v>
      </c>
      <c r="N5" s="199" t="s">
        <v>180</v>
      </c>
      <c r="O5" s="199" t="s">
        <v>189</v>
      </c>
    </row>
    <row r="6" spans="1:15" x14ac:dyDescent="0.2">
      <c r="A6" s="44"/>
      <c r="B6" s="209" t="s">
        <v>181</v>
      </c>
      <c r="C6" s="54" t="s">
        <v>182</v>
      </c>
      <c r="D6" s="54">
        <v>1305.662</v>
      </c>
      <c r="E6" s="55">
        <v>0.1927749</v>
      </c>
      <c r="F6" s="54">
        <v>1305.8130000000001</v>
      </c>
      <c r="G6" s="55">
        <v>0.1918473</v>
      </c>
      <c r="H6" s="54">
        <v>1331.6510000000001</v>
      </c>
      <c r="I6" s="54">
        <v>1.7567124600000001E-2</v>
      </c>
      <c r="J6" s="54">
        <v>0.5354833</v>
      </c>
      <c r="K6" s="54">
        <v>0</v>
      </c>
      <c r="L6" s="54">
        <v>0.5354833</v>
      </c>
      <c r="M6" s="54">
        <v>0.4706147</v>
      </c>
      <c r="N6" s="54">
        <v>0.58141920000000002</v>
      </c>
      <c r="O6" s="197" t="s">
        <v>190</v>
      </c>
    </row>
    <row r="7" spans="1:15" x14ac:dyDescent="0.2">
      <c r="A7" s="44"/>
      <c r="B7" s="144" t="s">
        <v>183</v>
      </c>
      <c r="C7" s="47" t="s">
        <v>182</v>
      </c>
      <c r="D7" s="47">
        <v>1305.662</v>
      </c>
      <c r="E7" s="58">
        <v>0.1927749</v>
      </c>
      <c r="F7" s="47">
        <v>1305.8130000000001</v>
      </c>
      <c r="G7" s="58">
        <v>0.1918473</v>
      </c>
      <c r="H7" s="47">
        <v>1331.6510000000001</v>
      </c>
      <c r="I7" s="47">
        <v>1.7567124600000001E-2</v>
      </c>
      <c r="J7" s="47">
        <v>0.5354833</v>
      </c>
      <c r="K7" s="47">
        <v>0</v>
      </c>
      <c r="L7" s="47">
        <v>0.5354833</v>
      </c>
      <c r="M7" s="47">
        <v>0.4706147</v>
      </c>
      <c r="N7" s="47">
        <v>0.58141920000000002</v>
      </c>
      <c r="O7" s="198" t="s">
        <v>191</v>
      </c>
    </row>
    <row r="8" spans="1:15" x14ac:dyDescent="0.2">
      <c r="A8" s="44"/>
      <c r="B8" s="46" t="s">
        <v>184</v>
      </c>
      <c r="C8" s="47" t="s">
        <v>182</v>
      </c>
      <c r="D8" s="47">
        <v>1307.3789999999999</v>
      </c>
      <c r="E8" s="58">
        <v>8.1683850000000002E-2</v>
      </c>
      <c r="F8" s="47">
        <v>1307.4870000000001</v>
      </c>
      <c r="G8" s="58">
        <v>8.3075650000000001E-2</v>
      </c>
      <c r="H8" s="47">
        <v>1329.037</v>
      </c>
      <c r="I8" s="47">
        <v>6.4917252800000005E-2</v>
      </c>
      <c r="J8" s="47">
        <v>0.5386398</v>
      </c>
      <c r="K8" s="47">
        <v>0</v>
      </c>
      <c r="L8" s="47">
        <v>0.5386398</v>
      </c>
      <c r="M8" s="47">
        <v>0.467084</v>
      </c>
      <c r="N8" s="47">
        <v>0.58001879999999995</v>
      </c>
      <c r="O8" s="12" t="s">
        <v>192</v>
      </c>
    </row>
    <row r="9" spans="1:15" x14ac:dyDescent="0.2">
      <c r="A9" s="44"/>
      <c r="B9" s="46" t="s">
        <v>185</v>
      </c>
      <c r="C9" s="47" t="s">
        <v>182</v>
      </c>
      <c r="D9" s="47">
        <v>1307.673</v>
      </c>
      <c r="E9" s="58">
        <v>7.0521390000000003E-2</v>
      </c>
      <c r="F9" s="47">
        <v>1307.875</v>
      </c>
      <c r="G9" s="58">
        <v>6.8421360000000001E-2</v>
      </c>
      <c r="H9" s="47">
        <v>1337.9929999999999</v>
      </c>
      <c r="I9" s="47">
        <v>7.3688110000000003E-4</v>
      </c>
      <c r="J9" s="47">
        <v>0.53530699999999998</v>
      </c>
      <c r="K9" s="47">
        <v>0</v>
      </c>
      <c r="L9" s="47">
        <v>0.53530699999999998</v>
      </c>
      <c r="M9" s="47">
        <v>0.47063129999999997</v>
      </c>
      <c r="N9" s="47">
        <v>0.58146260000000005</v>
      </c>
      <c r="O9" s="12" t="s">
        <v>193</v>
      </c>
    </row>
    <row r="10" spans="1:15" x14ac:dyDescent="0.2">
      <c r="A10" s="44"/>
      <c r="B10" s="144" t="s">
        <v>186</v>
      </c>
      <c r="C10" s="47" t="s">
        <v>182</v>
      </c>
      <c r="D10" s="47">
        <v>1305.662</v>
      </c>
      <c r="E10" s="58">
        <v>0.1927749</v>
      </c>
      <c r="F10" s="47">
        <v>1305.8130000000001</v>
      </c>
      <c r="G10" s="58">
        <v>0.1918473</v>
      </c>
      <c r="H10" s="47">
        <v>1331.6510000000001</v>
      </c>
      <c r="I10" s="47">
        <v>1.7567124600000001E-2</v>
      </c>
      <c r="J10" s="47">
        <v>0.5354833</v>
      </c>
      <c r="K10" s="47">
        <v>0</v>
      </c>
      <c r="L10" s="47">
        <v>0.5354833</v>
      </c>
      <c r="M10" s="47">
        <v>0.4706147</v>
      </c>
      <c r="N10" s="47">
        <v>0.58141920000000002</v>
      </c>
      <c r="O10" s="198" t="s">
        <v>194</v>
      </c>
    </row>
    <row r="11" spans="1:15" x14ac:dyDescent="0.2">
      <c r="A11" s="44"/>
      <c r="B11" s="46" t="s">
        <v>187</v>
      </c>
      <c r="C11" s="47" t="s">
        <v>182</v>
      </c>
      <c r="D11" s="47">
        <v>1307.3789999999999</v>
      </c>
      <c r="E11" s="58">
        <v>8.1683850000000002E-2</v>
      </c>
      <c r="F11" s="47">
        <v>1307.4870000000001</v>
      </c>
      <c r="G11" s="58">
        <v>8.3075650000000001E-2</v>
      </c>
      <c r="H11" s="47">
        <v>1329.037</v>
      </c>
      <c r="I11" s="47">
        <v>6.4917252800000005E-2</v>
      </c>
      <c r="J11" s="47">
        <v>0.5386398</v>
      </c>
      <c r="K11" s="47">
        <v>0</v>
      </c>
      <c r="L11" s="47">
        <v>0.5386398</v>
      </c>
      <c r="M11" s="47">
        <v>0.467084</v>
      </c>
      <c r="N11" s="47">
        <v>0.58001879999999995</v>
      </c>
      <c r="O11" s="12" t="s">
        <v>195</v>
      </c>
    </row>
    <row r="12" spans="1:15" x14ac:dyDescent="0.2">
      <c r="A12" s="44"/>
      <c r="B12" s="46" t="s">
        <v>188</v>
      </c>
      <c r="C12" s="47" t="s">
        <v>182</v>
      </c>
      <c r="D12" s="47">
        <v>1307.6859999999999</v>
      </c>
      <c r="E12" s="58">
        <v>7.0078390000000004E-2</v>
      </c>
      <c r="F12" s="47">
        <v>1307.8879999999999</v>
      </c>
      <c r="G12" s="58">
        <v>6.7991560000000006E-2</v>
      </c>
      <c r="H12" s="47">
        <v>1338.0060000000001</v>
      </c>
      <c r="I12" s="47">
        <v>7.3225220000000004E-4</v>
      </c>
      <c r="J12" s="47">
        <v>0.53541490000000003</v>
      </c>
      <c r="K12" s="47">
        <v>0</v>
      </c>
      <c r="L12" s="47">
        <v>0.53541490000000003</v>
      </c>
      <c r="M12" s="47">
        <v>0.47070679999999998</v>
      </c>
      <c r="N12" s="47">
        <v>0.58148920000000004</v>
      </c>
      <c r="O12" s="12" t="s">
        <v>196</v>
      </c>
    </row>
    <row r="13" spans="1:15" x14ac:dyDescent="0.2">
      <c r="A13" s="44"/>
      <c r="B13" s="46" t="s">
        <v>287</v>
      </c>
      <c r="C13" s="47" t="s">
        <v>182</v>
      </c>
      <c r="D13" s="47">
        <v>1306.6479999999999</v>
      </c>
      <c r="E13" s="58">
        <v>0.1177049</v>
      </c>
      <c r="F13" s="47">
        <v>1306.72</v>
      </c>
      <c r="G13" s="58">
        <v>0.1218909</v>
      </c>
      <c r="H13" s="47">
        <v>1323.9739999999999</v>
      </c>
      <c r="I13" s="47">
        <v>0.8158160981</v>
      </c>
      <c r="J13" s="47">
        <v>0.53361789999999998</v>
      </c>
      <c r="K13" s="47">
        <v>0</v>
      </c>
      <c r="L13" s="47">
        <v>0.53361789999999998</v>
      </c>
      <c r="M13" s="47">
        <v>0.46709149999999999</v>
      </c>
      <c r="N13" s="47">
        <v>0.58083629999999997</v>
      </c>
      <c r="O13" s="12" t="s">
        <v>288</v>
      </c>
    </row>
    <row r="14" spans="1:15" x14ac:dyDescent="0.2">
      <c r="A14" s="44"/>
      <c r="B14" s="60" t="s">
        <v>294</v>
      </c>
      <c r="C14" s="61" t="s">
        <v>182</v>
      </c>
      <c r="D14" s="61">
        <v>1327.83</v>
      </c>
      <c r="E14" s="62">
        <v>2.9594649999999999E-6</v>
      </c>
      <c r="F14" s="61">
        <v>1327.873</v>
      </c>
      <c r="G14" s="62">
        <v>3.1091680000000002E-6</v>
      </c>
      <c r="H14" s="61">
        <v>1340.825</v>
      </c>
      <c r="I14" s="61">
        <v>1.788894E-4</v>
      </c>
      <c r="J14" s="61">
        <v>0.47850219999999999</v>
      </c>
      <c r="K14" s="61">
        <v>0</v>
      </c>
      <c r="L14" s="61">
        <v>0.47850219999999999</v>
      </c>
      <c r="M14" s="61">
        <v>0.53460229999999997</v>
      </c>
      <c r="N14" s="61">
        <v>0.62812769999999996</v>
      </c>
      <c r="O14" s="15" t="s">
        <v>293</v>
      </c>
    </row>
    <row r="15" spans="1:15" x14ac:dyDescent="0.2">
      <c r="B15" s="143" t="s">
        <v>197</v>
      </c>
    </row>
    <row r="16" spans="1:15" x14ac:dyDescent="0.2">
      <c r="A16" s="1" t="s">
        <v>314</v>
      </c>
    </row>
    <row r="17" spans="2:15" x14ac:dyDescent="0.2">
      <c r="B17" t="s">
        <v>200</v>
      </c>
    </row>
    <row r="18" spans="2:15" x14ac:dyDescent="0.2">
      <c r="B18" s="200" t="s">
        <v>168</v>
      </c>
      <c r="C18" s="201" t="s">
        <v>169</v>
      </c>
      <c r="D18" s="201" t="s">
        <v>170</v>
      </c>
      <c r="E18" s="201" t="s">
        <v>171</v>
      </c>
      <c r="F18" s="201" t="s">
        <v>172</v>
      </c>
      <c r="G18" s="201" t="s">
        <v>173</v>
      </c>
      <c r="H18" s="201" t="s">
        <v>174</v>
      </c>
      <c r="I18" s="201" t="s">
        <v>175</v>
      </c>
      <c r="J18" s="201" t="s">
        <v>176</v>
      </c>
      <c r="K18" s="201" t="s">
        <v>177</v>
      </c>
      <c r="L18" s="201" t="s">
        <v>179</v>
      </c>
      <c r="M18" s="201" t="s">
        <v>180</v>
      </c>
      <c r="N18" s="201" t="s">
        <v>178</v>
      </c>
      <c r="O18" s="189" t="s">
        <v>210</v>
      </c>
    </row>
    <row r="19" spans="2:15" x14ac:dyDescent="0.2">
      <c r="B19" s="46" t="s">
        <v>207</v>
      </c>
      <c r="C19" s="47" t="s">
        <v>182</v>
      </c>
      <c r="D19" s="47">
        <v>1307.614</v>
      </c>
      <c r="E19" s="47">
        <v>4.9857651999999997E-3</v>
      </c>
      <c r="F19" s="47">
        <v>1307.816</v>
      </c>
      <c r="G19" s="47">
        <v>5.4732152999999997E-3</v>
      </c>
      <c r="H19" s="47">
        <v>1337.9349999999999</v>
      </c>
      <c r="I19" s="58">
        <v>2.8357529999999999E-2</v>
      </c>
      <c r="J19" s="47">
        <v>0.53873519999999997</v>
      </c>
      <c r="K19" s="47">
        <v>8.9985279999999998E-4</v>
      </c>
      <c r="L19" s="47">
        <v>0.46998980000000001</v>
      </c>
      <c r="M19" s="47">
        <v>0.58115439999999996</v>
      </c>
      <c r="N19" s="47">
        <v>0.53831969999999996</v>
      </c>
      <c r="O19" s="12" t="s">
        <v>317</v>
      </c>
    </row>
    <row r="20" spans="2:15" x14ac:dyDescent="0.2">
      <c r="B20" s="46" t="s">
        <v>206</v>
      </c>
      <c r="C20" s="47" t="s">
        <v>182</v>
      </c>
      <c r="D20" s="47">
        <v>1303.4590000000001</v>
      </c>
      <c r="E20" s="47">
        <v>3.9800473000000003E-2</v>
      </c>
      <c r="F20" s="47">
        <v>1303.662</v>
      </c>
      <c r="G20" s="47">
        <v>4.3691700700000002E-2</v>
      </c>
      <c r="H20" s="47">
        <v>1333.78</v>
      </c>
      <c r="I20" s="58">
        <v>0.22637309999999999</v>
      </c>
      <c r="J20" s="190" t="s">
        <v>43</v>
      </c>
      <c r="K20" s="47">
        <v>2.2815647299999998E-2</v>
      </c>
      <c r="L20" s="47">
        <v>0.47323379999999998</v>
      </c>
      <c r="M20" s="47">
        <v>0.58344510000000005</v>
      </c>
      <c r="N20" s="190" t="s">
        <v>43</v>
      </c>
      <c r="O20" s="12" t="s">
        <v>318</v>
      </c>
    </row>
    <row r="21" spans="2:15" x14ac:dyDescent="0.2">
      <c r="B21" s="46" t="s">
        <v>205</v>
      </c>
      <c r="C21" s="47" t="s">
        <v>182</v>
      </c>
      <c r="D21" s="47">
        <v>1302.0160000000001</v>
      </c>
      <c r="E21" s="47">
        <v>8.1892862900000002E-2</v>
      </c>
      <c r="F21" s="47">
        <v>1302.277</v>
      </c>
      <c r="G21" s="47">
        <v>8.7319633499999993E-2</v>
      </c>
      <c r="H21" s="47">
        <v>1336.6679999999999</v>
      </c>
      <c r="I21" s="58">
        <v>5.3408329999999997E-2</v>
      </c>
      <c r="J21" s="47">
        <v>0.51762969999999997</v>
      </c>
      <c r="K21" s="47">
        <v>1.99641144E-2</v>
      </c>
      <c r="L21" s="47">
        <v>0.47955599999999998</v>
      </c>
      <c r="M21" s="47">
        <v>0.58788859999999998</v>
      </c>
      <c r="N21" s="47">
        <v>0.50780340000000002</v>
      </c>
      <c r="O21" s="12" t="s">
        <v>319</v>
      </c>
    </row>
    <row r="22" spans="2:15" x14ac:dyDescent="0.2">
      <c r="B22" s="46" t="s">
        <v>204</v>
      </c>
      <c r="C22" s="47" t="s">
        <v>182</v>
      </c>
      <c r="D22" s="47">
        <v>1312.9069999999999</v>
      </c>
      <c r="E22" s="47">
        <v>3.5343169999999999E-4</v>
      </c>
      <c r="F22" s="47">
        <v>1313.3869999999999</v>
      </c>
      <c r="G22" s="47">
        <v>3.3766450000000001E-4</v>
      </c>
      <c r="H22" s="47">
        <v>1360.5540000000001</v>
      </c>
      <c r="I22" s="58">
        <v>3.4749409999999999E-7</v>
      </c>
      <c r="J22" s="47">
        <v>0.55547199999999997</v>
      </c>
      <c r="K22" s="47">
        <v>1.7019175000000001E-2</v>
      </c>
      <c r="L22" s="47">
        <v>0.46572360000000002</v>
      </c>
      <c r="M22" s="47">
        <v>0.57871189999999995</v>
      </c>
      <c r="N22" s="47">
        <v>0.54777549999999997</v>
      </c>
      <c r="O22" s="12" t="s">
        <v>320</v>
      </c>
    </row>
    <row r="23" spans="2:15" x14ac:dyDescent="0.2">
      <c r="B23" s="144" t="s">
        <v>203</v>
      </c>
      <c r="C23" s="176" t="s">
        <v>182</v>
      </c>
      <c r="D23" s="176">
        <v>1299.586</v>
      </c>
      <c r="E23" s="176">
        <v>0.2760578735</v>
      </c>
      <c r="F23" s="176">
        <v>1299.912</v>
      </c>
      <c r="G23" s="176">
        <v>0.28484052380000002</v>
      </c>
      <c r="H23" s="176">
        <v>1338.57</v>
      </c>
      <c r="I23" s="177">
        <v>2.0643789999999999E-2</v>
      </c>
      <c r="J23" s="176">
        <v>0.50805639999999996</v>
      </c>
      <c r="K23" s="176">
        <v>3.1318797900000001E-2</v>
      </c>
      <c r="L23" s="176">
        <v>0.48437839999999999</v>
      </c>
      <c r="M23" s="176">
        <v>0.59124969999999999</v>
      </c>
      <c r="N23" s="176">
        <v>0.49215120000000001</v>
      </c>
      <c r="O23" s="193" t="s">
        <v>329</v>
      </c>
    </row>
    <row r="24" spans="2:15" x14ac:dyDescent="0.2">
      <c r="B24" s="46" t="s">
        <v>202</v>
      </c>
      <c r="C24" s="47" t="s">
        <v>182</v>
      </c>
      <c r="D24" s="47">
        <v>1303.356</v>
      </c>
      <c r="E24" s="47">
        <v>4.19181816E-2</v>
      </c>
      <c r="F24" s="47">
        <v>1304.124</v>
      </c>
      <c r="G24" s="47">
        <v>3.4680231200000002E-2</v>
      </c>
      <c r="H24" s="47">
        <v>1363.9970000000001</v>
      </c>
      <c r="I24" s="58">
        <v>6.2133150000000006E-8</v>
      </c>
      <c r="J24" s="47">
        <v>0.52292729999999998</v>
      </c>
      <c r="K24" s="47">
        <v>6.1919424000000001E-2</v>
      </c>
      <c r="L24" s="47">
        <v>0.48184700000000003</v>
      </c>
      <c r="M24" s="47">
        <v>0.59019279999999996</v>
      </c>
      <c r="N24" s="47">
        <v>0.49143740000000002</v>
      </c>
      <c r="O24" s="191" t="s">
        <v>330</v>
      </c>
    </row>
    <row r="25" spans="2:15" x14ac:dyDescent="0.2">
      <c r="B25" s="46" t="s">
        <v>201</v>
      </c>
      <c r="C25" s="47" t="s">
        <v>182</v>
      </c>
      <c r="D25" s="47">
        <v>1300.7650000000001</v>
      </c>
      <c r="E25" s="47">
        <v>0.153118174</v>
      </c>
      <c r="F25" s="47">
        <v>1301.3330000000001</v>
      </c>
      <c r="G25" s="47">
        <v>0.13996878069999999</v>
      </c>
      <c r="H25" s="47">
        <v>1352.7429999999999</v>
      </c>
      <c r="I25" s="58">
        <v>1.7262159999999999E-5</v>
      </c>
      <c r="J25" s="47">
        <v>0.51282819999999996</v>
      </c>
      <c r="K25" s="47">
        <v>4.4467639199999999E-2</v>
      </c>
      <c r="L25" s="47">
        <v>0.483211</v>
      </c>
      <c r="M25" s="47">
        <v>0.59075679999999997</v>
      </c>
      <c r="N25" s="47">
        <v>0.4901567</v>
      </c>
      <c r="O25" s="12" t="s">
        <v>321</v>
      </c>
    </row>
    <row r="26" spans="2:15" x14ac:dyDescent="0.2">
      <c r="B26" s="46" t="s">
        <v>209</v>
      </c>
      <c r="C26" s="47" t="s">
        <v>182</v>
      </c>
      <c r="D26" s="47">
        <v>1301.4760000000001</v>
      </c>
      <c r="E26" s="47">
        <v>0.1073215007</v>
      </c>
      <c r="F26" s="47">
        <v>1301.875</v>
      </c>
      <c r="G26" s="47">
        <v>0.1067569111</v>
      </c>
      <c r="H26" s="47">
        <v>1344.7909999999999</v>
      </c>
      <c r="I26" s="58">
        <v>9.2024269999999996E-4</v>
      </c>
      <c r="J26" s="47">
        <v>0.51069940000000003</v>
      </c>
      <c r="K26" s="47">
        <v>3.2194449700000002E-2</v>
      </c>
      <c r="L26" s="47">
        <v>0.48346479999999997</v>
      </c>
      <c r="M26" s="47">
        <v>0.59087650000000003</v>
      </c>
      <c r="N26" s="47">
        <v>0.49442259999999999</v>
      </c>
      <c r="O26" s="12" t="s">
        <v>322</v>
      </c>
    </row>
    <row r="27" spans="2:15" x14ac:dyDescent="0.2">
      <c r="B27" s="46" t="s">
        <v>279</v>
      </c>
      <c r="C27" s="47" t="s">
        <v>182</v>
      </c>
      <c r="D27" s="47">
        <v>1301.288</v>
      </c>
      <c r="E27" s="47">
        <v>0.11786959349999999</v>
      </c>
      <c r="F27" s="47">
        <v>1301.6869999999999</v>
      </c>
      <c r="G27" s="47">
        <v>0.1172495133</v>
      </c>
      <c r="H27" s="47">
        <v>1344.6030000000001</v>
      </c>
      <c r="I27" s="58">
        <v>1.0106889999999999E-3</v>
      </c>
      <c r="J27" s="47">
        <v>0.5095594</v>
      </c>
      <c r="K27" s="47">
        <v>3.2104283099999999E-2</v>
      </c>
      <c r="L27" s="47">
        <v>0.48377049999999999</v>
      </c>
      <c r="M27" s="47">
        <v>0.5910839</v>
      </c>
      <c r="N27" s="47">
        <v>0.49329190000000001</v>
      </c>
      <c r="O27" s="12" t="s">
        <v>323</v>
      </c>
    </row>
    <row r="28" spans="2:15" x14ac:dyDescent="0.2">
      <c r="B28" s="46" t="s">
        <v>280</v>
      </c>
      <c r="C28" s="47" t="s">
        <v>182</v>
      </c>
      <c r="D28" s="47">
        <v>1303.9590000000001</v>
      </c>
      <c r="E28" s="47">
        <v>3.1007388399999999E-2</v>
      </c>
      <c r="F28" s="47">
        <v>1304.2850000000001</v>
      </c>
      <c r="G28" s="47">
        <v>3.1993873700000001E-2</v>
      </c>
      <c r="H28" s="47">
        <v>1342.942</v>
      </c>
      <c r="I28" s="58">
        <v>2.3187529999999998E-3</v>
      </c>
      <c r="J28" s="47">
        <v>0.52049900000000004</v>
      </c>
      <c r="K28" s="47">
        <v>1.96754302E-2</v>
      </c>
      <c r="L28" s="47">
        <v>0.47868280000000002</v>
      </c>
      <c r="M28" s="47">
        <v>0.58746889999999996</v>
      </c>
      <c r="N28" s="47">
        <v>0.51087530000000003</v>
      </c>
      <c r="O28" s="12" t="s">
        <v>324</v>
      </c>
    </row>
    <row r="29" spans="2:15" x14ac:dyDescent="0.2">
      <c r="B29" s="46" t="s">
        <v>281</v>
      </c>
      <c r="C29" s="47" t="s">
        <v>182</v>
      </c>
      <c r="D29" s="47">
        <v>1301.288</v>
      </c>
      <c r="E29" s="47">
        <v>0.11786959330000001</v>
      </c>
      <c r="F29" s="47">
        <v>1301.6869999999999</v>
      </c>
      <c r="G29" s="47">
        <v>0.11724951309999999</v>
      </c>
      <c r="H29" s="47">
        <v>1344.6030000000001</v>
      </c>
      <c r="I29" s="58">
        <v>1.0106889999999999E-3</v>
      </c>
      <c r="J29" s="47">
        <v>0.5095594</v>
      </c>
      <c r="K29" s="47">
        <v>3.2104283099999999E-2</v>
      </c>
      <c r="L29" s="47">
        <v>0.48377049999999999</v>
      </c>
      <c r="M29" s="47">
        <v>0.5910839</v>
      </c>
      <c r="N29" s="47">
        <v>0.49329190000000001</v>
      </c>
      <c r="O29" s="12" t="s">
        <v>325</v>
      </c>
    </row>
    <row r="30" spans="2:15" x14ac:dyDescent="0.2">
      <c r="B30" s="46" t="s">
        <v>282</v>
      </c>
      <c r="C30" s="47" t="s">
        <v>182</v>
      </c>
      <c r="D30" s="47">
        <v>1305.4690000000001</v>
      </c>
      <c r="E30" s="47">
        <v>1.4571437499999999E-2</v>
      </c>
      <c r="F30" s="47">
        <v>1305.729</v>
      </c>
      <c r="G30" s="47">
        <v>1.55370387E-2</v>
      </c>
      <c r="H30" s="47">
        <v>1340.1210000000001</v>
      </c>
      <c r="I30" s="58">
        <v>9.5031019999999994E-3</v>
      </c>
      <c r="J30" s="47">
        <v>0.53153399999999995</v>
      </c>
      <c r="K30" s="47">
        <v>1.12874712E-2</v>
      </c>
      <c r="L30" s="47">
        <v>0.47205540000000001</v>
      </c>
      <c r="M30" s="47">
        <v>0.58283300000000005</v>
      </c>
      <c r="N30" s="47">
        <v>0.52618580000000004</v>
      </c>
      <c r="O30" s="12" t="s">
        <v>326</v>
      </c>
    </row>
    <row r="31" spans="2:15" x14ac:dyDescent="0.2">
      <c r="B31" s="60" t="s">
        <v>186</v>
      </c>
      <c r="C31" s="61" t="s">
        <v>182</v>
      </c>
      <c r="D31" s="61">
        <v>1305.662</v>
      </c>
      <c r="E31" s="61">
        <v>1.3233724699999999E-2</v>
      </c>
      <c r="F31" s="61">
        <v>1305.8130000000001</v>
      </c>
      <c r="G31" s="61">
        <v>1.49014005E-2</v>
      </c>
      <c r="H31" s="61">
        <v>1331.6510000000001</v>
      </c>
      <c r="I31" s="62">
        <v>0.65643609999999997</v>
      </c>
      <c r="J31" s="61">
        <v>0.5354833</v>
      </c>
      <c r="K31" s="61">
        <v>0</v>
      </c>
      <c r="L31" s="61">
        <v>0.4706147</v>
      </c>
      <c r="M31" s="61">
        <v>0.58141920000000002</v>
      </c>
      <c r="N31" s="61">
        <v>0.5354833</v>
      </c>
      <c r="O31" s="15" t="s">
        <v>208</v>
      </c>
    </row>
    <row r="32" spans="2:15" x14ac:dyDescent="0.2">
      <c r="B32" s="171" t="s">
        <v>258</v>
      </c>
      <c r="C32" s="172"/>
      <c r="D32" s="173">
        <f>D31-D23</f>
        <v>6.0760000000000218</v>
      </c>
      <c r="E32" s="47"/>
      <c r="F32" s="47"/>
      <c r="G32" s="47"/>
      <c r="H32" s="47"/>
      <c r="I32" s="58"/>
      <c r="J32" s="47"/>
      <c r="K32" s="47"/>
      <c r="L32" s="47"/>
      <c r="M32" s="47"/>
      <c r="N32" s="47"/>
    </row>
    <row r="33" spans="1:22" x14ac:dyDescent="0.2">
      <c r="B33" s="47"/>
      <c r="C33" s="47"/>
      <c r="D33" s="47"/>
      <c r="E33" s="47"/>
      <c r="F33" s="47"/>
      <c r="G33" s="47"/>
      <c r="H33" s="47"/>
      <c r="I33" s="58"/>
      <c r="J33" s="47"/>
      <c r="K33" s="47"/>
      <c r="L33" s="47"/>
      <c r="M33" s="47"/>
      <c r="N33" s="47"/>
    </row>
    <row r="34" spans="1:22" x14ac:dyDescent="0.2">
      <c r="A34" s="1" t="s">
        <v>313</v>
      </c>
    </row>
    <row r="35" spans="1:22" x14ac:dyDescent="0.2">
      <c r="B35" t="s">
        <v>233</v>
      </c>
    </row>
    <row r="37" spans="1:22" x14ac:dyDescent="0.2">
      <c r="B37" s="44" t="s">
        <v>234</v>
      </c>
      <c r="G37" s="1" t="s">
        <v>259</v>
      </c>
    </row>
    <row r="38" spans="1:22" ht="34" x14ac:dyDescent="0.2">
      <c r="B38" s="168" t="s">
        <v>235</v>
      </c>
      <c r="C38" s="184" t="s">
        <v>231</v>
      </c>
      <c r="D38" s="169" t="s">
        <v>220</v>
      </c>
      <c r="E38" s="170" t="s">
        <v>221</v>
      </c>
      <c r="G38" s="145" t="s">
        <v>230</v>
      </c>
      <c r="H38" s="185" t="s">
        <v>229</v>
      </c>
      <c r="I38" s="186" t="s">
        <v>222</v>
      </c>
      <c r="J38" s="186" t="s">
        <v>223</v>
      </c>
      <c r="K38" s="186" t="s">
        <v>224</v>
      </c>
      <c r="L38" s="202" t="s">
        <v>225</v>
      </c>
    </row>
    <row r="39" spans="1:22" ht="17" x14ac:dyDescent="0.2">
      <c r="B39" s="187" t="s">
        <v>232</v>
      </c>
      <c r="C39">
        <v>-2.8900329999999998E-2</v>
      </c>
      <c r="D39">
        <v>0.107336469</v>
      </c>
      <c r="E39" s="12">
        <v>-0.26924989999999999</v>
      </c>
      <c r="G39" s="48">
        <v>2</v>
      </c>
      <c r="H39" s="56" t="s">
        <v>226</v>
      </c>
      <c r="I39" s="56">
        <v>-5.3342108999999999E-2</v>
      </c>
      <c r="J39" s="56">
        <v>0.10177136000000001</v>
      </c>
      <c r="K39" s="56">
        <v>-0.25324780000000002</v>
      </c>
      <c r="L39" s="54">
        <v>0.14656361000000001</v>
      </c>
    </row>
    <row r="40" spans="1:22" x14ac:dyDescent="0.2">
      <c r="B40" s="11" t="s">
        <v>269</v>
      </c>
      <c r="C40">
        <v>-0.21574929000000001</v>
      </c>
      <c r="D40">
        <v>0.107594196</v>
      </c>
      <c r="E40" s="12">
        <v>-2.0052131000000002</v>
      </c>
      <c r="G40" s="11">
        <v>2</v>
      </c>
      <c r="H40" t="s">
        <v>227</v>
      </c>
      <c r="I40">
        <v>-0.26909140100000001</v>
      </c>
      <c r="J40">
        <v>9.1293369999999999E-2</v>
      </c>
      <c r="K40">
        <v>-0.44841560000000003</v>
      </c>
      <c r="L40" s="47">
        <v>-8.976721E-2</v>
      </c>
      <c r="S40" s="47"/>
      <c r="T40" s="47"/>
    </row>
    <row r="41" spans="1:22" x14ac:dyDescent="0.2">
      <c r="B41" s="11" t="s">
        <v>270</v>
      </c>
      <c r="C41">
        <v>5.976269E-2</v>
      </c>
      <c r="D41">
        <v>9.7238160000000004E-2</v>
      </c>
      <c r="E41" s="12">
        <v>0.61460119999999996</v>
      </c>
      <c r="G41" s="13">
        <v>2</v>
      </c>
      <c r="H41" s="14" t="s">
        <v>228</v>
      </c>
      <c r="I41" s="14">
        <v>6.4205829999999997E-3</v>
      </c>
      <c r="J41" s="14">
        <v>8.6061570000000004E-2</v>
      </c>
      <c r="K41" s="14">
        <v>-0.16262699999999999</v>
      </c>
      <c r="L41" s="61">
        <v>0.17546814999999999</v>
      </c>
      <c r="O41" s="44"/>
      <c r="P41" s="47"/>
      <c r="U41" s="47"/>
      <c r="V41" s="47"/>
    </row>
    <row r="42" spans="1:22" ht="17" x14ac:dyDescent="0.2">
      <c r="B42" s="187" t="s">
        <v>271</v>
      </c>
      <c r="C42">
        <v>-1.222089E-2</v>
      </c>
      <c r="D42">
        <v>5.7862469999999996E-3</v>
      </c>
      <c r="E42" s="12">
        <v>-2.1120576</v>
      </c>
      <c r="G42" s="48">
        <v>10</v>
      </c>
      <c r="H42" s="56" t="s">
        <v>226</v>
      </c>
      <c r="I42" s="56">
        <v>-0.15110920999999999</v>
      </c>
      <c r="J42" s="56">
        <v>9.1547950000000003E-2</v>
      </c>
      <c r="K42" s="56">
        <v>-0.33093349999999999</v>
      </c>
      <c r="L42" s="68">
        <v>2.8715060000000001E-2</v>
      </c>
      <c r="M42" s="44"/>
      <c r="N42" s="47"/>
      <c r="O42" s="44"/>
      <c r="P42" s="47"/>
    </row>
    <row r="43" spans="1:22" x14ac:dyDescent="0.2">
      <c r="B43" s="11" t="s">
        <v>256</v>
      </c>
      <c r="C43">
        <f>C40+C39</f>
        <v>-0.24464962000000001</v>
      </c>
      <c r="E43" s="12"/>
      <c r="G43" s="11">
        <v>10</v>
      </c>
      <c r="H43" t="s">
        <v>227</v>
      </c>
      <c r="I43">
        <v>-0.36685849999999998</v>
      </c>
      <c r="J43">
        <v>8.2267209999999993E-2</v>
      </c>
      <c r="K43">
        <v>-0.5284529</v>
      </c>
      <c r="L43" s="174">
        <v>-0.20526406</v>
      </c>
      <c r="M43" s="44"/>
      <c r="N43" s="47"/>
    </row>
    <row r="44" spans="1:22" x14ac:dyDescent="0.2">
      <c r="B44" s="13" t="s">
        <v>257</v>
      </c>
      <c r="C44" s="14">
        <f>C41+C39</f>
        <v>3.0862360000000002E-2</v>
      </c>
      <c r="D44" s="14"/>
      <c r="E44" s="15"/>
      <c r="G44" s="13">
        <v>10</v>
      </c>
      <c r="H44" s="14" t="s">
        <v>228</v>
      </c>
      <c r="I44" s="14">
        <v>-9.1346510000000006E-2</v>
      </c>
      <c r="J44" s="14">
        <v>7.8595230000000002E-2</v>
      </c>
      <c r="K44" s="14">
        <v>-0.24572820000000001</v>
      </c>
      <c r="L44" s="182">
        <v>6.3035190000000005E-2</v>
      </c>
    </row>
    <row r="45" spans="1:22" x14ac:dyDescent="0.2">
      <c r="G45" s="48">
        <v>20</v>
      </c>
      <c r="H45" s="56" t="s">
        <v>226</v>
      </c>
      <c r="I45" s="56">
        <v>-0.27331810000000001</v>
      </c>
      <c r="J45" s="56">
        <v>0.1092569</v>
      </c>
      <c r="K45" s="56">
        <v>-0.48792740000000001</v>
      </c>
      <c r="L45" s="68">
        <v>-5.8708799999999998E-2</v>
      </c>
    </row>
    <row r="46" spans="1:22" x14ac:dyDescent="0.2">
      <c r="B46" s="1" t="s">
        <v>268</v>
      </c>
      <c r="G46" s="11">
        <v>20</v>
      </c>
      <c r="H46" t="s">
        <v>227</v>
      </c>
      <c r="I46">
        <v>-0.48906739999999999</v>
      </c>
      <c r="J46">
        <v>0.104097</v>
      </c>
      <c r="K46">
        <v>-0.69354119999999997</v>
      </c>
      <c r="L46" s="174">
        <v>-0.28459353999999998</v>
      </c>
    </row>
    <row r="47" spans="1:22" x14ac:dyDescent="0.2">
      <c r="G47" s="13">
        <v>20</v>
      </c>
      <c r="H47" s="14" t="s">
        <v>228</v>
      </c>
      <c r="I47" s="14">
        <v>-0.21355540000000001</v>
      </c>
      <c r="J47" s="14">
        <v>0.1032812</v>
      </c>
      <c r="K47" s="14">
        <v>-0.41642669999999998</v>
      </c>
      <c r="L47" s="182">
        <v>-1.0684030000000001E-2</v>
      </c>
    </row>
    <row r="48" spans="1:22" ht="38" customHeight="1" x14ac:dyDescent="0.2">
      <c r="B48" s="168" t="s">
        <v>262</v>
      </c>
      <c r="C48" s="169" t="s">
        <v>261</v>
      </c>
      <c r="D48" s="170" t="s">
        <v>263</v>
      </c>
    </row>
    <row r="49" spans="1:15" x14ac:dyDescent="0.2">
      <c r="B49" s="11" t="s">
        <v>260</v>
      </c>
      <c r="C49" s="9">
        <v>0.2238</v>
      </c>
      <c r="D49" s="178">
        <v>0.47310000000000002</v>
      </c>
    </row>
    <row r="50" spans="1:15" x14ac:dyDescent="0.2">
      <c r="B50" s="11" t="s">
        <v>264</v>
      </c>
      <c r="C50" s="188">
        <v>7.5209999999999999E-2</v>
      </c>
      <c r="D50" s="178">
        <v>0.2742</v>
      </c>
    </row>
    <row r="51" spans="1:15" ht="33" customHeight="1" x14ac:dyDescent="0.2">
      <c r="B51" s="11" t="s">
        <v>265</v>
      </c>
      <c r="C51" s="188">
        <v>3.9739999999999998E-2</v>
      </c>
      <c r="D51" s="178">
        <v>0.1993</v>
      </c>
    </row>
    <row r="52" spans="1:15" x14ac:dyDescent="0.2">
      <c r="B52" s="13" t="s">
        <v>266</v>
      </c>
      <c r="C52" s="179">
        <v>1.409E-9</v>
      </c>
      <c r="D52" s="180">
        <v>3.7540000000000003E-5</v>
      </c>
    </row>
    <row r="53" spans="1:15" x14ac:dyDescent="0.2">
      <c r="B53" t="s">
        <v>267</v>
      </c>
      <c r="C53" s="9">
        <v>0.34960000000000002</v>
      </c>
      <c r="D53" s="9">
        <v>0.59119999999999995</v>
      </c>
    </row>
    <row r="55" spans="1:15" x14ac:dyDescent="0.2">
      <c r="A55" s="1" t="s">
        <v>315</v>
      </c>
    </row>
    <row r="56" spans="1:15" ht="17" customHeight="1" x14ac:dyDescent="0.2">
      <c r="B56" s="200" t="s">
        <v>168</v>
      </c>
      <c r="C56" s="201" t="s">
        <v>169</v>
      </c>
      <c r="D56" s="201" t="s">
        <v>170</v>
      </c>
      <c r="E56" s="201" t="s">
        <v>171</v>
      </c>
      <c r="F56" s="201" t="s">
        <v>172</v>
      </c>
      <c r="G56" s="201" t="s">
        <v>173</v>
      </c>
      <c r="H56" s="201" t="s">
        <v>174</v>
      </c>
      <c r="I56" s="201" t="s">
        <v>175</v>
      </c>
      <c r="J56" s="201" t="s">
        <v>176</v>
      </c>
      <c r="K56" s="201" t="s">
        <v>177</v>
      </c>
      <c r="L56" s="201" t="s">
        <v>179</v>
      </c>
      <c r="M56" s="201" t="s">
        <v>180</v>
      </c>
      <c r="N56" s="201" t="s">
        <v>178</v>
      </c>
      <c r="O56" s="203" t="s">
        <v>189</v>
      </c>
    </row>
    <row r="57" spans="1:15" ht="17" customHeight="1" x14ac:dyDescent="0.2">
      <c r="B57" s="53" t="s">
        <v>289</v>
      </c>
      <c r="C57" s="54" t="s">
        <v>182</v>
      </c>
      <c r="D57" s="54">
        <v>326.88850000000002</v>
      </c>
      <c r="E57" s="54">
        <v>8.989403E-2</v>
      </c>
      <c r="F57" s="54">
        <v>327.19</v>
      </c>
      <c r="G57" s="54">
        <v>8.5426539999999995E-2</v>
      </c>
      <c r="H57" s="54">
        <v>343.50360000000001</v>
      </c>
      <c r="I57" s="54">
        <v>8.3514959000000003E-3</v>
      </c>
      <c r="J57" s="204" t="s">
        <v>43</v>
      </c>
      <c r="K57" s="54">
        <v>0</v>
      </c>
      <c r="L57" s="54">
        <v>0.39772380000000002</v>
      </c>
      <c r="M57" s="54">
        <v>0.44094899999999998</v>
      </c>
      <c r="N57" s="204" t="s">
        <v>43</v>
      </c>
      <c r="O57" s="57" t="s">
        <v>310</v>
      </c>
    </row>
    <row r="58" spans="1:15" ht="17" customHeight="1" x14ac:dyDescent="0.2">
      <c r="A58" s="44"/>
      <c r="B58" s="46" t="s">
        <v>211</v>
      </c>
      <c r="C58" s="47" t="s">
        <v>182</v>
      </c>
      <c r="D58" s="47">
        <v>328.73790000000002</v>
      </c>
      <c r="E58" s="47">
        <v>3.565741E-2</v>
      </c>
      <c r="F58" s="47">
        <v>329.16210000000001</v>
      </c>
      <c r="G58" s="47">
        <v>3.1868399999999998E-2</v>
      </c>
      <c r="H58" s="47">
        <v>348.67590000000001</v>
      </c>
      <c r="I58" s="47">
        <v>6.2892790000000003E-4</v>
      </c>
      <c r="J58" s="190" t="s">
        <v>43</v>
      </c>
      <c r="K58" s="47">
        <v>0</v>
      </c>
      <c r="L58" s="47">
        <v>0.37433480000000002</v>
      </c>
      <c r="M58" s="47">
        <v>0.42771870000000001</v>
      </c>
      <c r="N58" s="190" t="s">
        <v>43</v>
      </c>
      <c r="O58" s="12" t="s">
        <v>295</v>
      </c>
    </row>
    <row r="59" spans="1:15" ht="17" customHeight="1" x14ac:dyDescent="0.2">
      <c r="A59" s="44"/>
      <c r="B59" s="46" t="s">
        <v>290</v>
      </c>
      <c r="C59" s="47" t="s">
        <v>182</v>
      </c>
      <c r="D59" s="47">
        <v>327.59039999999999</v>
      </c>
      <c r="E59" s="47">
        <v>6.3286179999999997E-2</v>
      </c>
      <c r="F59" s="47">
        <v>327.89190000000002</v>
      </c>
      <c r="G59" s="47">
        <v>6.0141029999999998E-2</v>
      </c>
      <c r="H59" s="47">
        <v>344.20549999999997</v>
      </c>
      <c r="I59" s="47">
        <v>5.8795261E-3</v>
      </c>
      <c r="J59" s="47">
        <v>0.5729417</v>
      </c>
      <c r="K59" s="47">
        <v>0</v>
      </c>
      <c r="L59" s="47">
        <v>0.32057540000000001</v>
      </c>
      <c r="M59" s="47">
        <v>0.39719599999999999</v>
      </c>
      <c r="N59" s="47">
        <v>0.5729417</v>
      </c>
      <c r="O59" s="12" t="s">
        <v>296</v>
      </c>
    </row>
    <row r="60" spans="1:15" ht="17" customHeight="1" x14ac:dyDescent="0.2">
      <c r="A60" s="44"/>
      <c r="B60" s="46" t="s">
        <v>291</v>
      </c>
      <c r="C60" s="47" t="s">
        <v>182</v>
      </c>
      <c r="D60" s="47">
        <v>325.47989999999999</v>
      </c>
      <c r="E60" s="47">
        <v>0.18180339000000001</v>
      </c>
      <c r="F60" s="47">
        <v>325.67989999999998</v>
      </c>
      <c r="G60" s="47">
        <v>0.18176324999999999</v>
      </c>
      <c r="H60" s="47">
        <v>338.77199999999999</v>
      </c>
      <c r="I60" s="47">
        <v>8.8964731500000005E-2</v>
      </c>
      <c r="J60" s="47">
        <v>0.57248049999999995</v>
      </c>
      <c r="K60" s="47">
        <v>0</v>
      </c>
      <c r="L60" s="47">
        <v>0.31903510000000002</v>
      </c>
      <c r="M60" s="47">
        <v>0.39638030000000002</v>
      </c>
      <c r="N60" s="47">
        <v>0.57248049999999995</v>
      </c>
      <c r="O60" s="12" t="s">
        <v>297</v>
      </c>
    </row>
    <row r="61" spans="1:15" ht="17" customHeight="1" x14ac:dyDescent="0.2">
      <c r="A61" s="44"/>
      <c r="B61" s="144" t="s">
        <v>292</v>
      </c>
      <c r="C61" s="176" t="s">
        <v>182</v>
      </c>
      <c r="D61" s="176">
        <v>324.60419999999999</v>
      </c>
      <c r="E61" s="176">
        <v>0.28168499000000002</v>
      </c>
      <c r="F61" s="176">
        <v>324.72359999999998</v>
      </c>
      <c r="G61" s="176">
        <v>0.29320353999999998</v>
      </c>
      <c r="H61" s="176">
        <v>334.57319999999999</v>
      </c>
      <c r="I61" s="176">
        <v>0.72604249659999998</v>
      </c>
      <c r="J61" s="176">
        <v>0.48194629999999999</v>
      </c>
      <c r="K61" s="176">
        <v>0</v>
      </c>
      <c r="L61" s="176">
        <v>0.39307839999999999</v>
      </c>
      <c r="M61" s="176">
        <v>0.44025740000000002</v>
      </c>
      <c r="N61" s="176">
        <v>0.48194629999999999</v>
      </c>
      <c r="O61" s="198" t="s">
        <v>293</v>
      </c>
    </row>
    <row r="62" spans="1:15" ht="17" customHeight="1" x14ac:dyDescent="0.2">
      <c r="A62" s="44"/>
      <c r="B62" s="46" t="s">
        <v>307</v>
      </c>
      <c r="C62" s="47" t="s">
        <v>182</v>
      </c>
      <c r="D62" s="47">
        <v>324.88850000000002</v>
      </c>
      <c r="E62" s="47">
        <v>0.24435630999999999</v>
      </c>
      <c r="F62" s="47">
        <v>325.08850000000001</v>
      </c>
      <c r="G62" s="47">
        <v>0.24430235</v>
      </c>
      <c r="H62" s="47">
        <v>338.18060000000003</v>
      </c>
      <c r="I62" s="47">
        <v>0.1195747417</v>
      </c>
      <c r="J62" s="47">
        <v>0.56842939999999997</v>
      </c>
      <c r="K62" s="47">
        <v>0</v>
      </c>
      <c r="L62" s="47">
        <v>0.39772390000000002</v>
      </c>
      <c r="M62" s="47">
        <v>0.44094899999999998</v>
      </c>
      <c r="N62" s="47">
        <v>0.56842939999999997</v>
      </c>
      <c r="O62" s="12" t="s">
        <v>309</v>
      </c>
    </row>
    <row r="63" spans="1:15" ht="17" customHeight="1" x14ac:dyDescent="0.2">
      <c r="A63" s="44"/>
      <c r="B63" s="60" t="s">
        <v>308</v>
      </c>
      <c r="C63" s="61" t="s">
        <v>182</v>
      </c>
      <c r="D63" s="61">
        <v>326.61020000000002</v>
      </c>
      <c r="E63" s="61">
        <v>0.10331769</v>
      </c>
      <c r="F63" s="61">
        <v>326.81020000000001</v>
      </c>
      <c r="G63" s="61">
        <v>0.10329488000000001</v>
      </c>
      <c r="H63" s="61">
        <v>339.90219999999999</v>
      </c>
      <c r="I63" s="61">
        <v>5.0558080200000001E-2</v>
      </c>
      <c r="J63" s="61">
        <v>0.48263339999999999</v>
      </c>
      <c r="K63" s="61">
        <v>0</v>
      </c>
      <c r="L63" s="61">
        <v>0.3940418</v>
      </c>
      <c r="M63" s="61">
        <v>0.44091960000000002</v>
      </c>
      <c r="N63" s="61">
        <v>0.48263339999999999</v>
      </c>
      <c r="O63" s="15" t="s">
        <v>311</v>
      </c>
    </row>
    <row r="64" spans="1:15" ht="17" customHeight="1" x14ac:dyDescent="0.2">
      <c r="B64" s="1"/>
    </row>
    <row r="65" spans="1:15" x14ac:dyDescent="0.2">
      <c r="A65" s="1" t="s">
        <v>316</v>
      </c>
    </row>
    <row r="66" spans="1:15" x14ac:dyDescent="0.2">
      <c r="B66" s="181" t="s">
        <v>168</v>
      </c>
      <c r="C66" s="183" t="s">
        <v>169</v>
      </c>
      <c r="D66" s="183" t="s">
        <v>170</v>
      </c>
      <c r="E66" s="183" t="s">
        <v>171</v>
      </c>
      <c r="F66" s="183" t="s">
        <v>172</v>
      </c>
      <c r="G66" s="183" t="s">
        <v>173</v>
      </c>
      <c r="H66" s="183" t="s">
        <v>174</v>
      </c>
      <c r="I66" s="183" t="s">
        <v>175</v>
      </c>
      <c r="J66" s="183" t="s">
        <v>176</v>
      </c>
      <c r="K66" s="183" t="s">
        <v>177</v>
      </c>
      <c r="L66" s="201" t="s">
        <v>178</v>
      </c>
      <c r="M66" s="183" t="s">
        <v>179</v>
      </c>
      <c r="N66" s="183" t="s">
        <v>180</v>
      </c>
      <c r="O66" s="189" t="s">
        <v>210</v>
      </c>
    </row>
    <row r="67" spans="1:15" x14ac:dyDescent="0.2">
      <c r="B67" s="46" t="s">
        <v>292</v>
      </c>
      <c r="C67" s="47" t="s">
        <v>182</v>
      </c>
      <c r="D67" s="47">
        <v>324.60419999999999</v>
      </c>
      <c r="E67" s="47">
        <v>3.2855487000000003E-2</v>
      </c>
      <c r="F67" s="47">
        <v>324.72359999999998</v>
      </c>
      <c r="G67" s="47">
        <v>3.7212703E-2</v>
      </c>
      <c r="H67" s="47">
        <v>334.57319999999999</v>
      </c>
      <c r="I67" s="58">
        <v>0.50019230000000003</v>
      </c>
      <c r="J67" s="47">
        <v>0.48194629999999999</v>
      </c>
      <c r="K67" s="47">
        <v>0</v>
      </c>
      <c r="L67" s="47">
        <v>0.48194629999999999</v>
      </c>
      <c r="M67" s="47">
        <v>0.39307839999999999</v>
      </c>
      <c r="N67" s="47">
        <v>0.44025740000000002</v>
      </c>
      <c r="O67" s="12" t="s">
        <v>327</v>
      </c>
    </row>
    <row r="68" spans="1:15" x14ac:dyDescent="0.2">
      <c r="A68" s="44"/>
      <c r="B68" s="46" t="s">
        <v>212</v>
      </c>
      <c r="C68" s="47" t="s">
        <v>182</v>
      </c>
      <c r="D68" s="47">
        <v>325.81990000000002</v>
      </c>
      <c r="E68" s="47">
        <v>1.7890034999999999E-2</v>
      </c>
      <c r="F68" s="47">
        <v>326.01990000000001</v>
      </c>
      <c r="G68" s="47">
        <v>1.9462251E-2</v>
      </c>
      <c r="H68" s="47">
        <v>339.11200000000002</v>
      </c>
      <c r="I68" s="58">
        <v>5.1708009999999999E-2</v>
      </c>
      <c r="J68" s="47">
        <v>0.48770380000000002</v>
      </c>
      <c r="K68" s="47">
        <v>1.0914416999999999E-2</v>
      </c>
      <c r="L68" s="47">
        <v>0.4820506</v>
      </c>
      <c r="M68" s="47">
        <v>0.39292739999999998</v>
      </c>
      <c r="N68" s="47">
        <v>0.4404785</v>
      </c>
      <c r="O68" s="12" t="s">
        <v>328</v>
      </c>
    </row>
    <row r="69" spans="1:15" x14ac:dyDescent="0.2">
      <c r="A69" s="44"/>
      <c r="B69" s="46" t="s">
        <v>213</v>
      </c>
      <c r="C69" s="47" t="s">
        <v>182</v>
      </c>
      <c r="D69" s="47">
        <v>326.23840000000001</v>
      </c>
      <c r="E69" s="47">
        <v>1.4512709E-2</v>
      </c>
      <c r="F69" s="47">
        <v>326.4384</v>
      </c>
      <c r="G69" s="47">
        <v>1.5788118E-2</v>
      </c>
      <c r="H69" s="47">
        <v>339.53039999999999</v>
      </c>
      <c r="I69" s="58">
        <v>4.1946440000000002E-2</v>
      </c>
      <c r="J69" s="47">
        <v>0.4757499</v>
      </c>
      <c r="K69" s="47">
        <v>1.306684E-3</v>
      </c>
      <c r="L69" s="47">
        <v>0.47506399999999999</v>
      </c>
      <c r="M69" s="47">
        <v>0.39415509999999998</v>
      </c>
      <c r="N69" s="47">
        <v>0.44216670000000002</v>
      </c>
      <c r="O69" s="12" t="s">
        <v>298</v>
      </c>
    </row>
    <row r="70" spans="1:15" x14ac:dyDescent="0.2">
      <c r="A70" s="44"/>
      <c r="B70" s="46" t="s">
        <v>214</v>
      </c>
      <c r="C70" s="47" t="s">
        <v>182</v>
      </c>
      <c r="D70" s="47">
        <v>327.62540000000001</v>
      </c>
      <c r="E70" s="47">
        <v>7.2536049999999998E-3</v>
      </c>
      <c r="F70" s="47">
        <v>327.92689999999999</v>
      </c>
      <c r="G70" s="47">
        <v>7.5005610000000002E-3</v>
      </c>
      <c r="H70" s="47">
        <v>344.2405</v>
      </c>
      <c r="I70" s="58">
        <v>3.9803210000000002E-3</v>
      </c>
      <c r="J70" s="47">
        <v>0.47368769999999999</v>
      </c>
      <c r="K70" s="47">
        <v>3.3560009999999999E-3</v>
      </c>
      <c r="L70" s="47">
        <v>0.47191549999999999</v>
      </c>
      <c r="M70" s="47">
        <v>0.39411790000000002</v>
      </c>
      <c r="N70" s="47">
        <v>0.4431542</v>
      </c>
      <c r="O70" s="12" t="s">
        <v>299</v>
      </c>
    </row>
    <row r="71" spans="1:15" x14ac:dyDescent="0.2">
      <c r="A71" s="44"/>
      <c r="B71" s="46" t="s">
        <v>215</v>
      </c>
      <c r="C71" s="47" t="s">
        <v>182</v>
      </c>
      <c r="D71" s="47">
        <v>328.43579999999997</v>
      </c>
      <c r="E71" s="47">
        <v>4.8370840000000002E-3</v>
      </c>
      <c r="F71" s="47">
        <v>329.35890000000001</v>
      </c>
      <c r="G71" s="47">
        <v>3.6656530000000001E-3</v>
      </c>
      <c r="H71" s="47">
        <v>358.34289999999999</v>
      </c>
      <c r="I71" s="58">
        <v>3.4484030000000002E-6</v>
      </c>
      <c r="J71" s="47">
        <v>0.53180210000000006</v>
      </c>
      <c r="K71" s="47">
        <v>5.3994227999999998E-2</v>
      </c>
      <c r="L71" s="47">
        <v>0.50507919999999995</v>
      </c>
      <c r="M71" s="47">
        <v>0.38225900000000002</v>
      </c>
      <c r="N71" s="47">
        <v>0.43394110000000002</v>
      </c>
      <c r="O71" s="12" t="s">
        <v>300</v>
      </c>
    </row>
    <row r="72" spans="1:15" x14ac:dyDescent="0.2">
      <c r="A72" s="44"/>
      <c r="B72" s="175" t="s">
        <v>216</v>
      </c>
      <c r="C72" s="172" t="s">
        <v>182</v>
      </c>
      <c r="D72" s="172">
        <v>318.40179999999998</v>
      </c>
      <c r="E72" s="172">
        <v>0.73019166400000002</v>
      </c>
      <c r="F72" s="172">
        <v>318.70330000000001</v>
      </c>
      <c r="G72" s="172">
        <v>0.75505167900000003</v>
      </c>
      <c r="H72" s="172">
        <v>335.01690000000002</v>
      </c>
      <c r="I72" s="194">
        <v>0.40068310000000001</v>
      </c>
      <c r="J72" s="172">
        <v>0.48485539999999999</v>
      </c>
      <c r="K72" s="172">
        <v>6.6608376999999996E-2</v>
      </c>
      <c r="L72" s="172">
        <v>0.44809389999999999</v>
      </c>
      <c r="M72" s="172">
        <v>0.39183220000000002</v>
      </c>
      <c r="N72" s="172">
        <v>0.43737520000000002</v>
      </c>
      <c r="O72" s="195" t="s">
        <v>301</v>
      </c>
    </row>
    <row r="73" spans="1:15" x14ac:dyDescent="0.2">
      <c r="A73" s="44"/>
      <c r="B73" s="46" t="s">
        <v>217</v>
      </c>
      <c r="C73" s="47" t="s">
        <v>182</v>
      </c>
      <c r="D73" s="47">
        <v>329.11349999999999</v>
      </c>
      <c r="E73" s="47">
        <v>3.446794E-3</v>
      </c>
      <c r="F73" s="47">
        <v>329.5378</v>
      </c>
      <c r="G73" s="47">
        <v>3.3519969999999998E-3</v>
      </c>
      <c r="H73" s="47">
        <v>349.05160000000001</v>
      </c>
      <c r="I73" s="58">
        <v>3.5908480000000002E-4</v>
      </c>
      <c r="J73" s="47">
        <v>0.46995949999999997</v>
      </c>
      <c r="K73" s="47">
        <v>5.1186900000000004E-3</v>
      </c>
      <c r="L73" s="47">
        <v>0.46723239999999999</v>
      </c>
      <c r="M73" s="47">
        <v>0.39458090000000001</v>
      </c>
      <c r="N73" s="47">
        <v>0.44452740000000002</v>
      </c>
      <c r="O73" s="191" t="s">
        <v>302</v>
      </c>
    </row>
    <row r="74" spans="1:15" x14ac:dyDescent="0.2">
      <c r="A74" s="44"/>
      <c r="B74" s="46" t="s">
        <v>218</v>
      </c>
      <c r="C74" s="47" t="s">
        <v>182</v>
      </c>
      <c r="D74" s="47">
        <v>325.13529999999997</v>
      </c>
      <c r="E74" s="47">
        <v>2.5192707000000002E-2</v>
      </c>
      <c r="F74" s="47">
        <v>325.87</v>
      </c>
      <c r="G74" s="47">
        <v>2.0977292000000002E-2</v>
      </c>
      <c r="H74" s="47">
        <v>351.71940000000001</v>
      </c>
      <c r="I74" s="58">
        <v>9.4600120000000004E-5</v>
      </c>
      <c r="J74" s="47">
        <v>0.45848349999999999</v>
      </c>
      <c r="K74" s="47">
        <v>4.1709006E-2</v>
      </c>
      <c r="L74" s="47">
        <v>0.43491429999999998</v>
      </c>
      <c r="M74" s="47">
        <v>0.3945381</v>
      </c>
      <c r="N74" s="47">
        <v>0.44370039999999999</v>
      </c>
      <c r="O74" s="12" t="s">
        <v>303</v>
      </c>
    </row>
    <row r="75" spans="1:15" x14ac:dyDescent="0.2">
      <c r="A75" s="44"/>
      <c r="B75" s="46" t="s">
        <v>219</v>
      </c>
      <c r="C75" s="47" t="s">
        <v>182</v>
      </c>
      <c r="D75" s="47">
        <v>328.73869999999999</v>
      </c>
      <c r="E75" s="47">
        <v>4.1573260000000003E-3</v>
      </c>
      <c r="F75" s="47">
        <v>329.16289999999998</v>
      </c>
      <c r="G75" s="47">
        <v>4.0429869999999996E-3</v>
      </c>
      <c r="H75" s="47">
        <v>348.67669999999998</v>
      </c>
      <c r="I75" s="58">
        <v>4.331076E-4</v>
      </c>
      <c r="J75" s="47">
        <v>0.47718739999999998</v>
      </c>
      <c r="K75" s="47">
        <v>1.6625572000000002E-2</v>
      </c>
      <c r="L75" s="47">
        <v>0.4683484</v>
      </c>
      <c r="M75" s="47">
        <v>0.39467219999999997</v>
      </c>
      <c r="N75" s="47">
        <v>0.4439246</v>
      </c>
      <c r="O75" s="12" t="s">
        <v>304</v>
      </c>
    </row>
    <row r="76" spans="1:15" x14ac:dyDescent="0.2">
      <c r="A76" s="44"/>
      <c r="B76" s="60" t="s">
        <v>284</v>
      </c>
      <c r="C76" s="61" t="s">
        <v>182</v>
      </c>
      <c r="D76" s="61">
        <v>321.44229999999999</v>
      </c>
      <c r="E76" s="61">
        <v>0.15966258999999999</v>
      </c>
      <c r="F76" s="61">
        <v>322.17700000000002</v>
      </c>
      <c r="G76" s="61">
        <v>0.13294676</v>
      </c>
      <c r="H76" s="61">
        <v>348.02640000000002</v>
      </c>
      <c r="I76" s="62">
        <v>5.9954259999999999E-4</v>
      </c>
      <c r="J76" s="61">
        <v>0.46777459999999998</v>
      </c>
      <c r="K76" s="61">
        <v>7.7739233000000005E-2</v>
      </c>
      <c r="L76" s="61">
        <v>0.42291220000000002</v>
      </c>
      <c r="M76" s="61">
        <v>0.39413369999999998</v>
      </c>
      <c r="N76" s="61">
        <v>0.44173970000000001</v>
      </c>
      <c r="O76" s="192" t="s">
        <v>305</v>
      </c>
    </row>
    <row r="77" spans="1:15" x14ac:dyDescent="0.2">
      <c r="B77" s="171" t="s">
        <v>306</v>
      </c>
      <c r="C77" s="172"/>
      <c r="D77" s="196">
        <f>D67-D72</f>
        <v>6.2024000000000115</v>
      </c>
    </row>
    <row r="78" spans="1:15" x14ac:dyDescent="0.2">
      <c r="B78" s="44"/>
      <c r="C78" s="47"/>
      <c r="D78" s="1"/>
      <c r="O78" s="205"/>
    </row>
    <row r="79" spans="1:15" x14ac:dyDescent="0.2">
      <c r="B79" s="44"/>
      <c r="C79" s="47"/>
      <c r="D79" s="1"/>
      <c r="O79" s="205"/>
    </row>
    <row r="80" spans="1:15" x14ac:dyDescent="0.2">
      <c r="A80" s="1" t="s">
        <v>273</v>
      </c>
      <c r="O80" s="205"/>
    </row>
    <row r="81" spans="2:21" x14ac:dyDescent="0.2">
      <c r="B81" s="44" t="s">
        <v>276</v>
      </c>
    </row>
    <row r="82" spans="2:21" x14ac:dyDescent="0.2">
      <c r="B82" s="168" t="s">
        <v>283</v>
      </c>
      <c r="C82" s="169" t="s">
        <v>231</v>
      </c>
      <c r="D82" s="169" t="s">
        <v>220</v>
      </c>
      <c r="E82" s="170" t="s">
        <v>221</v>
      </c>
      <c r="H82" s="44" t="s">
        <v>278</v>
      </c>
    </row>
    <row r="83" spans="2:21" ht="24" customHeight="1" x14ac:dyDescent="0.2">
      <c r="B83" s="206" t="s">
        <v>277</v>
      </c>
      <c r="C83" s="47">
        <v>-9.8164600000000008E-3</v>
      </c>
      <c r="D83" s="47">
        <v>0.1134961</v>
      </c>
      <c r="E83" s="174">
        <v>-8.6491579999999998E-2</v>
      </c>
    </row>
    <row r="84" spans="2:21" x14ac:dyDescent="0.2">
      <c r="B84" s="206" t="s">
        <v>274</v>
      </c>
      <c r="C84" s="47">
        <v>-0.43346135000000002</v>
      </c>
      <c r="D84" s="47">
        <v>0.17045279999999999</v>
      </c>
      <c r="E84" s="174">
        <v>-2.54299914</v>
      </c>
    </row>
    <row r="85" spans="2:21" x14ac:dyDescent="0.2">
      <c r="B85" s="207" t="s">
        <v>275</v>
      </c>
      <c r="C85" s="61">
        <v>5.6885900000000003E-2</v>
      </c>
      <c r="D85" s="61">
        <v>0.14710519999999999</v>
      </c>
      <c r="E85" s="182">
        <v>0.38670223999999997</v>
      </c>
      <c r="I85" s="218"/>
      <c r="J85" s="218"/>
      <c r="K85" s="218"/>
      <c r="L85" s="218"/>
      <c r="M85" s="218"/>
      <c r="N85" s="218"/>
    </row>
    <row r="86" spans="2:21" x14ac:dyDescent="0.2">
      <c r="H86" s="44"/>
      <c r="I86" s="218"/>
      <c r="J86" s="218"/>
      <c r="K86" s="218"/>
      <c r="L86" s="218"/>
      <c r="M86" s="218"/>
      <c r="N86" s="218"/>
      <c r="P86" s="218"/>
      <c r="Q86" s="218"/>
      <c r="R86" s="218"/>
      <c r="S86" s="218"/>
      <c r="T86" s="218"/>
    </row>
    <row r="87" spans="2:21" x14ac:dyDescent="0.2">
      <c r="B87" s="1" t="s">
        <v>268</v>
      </c>
      <c r="H87" s="44"/>
      <c r="I87" s="44"/>
      <c r="J87" s="44"/>
      <c r="K87" s="44"/>
      <c r="L87" s="44"/>
      <c r="M87" s="44"/>
      <c r="N87" s="44"/>
      <c r="O87" s="218"/>
      <c r="P87" s="218"/>
      <c r="Q87" s="218"/>
      <c r="R87" s="218"/>
      <c r="S87" s="218"/>
      <c r="T87" s="218"/>
    </row>
    <row r="88" spans="2:21" x14ac:dyDescent="0.2">
      <c r="O88" s="218"/>
      <c r="P88" s="44"/>
      <c r="Q88" s="44"/>
      <c r="R88" s="44"/>
      <c r="S88" s="44"/>
      <c r="T88" s="44"/>
      <c r="U88" s="44"/>
    </row>
    <row r="89" spans="2:21" x14ac:dyDescent="0.2">
      <c r="B89" s="168" t="s">
        <v>262</v>
      </c>
      <c r="C89" s="169" t="s">
        <v>261</v>
      </c>
      <c r="D89" s="170" t="s">
        <v>285</v>
      </c>
      <c r="F89" s="47"/>
      <c r="G89" s="47"/>
      <c r="H89" s="190"/>
      <c r="O89" s="47"/>
      <c r="S89" s="47"/>
      <c r="T89" s="47"/>
      <c r="U89" s="47"/>
    </row>
    <row r="90" spans="2:21" ht="31" customHeight="1" x14ac:dyDescent="0.2">
      <c r="B90" s="11" t="s">
        <v>312</v>
      </c>
      <c r="C90">
        <v>0.15529999999999999</v>
      </c>
      <c r="D90" s="12">
        <v>0.39410000000000001</v>
      </c>
      <c r="F90" s="47"/>
      <c r="G90" s="47"/>
      <c r="H90" s="47"/>
    </row>
    <row r="91" spans="2:21" x14ac:dyDescent="0.2">
      <c r="B91" s="13" t="s">
        <v>286</v>
      </c>
      <c r="C91" s="14">
        <v>0.1913</v>
      </c>
      <c r="D91" s="15">
        <v>0.43740000000000001</v>
      </c>
      <c r="F91" s="47"/>
      <c r="G91" s="47"/>
      <c r="H91" s="47"/>
    </row>
    <row r="92" spans="2:21" x14ac:dyDescent="0.2">
      <c r="F92" s="47"/>
      <c r="G92" s="47"/>
      <c r="H92" s="47"/>
    </row>
    <row r="93" spans="2:21" x14ac:dyDescent="0.2">
      <c r="F93" s="47"/>
      <c r="G93" s="47"/>
      <c r="H93" s="47"/>
    </row>
    <row r="94" spans="2:21" x14ac:dyDescent="0.2">
      <c r="F94" s="47"/>
      <c r="G94" s="47"/>
      <c r="H94" s="47"/>
    </row>
    <row r="95" spans="2:21" x14ac:dyDescent="0.2">
      <c r="F95" s="47"/>
      <c r="G95" s="47"/>
      <c r="H95" s="47"/>
    </row>
    <row r="96" spans="2:21" x14ac:dyDescent="0.2">
      <c r="F96" s="47"/>
      <c r="G96" s="47"/>
      <c r="H96" s="47"/>
    </row>
    <row r="97" spans="6:21" x14ac:dyDescent="0.2">
      <c r="F97" s="47"/>
      <c r="G97" s="47"/>
      <c r="H97" s="47"/>
    </row>
    <row r="98" spans="6:21" x14ac:dyDescent="0.2">
      <c r="H98" s="44"/>
      <c r="I98" s="47"/>
      <c r="J98" s="47"/>
      <c r="K98" s="47"/>
      <c r="L98" s="47"/>
      <c r="M98" s="47"/>
      <c r="N98" s="47"/>
    </row>
    <row r="99" spans="6:21" x14ac:dyDescent="0.2">
      <c r="H99" s="44"/>
      <c r="I99" s="47"/>
      <c r="J99" s="47"/>
      <c r="K99" s="47"/>
      <c r="L99" s="47"/>
      <c r="M99" s="47"/>
      <c r="N99" s="47"/>
      <c r="O99" s="47"/>
      <c r="P99" s="58"/>
      <c r="Q99" s="47"/>
      <c r="R99" s="47"/>
      <c r="S99" s="47"/>
      <c r="T99" s="47"/>
      <c r="U99" s="47"/>
    </row>
    <row r="100" spans="6:21" x14ac:dyDescent="0.2">
      <c r="H100" s="44"/>
      <c r="I100" s="47"/>
      <c r="J100" s="47"/>
      <c r="K100" s="47"/>
      <c r="L100" s="47"/>
      <c r="M100" s="47"/>
      <c r="N100" s="47"/>
      <c r="O100" s="47"/>
      <c r="P100" s="58"/>
      <c r="Q100" s="47"/>
      <c r="R100" s="47"/>
      <c r="S100" s="47"/>
      <c r="T100" s="47"/>
      <c r="U100" s="47"/>
    </row>
    <row r="101" spans="6:21" x14ac:dyDescent="0.2">
      <c r="O101" s="47"/>
      <c r="P101" s="58"/>
      <c r="Q101" s="47"/>
      <c r="R101" s="47"/>
      <c r="S101" s="47"/>
      <c r="T101" s="47"/>
      <c r="U101" s="47"/>
    </row>
    <row r="102" spans="6:21" x14ac:dyDescent="0.2">
      <c r="O102" s="47"/>
    </row>
  </sheetData>
  <mergeCells count="12">
    <mergeCell ref="T86:T87"/>
    <mergeCell ref="M85:M86"/>
    <mergeCell ref="N85:N86"/>
    <mergeCell ref="O87:O88"/>
    <mergeCell ref="P86:P87"/>
    <mergeCell ref="Q86:Q87"/>
    <mergeCell ref="R86:R87"/>
    <mergeCell ref="I85:I86"/>
    <mergeCell ref="J85:J86"/>
    <mergeCell ref="K85:K86"/>
    <mergeCell ref="L85:L86"/>
    <mergeCell ref="S86:S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S1 Taxonomic representation</vt:lpstr>
      <vt:lpstr>S2 Realm representation</vt:lpstr>
      <vt:lpstr>S3 Country-level richness</vt:lpstr>
      <vt:lpstr>S4 Threat representation</vt:lpstr>
      <vt:lpstr>S5 Trait representation</vt:lpstr>
      <vt:lpstr>S6 LPI lambdas</vt:lpstr>
      <vt:lpstr>S7 Mixed model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Flint, Rachel</cp:lastModifiedBy>
  <dcterms:created xsi:type="dcterms:W3CDTF">2023-08-09T14:08:55Z</dcterms:created>
  <dcterms:modified xsi:type="dcterms:W3CDTF">2023-10-04T14:01:40Z</dcterms:modified>
</cp:coreProperties>
</file>