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bbb2498f9fca934/Documents/School/John Hopkins/Session 1 Data Fundamentals in Excel/"/>
    </mc:Choice>
  </mc:AlternateContent>
  <xr:revisionPtr revIDLastSave="794" documentId="8_{8E3A459E-7601-4E1C-9118-EEA55023B0ED}" xr6:coauthVersionLast="46" xr6:coauthVersionMax="46" xr10:uidLastSave="{F1D76592-A91E-49E1-89F7-7C1D1752F32B}"/>
  <bookViews>
    <workbookView xWindow="-110" yWindow="-110" windowWidth="25820" windowHeight="15620" activeTab="3" xr2:uid="{00000000-000D-0000-FFFF-FFFF00000000}"/>
  </bookViews>
  <sheets>
    <sheet name="Category Pivot Table_Chart" sheetId="2" r:id="rId1"/>
    <sheet name="Sub-Category Pivot Table_Chart" sheetId="4" r:id="rId2"/>
    <sheet name="Year Pivot Table" sheetId="5" r:id="rId3"/>
    <sheet name="Data" sheetId="1" r:id="rId4"/>
    <sheet name="Bonus" sheetId="6" r:id="rId5"/>
    <sheet name="Summary Statistics Table" sheetId="8" r:id="rId6"/>
  </sheets>
  <definedNames>
    <definedName name="_xlnm._FilterDatabase" localSheetId="3" hidden="1">Data!$A$1:$U$4115</definedName>
    <definedName name="_xlnm._FilterDatabase" localSheetId="5" hidden="1">'Summary Statistics Table'!#REF!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8" l="1"/>
  <c r="L2" i="8"/>
  <c r="K2" i="8"/>
  <c r="J2" i="8"/>
  <c r="I2" i="8"/>
  <c r="H2" i="8"/>
  <c r="F2" i="8"/>
  <c r="E2" i="8"/>
  <c r="D2" i="8"/>
  <c r="C2" i="8"/>
  <c r="B2" i="8"/>
  <c r="A2" i="8"/>
  <c r="C2" i="6" l="1"/>
  <c r="D2" i="6"/>
  <c r="D13" i="6"/>
  <c r="D12" i="6"/>
  <c r="D11" i="6"/>
  <c r="D10" i="6"/>
  <c r="D9" i="6"/>
  <c r="C12" i="6"/>
  <c r="C11" i="6"/>
  <c r="C10" i="6"/>
  <c r="C9" i="6"/>
  <c r="B12" i="6"/>
  <c r="B11" i="6"/>
  <c r="B10" i="6"/>
  <c r="B9" i="6"/>
  <c r="E9" i="6" s="1"/>
  <c r="G9" i="6" s="1"/>
  <c r="D8" i="6"/>
  <c r="C5" i="6"/>
  <c r="D7" i="6"/>
  <c r="D6" i="6"/>
  <c r="D5" i="6"/>
  <c r="D4" i="6"/>
  <c r="C8" i="6"/>
  <c r="C7" i="6"/>
  <c r="C6" i="6"/>
  <c r="B8" i="6"/>
  <c r="B13" i="6"/>
  <c r="B7" i="6"/>
  <c r="B6" i="6"/>
  <c r="C13" i="6"/>
  <c r="B5" i="6"/>
  <c r="C4" i="6"/>
  <c r="B4" i="6"/>
  <c r="D3" i="6"/>
  <c r="C3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" i="1"/>
  <c r="E12" i="6" l="1"/>
  <c r="H12" i="6" s="1"/>
  <c r="E2" i="6"/>
  <c r="G2" i="6" s="1"/>
  <c r="E5" i="6"/>
  <c r="F5" i="6" s="1"/>
  <c r="E6" i="6"/>
  <c r="H6" i="6" s="1"/>
  <c r="E13" i="6"/>
  <c r="F13" i="6" s="1"/>
  <c r="E8" i="6"/>
  <c r="F8" i="6" s="1"/>
  <c r="E3" i="6"/>
  <c r="G3" i="6" s="1"/>
  <c r="E10" i="6"/>
  <c r="G10" i="6" s="1"/>
  <c r="E7" i="6"/>
  <c r="F7" i="6" s="1"/>
  <c r="G5" i="6"/>
  <c r="E4" i="6"/>
  <c r="F4" i="6" s="1"/>
  <c r="H9" i="6"/>
  <c r="F9" i="6"/>
  <c r="E11" i="6"/>
  <c r="G11" i="6" s="1"/>
  <c r="F12" i="6" l="1"/>
  <c r="G12" i="6"/>
  <c r="H2" i="6"/>
  <c r="F2" i="6"/>
  <c r="H3" i="6"/>
  <c r="H8" i="6"/>
  <c r="G6" i="6"/>
  <c r="H7" i="6"/>
  <c r="H5" i="6"/>
  <c r="F6" i="6"/>
  <c r="H13" i="6"/>
  <c r="G7" i="6"/>
  <c r="G13" i="6"/>
  <c r="F10" i="6"/>
  <c r="H10" i="6"/>
  <c r="F3" i="6"/>
  <c r="G8" i="6"/>
  <c r="G4" i="6"/>
  <c r="F11" i="6"/>
  <c r="H11" i="6"/>
  <c r="H4" i="6"/>
</calcChain>
</file>

<file path=xl/sharedStrings.xml><?xml version="1.0" encoding="utf-8"?>
<sst xmlns="http://schemas.openxmlformats.org/spreadsheetml/2006/main" count="28548" uniqueCount="8406">
  <si>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</si>
  <si>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</si>
  <si>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</si>
  <si>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</si>
  <si>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</si>
  <si>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</si>
  <si>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</si>
  <si>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</si>
  <si>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</si>
  <si>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</si>
  <si>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</si>
  <si>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</si>
  <si>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</si>
  <si>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</si>
  <si>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</si>
  <si>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</si>
  <si>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</si>
  <si>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</si>
  <si>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</si>
  <si>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</si>
  <si>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</si>
  <si>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</si>
  <si>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</si>
  <si>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</si>
  <si>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</si>
  <si>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</si>
  <si>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</si>
  <si>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</si>
  <si>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</si>
  <si>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</si>
  <si>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</si>
  <si>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</si>
  <si>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</si>
  <si>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</si>
  <si>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</si>
  <si>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</si>
  <si>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</si>
  <si>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</si>
  <si>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</si>
  <si>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</si>
  <si>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</si>
  <si>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</si>
  <si>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</si>
  <si>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</si>
  <si>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</si>
  <si>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</si>
  <si>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</si>
  <si>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</si>
  <si>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</si>
  <si>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</si>
  <si>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</si>
  <si>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</si>
  <si>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</si>
  <si>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</si>
  <si>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</si>
  <si>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</si>
  <si>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</si>
  <si>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</si>
  <si>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</si>
  <si>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</si>
  <si>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</si>
  <si>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</si>
  <si>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</si>
  <si>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</si>
  <si>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</si>
  <si>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</si>
  <si>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</si>
  <si>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</si>
  <si>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</si>
  <si>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</si>
  <si>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</si>
  <si>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</si>
  <si>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</si>
  <si>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</si>
  <si>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</si>
  <si>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</si>
  <si>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</si>
  <si>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</si>
  <si>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</si>
  <si>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</si>
  <si>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</si>
  <si>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</si>
  <si>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</si>
  <si>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</si>
  <si>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</si>
  <si>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</si>
  <si>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</si>
  <si>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</si>
  <si>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</si>
  <si>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</si>
  <si>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</si>
  <si>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</si>
  <si>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</si>
  <si>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</si>
  <si>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</si>
  <si>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</si>
  <si>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</si>
  <si>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</si>
  <si>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</si>
  <si>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</si>
  <si>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</si>
  <si>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</si>
  <si>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</si>
  <si>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</si>
  <si>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</si>
  <si>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</si>
  <si>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</si>
  <si>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</si>
  <si>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</si>
  <si>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</si>
  <si>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</si>
  <si>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</si>
  <si>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</si>
  <si>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</si>
  <si>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</si>
  <si>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</si>
  <si>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</si>
  <si>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</si>
  <si>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</si>
  <si>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</si>
  <si>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</si>
  <si>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</si>
  <si>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</si>
  <si>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</si>
  <si>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</si>
  <si>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</si>
  <si>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</si>
  <si>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</si>
  <si>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</si>
  <si>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</si>
  <si>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</si>
  <si>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</si>
  <si>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</si>
  <si>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</si>
  <si>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</si>
  <si>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</si>
  <si>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</si>
  <si>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</si>
  <si>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</si>
  <si>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</si>
  <si>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</si>
  <si>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</si>
  <si>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</si>
  <si>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</si>
  <si>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</si>
  <si>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</si>
  <si>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</si>
  <si>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</si>
  <si>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</si>
  <si>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</si>
  <si>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</si>
  <si>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</si>
  <si>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</si>
  <si>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</si>
  <si>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</si>
  <si>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</si>
  <si>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</si>
  <si>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</si>
  <si>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</si>
  <si>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</si>
  <si>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</si>
  <si>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</si>
  <si>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</si>
  <si>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</si>
  <si>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</si>
  <si>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</si>
  <si>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</si>
  <si>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</si>
  <si>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</si>
  <si>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</si>
  <si>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</si>
  <si>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</si>
  <si>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</si>
  <si>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</si>
  <si>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</si>
  <si>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</si>
  <si>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</si>
  <si>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</si>
  <si>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</si>
  <si>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</si>
  <si>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</si>
  <si>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</si>
  <si>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</si>
  <si>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</si>
  <si>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</si>
  <si>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</si>
  <si>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</si>
  <si>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</si>
  <si>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</si>
  <si>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</si>
  <si>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</si>
  <si>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</si>
  <si>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</si>
  <si>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</si>
  <si>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</si>
  <si>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</si>
  <si>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</si>
  <si>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</si>
  <si>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</si>
  <si>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</si>
  <si>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</si>
  <si>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</si>
  <si>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</si>
  <si>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</si>
  <si>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</si>
  <si>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</si>
  <si>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</si>
  <si>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</si>
  <si>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</si>
  <si>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</si>
  <si>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</si>
  <si>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</si>
  <si>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</si>
  <si>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</si>
  <si>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</si>
  <si>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</si>
  <si>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</si>
  <si>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</si>
  <si>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</si>
  <si>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</si>
  <si>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</si>
  <si>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</si>
  <si>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</si>
  <si>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</si>
  <si>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</si>
  <si>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</si>
  <si>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</si>
  <si>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</si>
  <si>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</si>
  <si>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</si>
  <si>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</si>
  <si>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</si>
  <si>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</si>
  <si>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</si>
  <si>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</si>
  <si>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</si>
  <si>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</si>
  <si>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</si>
  <si>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</si>
  <si>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</si>
  <si>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</si>
  <si>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</si>
  <si>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</si>
  <si>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</si>
  <si>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</si>
  <si>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</si>
  <si>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</si>
  <si>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</si>
  <si>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</si>
  <si>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</si>
  <si>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</si>
  <si>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</si>
  <si>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</si>
  <si>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</si>
  <si>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</si>
  <si>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</si>
  <si>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</si>
  <si>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</si>
  <si>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</si>
  <si>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</si>
  <si>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</si>
  <si>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</si>
  <si>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</si>
  <si>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</si>
  <si>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</si>
  <si>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</si>
  <si>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</si>
  <si>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</si>
  <si>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</si>
  <si>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</si>
  <si>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</si>
  <si>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</si>
  <si>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</si>
  <si>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</si>
  <si>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</si>
  <si>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</si>
  <si>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</si>
  <si>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</si>
  <si>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</si>
  <si>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</si>
  <si>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</si>
  <si>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</si>
  <si>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</si>
  <si>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</si>
  <si>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</si>
  <si>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</si>
  <si>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</si>
  <si>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</si>
  <si>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</si>
  <si>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</si>
  <si>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</si>
  <si>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</si>
  <si>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</si>
  <si>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</si>
  <si>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</si>
  <si>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</si>
  <si>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</si>
  <si>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</si>
  <si>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</si>
  <si>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</si>
  <si>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</si>
  <si>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</si>
  <si>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</si>
  <si>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</si>
  <si>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</si>
  <si>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</si>
  <si>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</si>
  <si>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</si>
  <si>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</si>
  <si>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</si>
  <si>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</si>
  <si>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</si>
  <si>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</si>
  <si>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</si>
  <si>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</si>
  <si>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</si>
  <si>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</si>
  <si>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</si>
  <si>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</si>
  <si>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</si>
  <si>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</si>
  <si>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</si>
  <si>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</si>
  <si>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</si>
  <si>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</si>
  <si>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</si>
  <si>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</si>
  <si>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</si>
  <si>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</si>
  <si>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</si>
  <si>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</si>
  <si>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</si>
  <si>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</si>
  <si>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</si>
  <si>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</si>
  <si>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</si>
  <si>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</si>
  <si>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</si>
  <si>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</si>
  <si>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</si>
  <si>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</si>
  <si>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</si>
  <si>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</si>
  <si>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</si>
  <si>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</si>
  <si>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</si>
  <si>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</si>
  <si>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</si>
  <si>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</si>
  <si>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</si>
  <si>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</si>
  <si>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</si>
  <si>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</si>
  <si>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</si>
  <si>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</si>
  <si>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</si>
  <si>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</si>
  <si>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</si>
  <si>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</si>
  <si>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</si>
  <si>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</si>
  <si>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</si>
  <si>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</si>
  <si>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</si>
  <si>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</si>
  <si>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</si>
  <si>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</si>
  <si>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</si>
  <si>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</si>
  <si>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</si>
  <si>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</si>
  <si>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</si>
  <si>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</si>
  <si>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</si>
  <si>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</si>
  <si>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</si>
  <si>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</si>
  <si>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</si>
  <si>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</si>
  <si>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</si>
  <si>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</si>
  <si>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</si>
  <si>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</si>
  <si>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</si>
  <si>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</si>
  <si>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</si>
  <si>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</si>
  <si>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</si>
  <si>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</si>
  <si>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</si>
  <si>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</si>
  <si>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</si>
  <si>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</si>
  <si>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</si>
  <si>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</si>
  <si>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</si>
  <si>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</si>
  <si>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</si>
  <si>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</si>
  <si>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</si>
  <si>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</si>
  <si>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</si>
  <si>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</si>
  <si>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</si>
  <si>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</si>
  <si>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</si>
  <si>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</si>
  <si>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</si>
  <si>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</si>
  <si>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</si>
  <si>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</si>
  <si>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</si>
  <si>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</si>
  <si>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</si>
  <si>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</si>
  <si>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</si>
  <si>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</si>
  <si>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</si>
  <si>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</si>
  <si>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</si>
  <si>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</si>
  <si>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</si>
  <si>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</si>
  <si>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</si>
  <si>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</si>
  <si>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</si>
  <si>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</si>
  <si>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</si>
  <si>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</si>
  <si>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</si>
  <si>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</si>
  <si>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</si>
  <si>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</si>
  <si>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</si>
  <si>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</si>
  <si>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</si>
  <si>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</si>
  <si>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</si>
  <si>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</si>
  <si>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</si>
  <si>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</si>
  <si>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</si>
  <si>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</si>
  <si>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</si>
  <si>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</si>
  <si>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</si>
  <si>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</si>
  <si>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</si>
  <si>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</si>
  <si>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</si>
  <si>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</si>
  <si>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</si>
  <si>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</si>
  <si>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</si>
  <si>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</si>
  <si>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</si>
  <si>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</si>
  <si>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</si>
  <si>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</si>
  <si>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</si>
  <si>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</si>
  <si>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</si>
  <si>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</si>
  <si>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</si>
  <si>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</si>
  <si>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</si>
  <si>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</si>
  <si>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</si>
  <si>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</si>
  <si>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</si>
  <si>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</si>
  <si>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</si>
  <si>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</si>
  <si>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</si>
  <si>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</si>
  <si>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</si>
  <si>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</si>
  <si>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</si>
  <si>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</si>
  <si>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</si>
  <si>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</si>
  <si>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</si>
  <si>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</si>
  <si>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</si>
  <si>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</si>
  <si>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</si>
  <si>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</si>
  <si>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</si>
  <si>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</si>
  <si>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</si>
  <si>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</si>
  <si>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</si>
  <si>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</si>
  <si>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</si>
  <si>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</si>
  <si>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</si>
  <si>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</si>
  <si>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</si>
  <si>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</si>
  <si>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</si>
  <si>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</si>
  <si>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</si>
  <si>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</si>
  <si>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</si>
  <si>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</si>
  <si>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</si>
  <si>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</si>
  <si>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</si>
  <si>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</si>
  <si>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</si>
  <si>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</si>
  <si>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</si>
  <si>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</si>
  <si>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</si>
  <si>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</si>
  <si>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</si>
  <si>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</si>
  <si>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</si>
  <si>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</si>
  <si>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</si>
  <si>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</si>
  <si>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</si>
  <si>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</si>
  <si>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</si>
  <si>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</si>
  <si>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</si>
  <si>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</si>
  <si>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</si>
  <si>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</si>
  <si>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</si>
  <si>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</si>
  <si>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</si>
  <si>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</si>
  <si>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</si>
  <si>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</si>
  <si>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</si>
  <si>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</si>
  <si>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</si>
  <si>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</si>
  <si>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</si>
  <si>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</si>
  <si>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</si>
  <si>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</si>
  <si>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</si>
  <si>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</si>
  <si>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</si>
  <si>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</si>
  <si>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</si>
  <si>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</si>
  <si>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</si>
  <si>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</si>
  <si>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</si>
  <si>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</si>
  <si>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</si>
  <si>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</si>
  <si>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</si>
  <si>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</si>
  <si>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</si>
  <si>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</si>
  <si>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</si>
  <si>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</si>
  <si>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</si>
  <si>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</si>
  <si>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</si>
  <si>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</si>
  <si>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</si>
  <si>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</si>
  <si>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</si>
  <si>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</si>
  <si>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</si>
  <si>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</si>
  <si>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</si>
  <si>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</si>
  <si>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</si>
  <si>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</si>
  <si>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</si>
  <si>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</si>
  <si>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</si>
  <si>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</si>
  <si>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</si>
  <si>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</si>
  <si>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</si>
  <si>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</si>
  <si>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</si>
  <si>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</si>
  <si>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</si>
  <si>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</si>
  <si>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</si>
  <si>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</si>
  <si>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</si>
  <si>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</si>
  <si>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</si>
  <si>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</si>
  <si>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</si>
  <si>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</si>
  <si>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</si>
  <si>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</si>
  <si>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</si>
  <si>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</si>
  <si>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</si>
  <si>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</si>
  <si>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</si>
  <si>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</si>
  <si>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</si>
  <si>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</si>
  <si>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</si>
  <si>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</si>
  <si>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</si>
  <si>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</si>
  <si>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</si>
  <si>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</si>
  <si>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</si>
  <si>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</si>
  <si>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</si>
  <si>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</si>
  <si>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</si>
  <si>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</si>
  <si>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</si>
  <si>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</si>
  <si>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</si>
  <si>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</si>
  <si>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</si>
  <si>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</si>
  <si>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</si>
  <si>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</si>
  <si>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</si>
  <si>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</si>
  <si>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</si>
  <si>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</si>
  <si>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</si>
  <si>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</si>
  <si>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</si>
  <si>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</si>
  <si>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</si>
  <si>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</si>
  <si>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</si>
  <si>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</si>
  <si>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</si>
  <si>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</si>
  <si>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</si>
  <si>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</si>
  <si>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</si>
  <si>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</si>
  <si>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</si>
  <si>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</si>
  <si>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</si>
  <si>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</si>
  <si>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</si>
  <si>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</si>
  <si>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</si>
  <si>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</si>
  <si>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</si>
  <si>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</si>
  <si>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</si>
  <si>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</si>
  <si>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</si>
  <si>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</si>
  <si>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</si>
  <si>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</si>
  <si>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</si>
  <si>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</si>
  <si>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</si>
  <si>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</si>
  <si>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</si>
  <si>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</si>
  <si>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</si>
  <si>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</si>
  <si>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</si>
  <si>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</si>
  <si>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</si>
  <si>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</si>
  <si>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</si>
  <si>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</si>
  <si>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</si>
  <si>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</si>
  <si>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</si>
  <si>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</si>
  <si>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</si>
  <si>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</si>
  <si>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</si>
  <si>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</si>
  <si>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</si>
  <si>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</si>
  <si>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</si>
  <si>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</si>
  <si>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</si>
  <si>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</si>
  <si>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</si>
  <si>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</si>
  <si>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</si>
  <si>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</si>
  <si>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</si>
  <si>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</si>
  <si>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</si>
  <si>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</si>
  <si>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</si>
  <si>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</si>
  <si>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</si>
  <si>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</si>
  <si>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</si>
  <si>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</si>
  <si>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</si>
  <si>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</si>
  <si>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</si>
  <si>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</si>
  <si>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</si>
  <si>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</si>
  <si>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</si>
  <si>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</si>
  <si>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</si>
  <si>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</si>
  <si>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</si>
  <si>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</si>
  <si>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</si>
  <si>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</si>
  <si>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</si>
  <si>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</si>
  <si>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</si>
  <si>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</si>
  <si>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</si>
  <si>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</si>
  <si>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</si>
  <si>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</si>
  <si>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</si>
  <si>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</si>
  <si>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</si>
  <si>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</si>
  <si>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</si>
  <si>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</si>
  <si>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</si>
  <si>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</si>
  <si>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</si>
  <si>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</si>
  <si>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</si>
  <si>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</si>
  <si>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</si>
  <si>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</si>
  <si>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</si>
  <si>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</si>
  <si>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</si>
  <si>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</si>
  <si>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</si>
  <si>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</si>
  <si>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</si>
  <si>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</si>
  <si>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</si>
  <si>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</si>
  <si>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</si>
  <si>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</si>
  <si>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</si>
  <si>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</si>
  <si>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</si>
  <si>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</si>
  <si>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</si>
  <si>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</si>
  <si>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</si>
  <si>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</si>
  <si>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</si>
  <si>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</si>
  <si>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</si>
  <si>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</si>
  <si>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</si>
  <si>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</si>
  <si>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</si>
  <si>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</si>
  <si>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</si>
  <si>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</si>
  <si>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</si>
  <si>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</si>
  <si>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</si>
  <si>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</si>
  <si>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</si>
  <si>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</si>
  <si>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</si>
  <si>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</si>
  <si>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</si>
  <si>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</si>
  <si>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</si>
  <si>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</si>
  <si>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</si>
  <si>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</si>
  <si>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</si>
  <si>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</si>
  <si>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</si>
  <si>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</si>
  <si>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</si>
  <si>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</si>
  <si>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</si>
  <si>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</si>
  <si>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</si>
  <si>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</si>
  <si>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</si>
  <si>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</si>
  <si>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</si>
  <si>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</si>
  <si>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</si>
  <si>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</si>
  <si>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</si>
  <si>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</si>
  <si>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</si>
  <si>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</si>
  <si>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</si>
  <si>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</si>
  <si>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</si>
  <si>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</si>
  <si>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</si>
  <si>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</si>
  <si>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</si>
  <si>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</si>
  <si>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</si>
  <si>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</si>
  <si>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</si>
  <si>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</si>
  <si>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</si>
  <si>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</si>
  <si>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</si>
  <si>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</si>
  <si>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</si>
  <si>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</si>
  <si>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</si>
  <si>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</si>
  <si>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</si>
  <si>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</si>
  <si>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</si>
  <si>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</si>
  <si>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</si>
  <si>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</si>
  <si>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</si>
  <si>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</si>
  <si>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</si>
  <si>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</si>
  <si>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</si>
  <si>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</si>
  <si>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</si>
  <si>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</si>
  <si>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</si>
  <si>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</si>
  <si>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</si>
  <si>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</si>
  <si>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</si>
  <si>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</si>
  <si>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</si>
  <si>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</si>
  <si>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</si>
  <si>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</si>
  <si>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</si>
  <si>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</si>
  <si>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</si>
  <si>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</si>
  <si>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</si>
  <si>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</si>
  <si>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</si>
  <si>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</si>
  <si>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</si>
  <si>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</si>
  <si>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</si>
  <si>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</si>
  <si>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</si>
  <si>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</si>
  <si>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</si>
  <si>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</si>
  <si>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</si>
  <si>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</si>
  <si>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</si>
  <si>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</si>
  <si>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</si>
  <si>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</si>
  <si>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</si>
  <si>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</si>
  <si>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</si>
  <si>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</si>
  <si>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</si>
  <si>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</si>
  <si>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</si>
  <si>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</si>
  <si>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</si>
  <si>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</si>
  <si>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</si>
  <si>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</si>
  <si>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</si>
  <si>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</si>
  <si>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</si>
  <si>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</si>
  <si>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</si>
  <si>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</si>
  <si>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</si>
  <si>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</si>
  <si>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</si>
  <si>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</si>
  <si>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</si>
  <si>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</si>
  <si>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</si>
  <si>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</si>
  <si>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</si>
  <si>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</si>
  <si>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</si>
  <si>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</si>
  <si>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</si>
  <si>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</si>
  <si>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</si>
  <si>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</si>
  <si>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</si>
  <si>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</si>
  <si>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</si>
  <si>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</si>
  <si>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</si>
  <si>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</si>
  <si>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</si>
  <si>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</si>
  <si>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</si>
  <si>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</si>
  <si>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</si>
  <si>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</si>
  <si>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</si>
  <si>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</si>
  <si>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</si>
  <si>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</si>
  <si>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</si>
  <si>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</si>
  <si>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</si>
  <si>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</si>
  <si>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</si>
  <si>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</si>
  <si>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</si>
  <si>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</si>
  <si>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</si>
  <si>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</si>
  <si>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</si>
  <si>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</si>
  <si>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</si>
  <si>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</si>
  <si>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</si>
  <si>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</si>
  <si>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</si>
  <si>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</si>
  <si>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</si>
  <si>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</si>
  <si>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</si>
  <si>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</si>
  <si>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</si>
  <si>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</si>
  <si>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</si>
  <si>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</si>
  <si>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</si>
  <si>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</si>
  <si>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</si>
  <si>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</si>
  <si>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</si>
  <si>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</si>
  <si>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</si>
  <si>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</si>
  <si>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</si>
  <si>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</si>
  <si>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</si>
  <si>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</si>
  <si>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</si>
  <si>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</si>
  <si>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</si>
  <si>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</si>
  <si>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</si>
  <si>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</si>
  <si>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</si>
  <si>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</si>
  <si>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</si>
  <si>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</si>
  <si>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</si>
  <si>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</si>
  <si>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</si>
  <si>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</si>
  <si>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</si>
  <si>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</si>
  <si>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</si>
  <si>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</si>
  <si>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</si>
  <si>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</si>
  <si>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</si>
  <si>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</si>
  <si>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</si>
  <si>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</si>
  <si>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</si>
  <si>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</si>
  <si>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</si>
  <si>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</si>
  <si>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</si>
  <si>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</si>
  <si>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</si>
  <si>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</si>
  <si>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</si>
  <si>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</si>
  <si>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</si>
  <si>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</si>
  <si>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</si>
  <si>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</si>
  <si>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</si>
  <si>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</si>
  <si>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</si>
  <si>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</si>
  <si>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</si>
  <si>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</si>
  <si>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</si>
  <si>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</si>
  <si>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</si>
  <si>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</si>
  <si>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</si>
  <si>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</si>
  <si>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</si>
  <si>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</si>
  <si>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</si>
  <si>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</si>
  <si>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</si>
  <si>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</si>
  <si>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</si>
  <si>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</si>
  <si>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</si>
  <si>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</si>
  <si>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</si>
  <si>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</si>
  <si>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</si>
  <si>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</si>
  <si>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</si>
  <si>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</si>
  <si>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</si>
  <si>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</si>
  <si>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</si>
  <si>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</si>
  <si>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</si>
  <si>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</si>
  <si>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</si>
  <si>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</si>
  <si>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</si>
  <si>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</si>
  <si>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</si>
  <si>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</si>
  <si>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</si>
  <si>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</si>
  <si>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</si>
  <si>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</si>
  <si>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</si>
  <si>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</si>
  <si>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</si>
  <si>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</si>
  <si>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</si>
  <si>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</si>
  <si>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</si>
  <si>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</si>
  <si>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</si>
  <si>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</si>
  <si>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</si>
  <si>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</si>
  <si>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</si>
  <si>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</si>
  <si>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</si>
  <si>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</si>
  <si>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</si>
  <si>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</si>
  <si>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</si>
  <si>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</si>
  <si>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</si>
  <si>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</si>
  <si>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</si>
  <si>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</si>
  <si>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</si>
  <si>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</si>
  <si>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</si>
  <si>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</si>
  <si>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</si>
  <si>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</si>
  <si>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</si>
  <si>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</si>
  <si>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</si>
  <si>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</si>
  <si>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</si>
  <si>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</si>
  <si>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</si>
  <si>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</si>
  <si>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</si>
  <si>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</si>
  <si>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</si>
  <si>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</si>
  <si>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</si>
  <si>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</si>
  <si>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</si>
  <si>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</si>
  <si>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</si>
  <si>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</si>
  <si>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</si>
  <si>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</si>
  <si>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</si>
  <si>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</si>
  <si>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</si>
  <si>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</si>
  <si>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</si>
  <si>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</si>
  <si>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</si>
  <si>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</si>
  <si>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</si>
  <si>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</si>
  <si>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</si>
  <si>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</si>
  <si>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</si>
  <si>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</si>
  <si>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</si>
  <si>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</si>
  <si>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</si>
  <si>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</si>
  <si>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</si>
  <si>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</si>
  <si>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</si>
  <si>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</si>
  <si>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</si>
  <si>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</si>
  <si>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</si>
  <si>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</si>
  <si>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</si>
  <si>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</si>
  <si>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</si>
  <si>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</si>
  <si>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</si>
  <si>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</si>
  <si>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</si>
  <si>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</si>
  <si>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</si>
  <si>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</si>
  <si>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</si>
  <si>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</si>
  <si>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</si>
  <si>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</si>
  <si>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</si>
  <si>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</si>
  <si>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</si>
  <si>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</si>
  <si>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</si>
  <si>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</si>
  <si>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</si>
  <si>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</si>
  <si>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</si>
  <si>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</si>
  <si>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</si>
  <si>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</si>
  <si>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</si>
  <si>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</si>
  <si>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</si>
  <si>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</si>
  <si>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</si>
  <si>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</si>
  <si>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</si>
  <si>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</si>
  <si>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</si>
  <si>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</si>
  <si>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</si>
  <si>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</si>
  <si>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</si>
  <si>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</si>
  <si>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</si>
  <si>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</si>
  <si>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</si>
  <si>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</si>
  <si>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</si>
  <si>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</si>
  <si>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</si>
  <si>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</si>
  <si>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</si>
  <si>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</si>
  <si>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</si>
  <si>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</si>
  <si>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</si>
  <si>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</si>
  <si>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</si>
  <si>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</si>
  <si>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</si>
  <si>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</si>
  <si>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</si>
  <si>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</si>
  <si>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</si>
  <si>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</si>
  <si>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</si>
  <si>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</si>
  <si>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</si>
  <si>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</si>
  <si>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</si>
  <si>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</si>
  <si>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</si>
  <si>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</si>
  <si>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</si>
  <si>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</si>
  <si>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</si>
  <si>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</si>
  <si>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</si>
  <si>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</si>
  <si>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</si>
  <si>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</si>
  <si>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</si>
  <si>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</si>
  <si>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</si>
  <si>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</si>
  <si>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</si>
  <si>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</si>
  <si>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</si>
  <si>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</si>
  <si>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</si>
  <si>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</si>
  <si>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</si>
  <si>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</si>
  <si>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</si>
  <si>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</si>
  <si>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</si>
  <si>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</si>
  <si>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</si>
  <si>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</si>
  <si>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</si>
  <si>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</si>
  <si>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</si>
  <si>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</si>
  <si>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</si>
  <si>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</si>
  <si>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</si>
  <si>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</si>
  <si>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</si>
  <si>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</si>
  <si>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</si>
  <si>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</si>
  <si>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</si>
  <si>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</si>
  <si>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</si>
  <si>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</si>
  <si>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</si>
  <si>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</si>
  <si>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</si>
  <si>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</si>
  <si>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</si>
  <si>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</si>
  <si>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</si>
  <si>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</si>
  <si>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</si>
  <si>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</si>
  <si>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</si>
  <si>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</si>
  <si>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</si>
  <si>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</si>
  <si>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</si>
  <si>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</si>
  <si>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</si>
  <si>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</si>
  <si>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</si>
  <si>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</si>
  <si>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</si>
  <si>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</si>
  <si>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</si>
  <si>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</si>
  <si>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</si>
  <si>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</si>
  <si>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</si>
  <si>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</si>
  <si>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</si>
  <si>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</si>
  <si>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</si>
  <si>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</si>
  <si>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</si>
  <si>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</si>
  <si>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</si>
  <si>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</si>
  <si>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</si>
  <si>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</si>
  <si>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</si>
  <si>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</si>
  <si>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</si>
  <si>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</si>
  <si>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</si>
  <si>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</si>
  <si>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</si>
  <si>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</si>
  <si>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</si>
  <si>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</si>
  <si>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</si>
  <si>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</si>
  <si>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</si>
  <si>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</si>
  <si>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</si>
  <si>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</si>
  <si>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</si>
  <si>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</si>
  <si>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</si>
  <si>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</si>
  <si>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</si>
  <si>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</si>
  <si>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</si>
  <si>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</si>
  <si>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</si>
  <si>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</si>
  <si>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</si>
  <si>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</si>
  <si>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</si>
  <si>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</si>
  <si>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</si>
  <si>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</si>
  <si>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</si>
  <si>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</si>
  <si>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</si>
  <si>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</si>
  <si>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</si>
  <si>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</si>
  <si>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</si>
  <si>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</si>
  <si>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</si>
  <si>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</si>
  <si>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</si>
  <si>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</si>
  <si>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</si>
  <si>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</si>
  <si>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</si>
  <si>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</si>
  <si>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</si>
  <si>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</si>
  <si>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</si>
  <si>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</si>
  <si>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</si>
  <si>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</si>
  <si>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</si>
  <si>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</si>
  <si>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</si>
  <si>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</si>
  <si>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</si>
  <si>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</si>
  <si>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</si>
  <si>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</si>
  <si>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</si>
  <si>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</si>
  <si>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</si>
  <si>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</si>
  <si>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</si>
  <si>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</si>
  <si>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</si>
  <si>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</si>
  <si>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</si>
  <si>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</si>
  <si>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</si>
  <si>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</si>
  <si>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</si>
  <si>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</si>
  <si>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</si>
  <si>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</si>
  <si>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</si>
  <si>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</si>
  <si>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</si>
  <si>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</si>
  <si>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</si>
  <si>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</si>
  <si>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</si>
  <si>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</si>
  <si>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</si>
  <si>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</si>
  <si>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</si>
  <si>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</si>
  <si>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</si>
  <si>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</si>
  <si>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</si>
  <si>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</si>
  <si>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</si>
  <si>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</si>
  <si>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</si>
  <si>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</si>
  <si>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</si>
  <si>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</si>
  <si>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</si>
  <si>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</si>
  <si>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</si>
  <si>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</si>
  <si>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</si>
  <si>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</si>
  <si>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</si>
  <si>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</si>
  <si>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</si>
  <si>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</si>
  <si>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</si>
  <si>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</si>
  <si>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</si>
  <si>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</si>
  <si>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</si>
  <si>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</si>
  <si>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</si>
  <si>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</si>
  <si>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</si>
  <si>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</si>
  <si>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</si>
  <si>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</si>
  <si>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</si>
  <si>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</si>
  <si>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</si>
  <si>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</si>
  <si>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</si>
  <si>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</si>
  <si>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</si>
  <si>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</si>
  <si>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</si>
  <si>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</si>
  <si>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</si>
  <si>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</si>
  <si>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</si>
  <si>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</si>
  <si>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</si>
  <si>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</si>
  <si>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</si>
  <si>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</si>
  <si>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</si>
  <si>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</si>
  <si>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</si>
  <si>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</si>
  <si>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</si>
  <si>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</si>
  <si>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</si>
  <si>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</si>
  <si>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</si>
  <si>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</si>
  <si>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</si>
  <si>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</si>
  <si>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</si>
  <si>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</si>
  <si>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</si>
  <si>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</si>
  <si>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</si>
  <si>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</si>
  <si>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</si>
  <si>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</si>
  <si>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</si>
  <si>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</si>
  <si>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</si>
  <si>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</si>
  <si>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</si>
  <si>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</si>
  <si>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</si>
  <si>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</si>
  <si>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</si>
  <si>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</si>
  <si>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</si>
  <si>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</si>
  <si>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</si>
  <si>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</si>
  <si>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</si>
  <si>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</si>
  <si>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</si>
  <si>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</si>
  <si>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</si>
  <si>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</si>
  <si>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</si>
  <si>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</si>
  <si>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</si>
  <si>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</si>
  <si>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</si>
  <si>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</si>
  <si>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</si>
  <si>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</si>
  <si>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</si>
  <si>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</si>
  <si>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</si>
  <si>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</si>
  <si>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</si>
  <si>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</si>
  <si>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</si>
  <si>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</si>
  <si>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</si>
  <si>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</si>
  <si>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</si>
  <si>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</si>
  <si>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</si>
  <si>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</si>
  <si>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</si>
  <si>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</si>
  <si>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</si>
  <si>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</si>
  <si>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</si>
  <si>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</si>
  <si>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</si>
  <si>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</si>
  <si>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</si>
  <si>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</si>
  <si>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</si>
  <si>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</si>
  <si>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</si>
  <si>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</si>
  <si>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</si>
  <si>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</si>
  <si>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</si>
  <si>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</si>
  <si>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</si>
  <si>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</si>
  <si>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</si>
  <si>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</si>
  <si>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</si>
  <si>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</si>
  <si>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</si>
  <si>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</si>
  <si>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</si>
  <si>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</si>
  <si>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</si>
  <si>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</si>
  <si>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</si>
  <si>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</si>
  <si>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</si>
  <si>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</si>
  <si>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</si>
  <si>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</si>
  <si>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</si>
  <si>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</si>
  <si>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</si>
  <si>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</si>
  <si>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</si>
  <si>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</si>
  <si>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</si>
  <si>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</si>
  <si>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</si>
  <si>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</si>
  <si>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</si>
  <si>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</si>
  <si>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</si>
  <si>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</si>
  <si>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</si>
  <si>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</si>
  <si>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</si>
  <si>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</si>
  <si>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</si>
  <si>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</si>
  <si>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</si>
  <si>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</si>
  <si>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</si>
  <si>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</si>
  <si>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</si>
  <si>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</si>
  <si>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</si>
  <si>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</si>
  <si>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</si>
  <si>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</si>
  <si>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</si>
  <si>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</si>
  <si>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</si>
  <si>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</si>
  <si>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</si>
  <si>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</si>
  <si>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</si>
  <si>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</si>
  <si>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</si>
  <si>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</si>
  <si>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</si>
  <si>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</si>
  <si>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</si>
  <si>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</si>
  <si>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</si>
  <si>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</si>
  <si>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</si>
  <si>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</si>
  <si>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</si>
  <si>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</si>
  <si>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</si>
  <si>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</si>
  <si>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</si>
  <si>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</si>
  <si>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</si>
  <si>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</si>
  <si>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</si>
  <si>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</si>
  <si>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</si>
  <si>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</si>
  <si>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</si>
  <si>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</si>
  <si>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</si>
  <si>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</si>
  <si>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</si>
  <si>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</si>
  <si>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</si>
  <si>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</si>
  <si>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</si>
  <si>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</si>
  <si>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</si>
  <si>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</si>
  <si>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</si>
  <si>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</si>
  <si>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</si>
  <si>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</si>
  <si>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</si>
  <si>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</si>
  <si>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</si>
  <si>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</si>
  <si>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</si>
  <si>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</si>
  <si>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</si>
  <si>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</si>
  <si>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</si>
  <si>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</si>
  <si>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</si>
  <si>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</si>
  <si>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</si>
  <si>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</si>
  <si>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</si>
  <si>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</si>
  <si>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</si>
  <si>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</si>
  <si>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</si>
  <si>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</si>
  <si>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</si>
  <si>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</si>
  <si>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</si>
  <si>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</si>
  <si>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</si>
  <si>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</si>
  <si>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</si>
  <si>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</si>
  <si>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</si>
  <si>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</si>
  <si>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</si>
  <si>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</si>
  <si>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</si>
  <si>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</si>
  <si>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</si>
  <si>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</si>
  <si>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</si>
  <si>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</si>
  <si>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</si>
  <si>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</si>
  <si>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</si>
  <si>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</si>
  <si>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</si>
  <si>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</si>
  <si>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</si>
  <si>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</si>
  <si>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</si>
  <si>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</si>
  <si>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</si>
  <si>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</si>
  <si>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</si>
  <si>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</si>
  <si>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</si>
  <si>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</si>
  <si>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</si>
  <si>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</si>
  <si>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</si>
  <si>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</si>
  <si>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</si>
  <si>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</si>
  <si>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</si>
  <si>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</si>
  <si>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</si>
  <si>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</si>
  <si>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</si>
  <si>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</si>
  <si>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</si>
  <si>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</si>
  <si>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</si>
  <si>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</si>
  <si>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</si>
  <si>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</si>
  <si>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</si>
  <si>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</si>
  <si>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</si>
  <si>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</si>
  <si>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</si>
  <si>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</si>
  <si>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</si>
  <si>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</si>
  <si>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</si>
  <si>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</si>
  <si>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</si>
  <si>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</si>
  <si>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</si>
  <si>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</si>
  <si>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</si>
  <si>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</si>
  <si>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</si>
  <si>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</si>
  <si>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</si>
  <si>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</si>
  <si>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</si>
  <si>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</si>
  <si>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</si>
  <si>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</si>
  <si>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</si>
  <si>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</si>
  <si>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</si>
  <si>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</si>
  <si>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</si>
  <si>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</si>
  <si>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</si>
  <si>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</si>
  <si>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</si>
  <si>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</si>
  <si>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</si>
  <si>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</si>
  <si>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</si>
  <si>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</si>
  <si>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</si>
  <si>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</si>
  <si>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</si>
  <si>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</si>
  <si>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</si>
  <si>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</si>
  <si>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</si>
  <si>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</si>
  <si>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</si>
  <si>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</si>
  <si>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</si>
  <si>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</si>
  <si>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</si>
  <si>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</si>
  <si>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</si>
  <si>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</si>
  <si>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</si>
  <si>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</si>
  <si>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</si>
  <si>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</si>
  <si>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</si>
  <si>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</si>
  <si>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</si>
  <si>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</si>
  <si>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</si>
  <si>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</si>
  <si>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</si>
  <si>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</si>
  <si>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</si>
  <si>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</si>
  <si>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</si>
  <si>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</si>
  <si>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</si>
  <si>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</si>
  <si>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</si>
  <si>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</si>
  <si>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</si>
  <si>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</si>
  <si>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</si>
  <si>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</si>
  <si>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</si>
  <si>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</si>
  <si>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</si>
  <si>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</si>
  <si>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</si>
  <si>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</si>
  <si>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</si>
  <si>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</si>
  <si>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</si>
  <si>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</si>
  <si>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</si>
  <si>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</si>
  <si>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</si>
  <si>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</si>
  <si>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</si>
  <si>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</si>
  <si>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</si>
  <si>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</si>
  <si>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</si>
  <si>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</si>
  <si>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</si>
  <si>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</si>
  <si>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</si>
  <si>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</si>
  <si>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</si>
  <si>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</si>
  <si>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</si>
  <si>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</si>
  <si>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</si>
  <si>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</si>
  <si>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</si>
  <si>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</si>
  <si>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</si>
  <si>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</si>
  <si>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</si>
  <si>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</si>
  <si>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</si>
  <si>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</si>
  <si>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</si>
  <si>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</si>
  <si>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</si>
  <si>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</si>
  <si>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</si>
  <si>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</si>
  <si>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</si>
  <si>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</si>
  <si>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</si>
  <si>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</si>
  <si>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</si>
  <si>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</si>
  <si>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</si>
  <si>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</si>
  <si>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</si>
  <si>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</si>
  <si>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</si>
  <si>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</si>
  <si>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</si>
  <si>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</si>
  <si>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</si>
  <si>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</si>
  <si>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</si>
  <si>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</si>
  <si>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</si>
  <si>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</si>
  <si>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</si>
  <si>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</si>
  <si>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</si>
  <si>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</si>
  <si>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</si>
  <si>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</si>
  <si>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</si>
  <si>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</si>
  <si>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</si>
  <si>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</si>
  <si>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</si>
  <si>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</si>
  <si>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</si>
  <si>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</si>
  <si>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</si>
  <si>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</si>
  <si>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</si>
  <si>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</si>
  <si>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</si>
  <si>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</si>
  <si>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</si>
  <si>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</si>
  <si>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</si>
  <si>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</si>
  <si>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</si>
  <si>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</si>
  <si>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</si>
  <si>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</si>
  <si>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</si>
  <si>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</si>
  <si>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</si>
  <si>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</si>
  <si>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</si>
  <si>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</si>
  <si>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</si>
  <si>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</si>
  <si>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</si>
  <si>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</si>
  <si>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</si>
  <si>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</si>
  <si>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</si>
  <si>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</si>
  <si>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</si>
  <si>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</si>
  <si>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</si>
  <si>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</si>
  <si>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</si>
  <si>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</si>
  <si>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</si>
  <si>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</si>
  <si>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</si>
  <si>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</si>
  <si>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</si>
  <si>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</si>
  <si>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</si>
  <si>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</si>
  <si>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</si>
  <si>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</si>
  <si>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</si>
  <si>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</si>
  <si>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</si>
  <si>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</si>
  <si>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</si>
  <si>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</si>
  <si>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</si>
  <si>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</si>
  <si>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</si>
  <si>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</si>
  <si>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</si>
  <si>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</si>
  <si>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</si>
  <si>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</si>
  <si>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</si>
  <si>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</si>
  <si>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</si>
  <si>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</si>
  <si>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</si>
  <si>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</si>
  <si>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</si>
  <si>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</si>
  <si>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</si>
  <si>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</si>
  <si>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</si>
  <si>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</si>
  <si>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</si>
  <si>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</si>
  <si>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</si>
  <si>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</si>
  <si>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</si>
  <si>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</si>
  <si>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</si>
  <si>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</si>
  <si>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</si>
  <si>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</si>
  <si>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</si>
  <si>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</si>
  <si>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</si>
  <si>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</si>
  <si>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</si>
  <si>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</si>
  <si>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</si>
  <si>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</si>
  <si>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</si>
  <si>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</si>
  <si>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</si>
  <si>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</si>
  <si>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</si>
  <si>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</si>
  <si>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</si>
  <si>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</si>
  <si>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</si>
  <si>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</si>
  <si>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</si>
  <si>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</si>
  <si>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</si>
  <si>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</si>
  <si>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</si>
  <si>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</si>
  <si>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</si>
  <si>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</si>
  <si>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</si>
  <si>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</si>
  <si>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</si>
  <si>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</si>
  <si>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</si>
  <si>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</si>
  <si>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</si>
  <si>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</si>
  <si>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</si>
  <si>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</si>
  <si>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</si>
  <si>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</si>
  <si>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</si>
  <si>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</si>
  <si>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</si>
  <si>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</si>
  <si>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</si>
  <si>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</si>
  <si>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</si>
  <si>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</si>
  <si>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</si>
  <si>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</si>
  <si>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</si>
  <si>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</si>
  <si>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</si>
  <si>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</si>
  <si>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</si>
  <si>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</si>
  <si>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</si>
  <si>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</si>
  <si>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</si>
  <si>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</si>
  <si>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</si>
  <si>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</si>
  <si>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</si>
  <si>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</si>
  <si>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</si>
  <si>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</si>
  <si>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</si>
  <si>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</si>
  <si>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</si>
  <si>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</si>
  <si>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</si>
  <si>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</si>
  <si>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</si>
  <si>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</si>
  <si>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</si>
  <si>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</si>
  <si>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</si>
  <si>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</si>
  <si>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</si>
  <si>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</si>
  <si>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</si>
  <si>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</si>
  <si>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</si>
  <si>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</si>
  <si>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</si>
  <si>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</si>
  <si>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</si>
  <si>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</si>
  <si>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</si>
  <si>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</si>
  <si>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</si>
  <si>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</si>
  <si>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</si>
  <si>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</si>
  <si>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</si>
  <si>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</si>
  <si>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</si>
  <si>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</si>
  <si>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</si>
  <si>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</si>
  <si>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</si>
  <si>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</si>
  <si>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</si>
  <si>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</si>
  <si>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</si>
  <si>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</si>
  <si>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</si>
  <si>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</si>
  <si>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</si>
  <si>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</si>
  <si>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</si>
  <si>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</si>
  <si>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</si>
  <si>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</si>
  <si>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</si>
  <si>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</si>
  <si>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</si>
  <si>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</si>
  <si>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</si>
  <si>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</si>
  <si>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</si>
  <si>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</si>
  <si>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</si>
  <si>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</si>
  <si>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</si>
  <si>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</si>
  <si>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</si>
  <si>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</si>
  <si>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</si>
  <si>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</si>
  <si>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</si>
  <si>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</si>
  <si>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</si>
  <si>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</si>
  <si>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</si>
  <si>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</si>
  <si>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</si>
  <si>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</si>
  <si>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</si>
  <si>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</si>
  <si>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</si>
  <si>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</si>
  <si>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</si>
  <si>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</si>
  <si>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</si>
  <si>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</si>
  <si>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</si>
  <si>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</si>
  <si>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</si>
  <si>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</si>
  <si>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</si>
  <si>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</si>
  <si>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</si>
  <si>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</si>
  <si>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</si>
  <si>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</si>
  <si>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</si>
  <si>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</si>
  <si>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</si>
  <si>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</si>
  <si>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</si>
  <si>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</si>
  <si>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</si>
  <si>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</si>
  <si>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</si>
  <si>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</si>
  <si>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</si>
  <si>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</si>
  <si>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</si>
  <si>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</si>
  <si>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</si>
  <si>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</si>
  <si>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</si>
  <si>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</si>
  <si>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</si>
  <si>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</si>
  <si>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</si>
  <si>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</si>
  <si>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</si>
  <si>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</si>
  <si>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</si>
  <si>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</si>
  <si>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</si>
  <si>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</si>
  <si>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</si>
  <si>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</si>
  <si>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</si>
  <si>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</si>
  <si>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</si>
  <si>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</si>
  <si>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</si>
  <si>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</si>
  <si>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</si>
  <si>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</si>
  <si>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</si>
  <si>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</si>
  <si>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</si>
  <si>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</si>
  <si>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</si>
  <si>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</si>
  <si>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</si>
  <si>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</si>
  <si>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</si>
  <si>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</si>
  <si>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</si>
  <si>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</si>
  <si>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</si>
  <si>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</si>
  <si>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</si>
  <si>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</si>
  <si>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</si>
  <si>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</si>
  <si>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</si>
  <si>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</si>
  <si>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</si>
  <si>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</si>
  <si>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</si>
  <si>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</si>
  <si>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</si>
  <si>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</si>
  <si>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</si>
  <si>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</si>
  <si>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</si>
  <si>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</si>
  <si>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</si>
  <si>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</si>
  <si>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</si>
  <si>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</si>
  <si>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</si>
  <si>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</si>
  <si>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</si>
  <si>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</si>
  <si>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</si>
  <si>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</si>
  <si>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</si>
  <si>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</si>
  <si>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</si>
  <si>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</si>
  <si>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</si>
  <si>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</si>
  <si>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</si>
  <si>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</si>
  <si>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</si>
  <si>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</si>
  <si>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</si>
  <si>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</si>
  <si>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</si>
  <si>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</si>
  <si>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</si>
  <si>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</si>
  <si>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</si>
  <si>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</si>
  <si>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</si>
  <si>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</si>
  <si>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</si>
  <si>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</si>
  <si>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</si>
  <si>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</si>
  <si>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</si>
  <si>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</si>
  <si>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</si>
  <si>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</si>
  <si>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</si>
  <si>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</si>
  <si>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</si>
  <si>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</si>
  <si>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</si>
  <si>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</si>
  <si>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</si>
  <si>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</si>
  <si>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</si>
  <si>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</si>
  <si>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</si>
  <si>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</si>
  <si>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</si>
  <si>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</si>
  <si>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</si>
  <si>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</si>
  <si>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</si>
  <si>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</si>
  <si>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</si>
  <si>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</si>
  <si>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</si>
  <si>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</si>
  <si>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</si>
  <si>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</si>
  <si>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</si>
  <si>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</si>
  <si>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</si>
  <si>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</si>
  <si>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</si>
  <si>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</si>
  <si>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</si>
  <si>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</si>
  <si>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</si>
  <si>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</si>
  <si>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</si>
  <si>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</si>
  <si>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</si>
  <si>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</si>
  <si>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</si>
  <si>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</si>
  <si>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</si>
  <si>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</si>
  <si>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</si>
  <si>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</si>
  <si>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</si>
  <si>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</si>
  <si>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</si>
  <si>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</si>
  <si>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</si>
  <si>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</si>
  <si>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</si>
  <si>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</si>
  <si>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</si>
  <si>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</si>
  <si>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</si>
  <si>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</si>
  <si>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</si>
  <si>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</si>
  <si>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</si>
  <si>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</si>
  <si>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</si>
  <si>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</si>
  <si>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</si>
  <si>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</si>
  <si>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</si>
  <si>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</si>
  <si>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</si>
  <si>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</si>
  <si>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</si>
  <si>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</si>
  <si>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</si>
  <si>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</si>
  <si>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</si>
  <si>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</si>
  <si>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</si>
  <si>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</si>
  <si>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</si>
  <si>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</si>
  <si>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</si>
  <si>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</si>
  <si>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</si>
  <si>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</si>
  <si>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</si>
  <si>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</si>
  <si>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</si>
  <si>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</si>
  <si>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</si>
  <si>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</si>
  <si>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</si>
  <si>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</si>
  <si>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</si>
  <si>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</si>
  <si>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</si>
  <si>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</si>
  <si>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</si>
  <si>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</si>
  <si>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</si>
  <si>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</si>
  <si>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</si>
  <si>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</si>
  <si>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</si>
  <si>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</si>
  <si>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</si>
  <si>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</si>
  <si>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</si>
  <si>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</si>
  <si>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</si>
  <si>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</si>
  <si>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</si>
  <si>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</si>
  <si>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</si>
  <si>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</si>
  <si>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</si>
  <si>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</si>
  <si>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</si>
  <si>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</si>
  <si>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</si>
  <si>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</si>
  <si>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</si>
  <si>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</si>
  <si>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</si>
  <si>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</si>
  <si>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</si>
  <si>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</si>
  <si>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</si>
  <si>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</si>
  <si>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</si>
  <si>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</si>
  <si>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</si>
  <si>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</si>
  <si>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</si>
  <si>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</si>
  <si>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</si>
  <si>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</si>
  <si>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</si>
  <si>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</si>
  <si>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</si>
  <si>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</si>
  <si>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</si>
  <si>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</si>
  <si>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</si>
  <si>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</si>
  <si>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</si>
  <si>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</si>
  <si>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</si>
  <si>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</si>
  <si>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</si>
  <si>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</si>
  <si>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</si>
  <si>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</si>
  <si>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</si>
  <si>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</si>
  <si>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</si>
  <si>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</si>
  <si>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</si>
  <si>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</si>
  <si>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</si>
  <si>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</si>
  <si>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</si>
  <si>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</si>
  <si>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</si>
  <si>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</si>
  <si>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</si>
  <si>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</si>
  <si>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</si>
  <si>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</si>
  <si>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</si>
  <si>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</si>
  <si>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</si>
  <si>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</si>
  <si>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</si>
  <si>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</si>
  <si>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</si>
  <si>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</si>
  <si>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</si>
  <si>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</si>
  <si>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</si>
  <si>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</si>
  <si>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</si>
  <si>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</si>
  <si>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</si>
  <si>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</si>
  <si>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</si>
  <si>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</si>
  <si>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</si>
  <si>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</si>
  <si>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</si>
  <si>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</si>
  <si>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</si>
  <si>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</si>
  <si>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</si>
  <si>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</si>
  <si>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</si>
  <si>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</si>
  <si>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</si>
  <si>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</si>
  <si>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</si>
  <si>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</si>
  <si>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</si>
  <si>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</si>
  <si>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</si>
  <si>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</si>
  <si>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</si>
  <si>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</si>
  <si>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</si>
  <si>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</si>
  <si>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</si>
  <si>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</si>
  <si>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</si>
  <si>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</si>
  <si>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</si>
  <si>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</si>
  <si>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</si>
  <si>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</si>
  <si>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</si>
  <si>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</si>
  <si>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</si>
  <si>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</si>
  <si>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</si>
  <si>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</si>
  <si>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</si>
  <si>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</si>
  <si>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</si>
  <si>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</si>
  <si>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</si>
  <si>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</si>
  <si>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</si>
  <si>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</si>
  <si>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</si>
  <si>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</si>
  <si>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</si>
  <si>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</si>
  <si>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</si>
  <si>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</si>
  <si>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</si>
  <si>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</si>
  <si>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</si>
  <si>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</si>
  <si>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</si>
  <si>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</si>
  <si>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</si>
  <si>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</si>
  <si>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</si>
  <si>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</si>
  <si>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</si>
  <si>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</si>
  <si>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</si>
  <si>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</si>
  <si>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</si>
  <si>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</si>
  <si>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</si>
  <si>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</si>
  <si>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</si>
  <si>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</si>
  <si>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</si>
  <si>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</si>
  <si>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</si>
  <si>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</si>
  <si>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</si>
  <si>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</si>
  <si>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</si>
  <si>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</si>
  <si>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</si>
  <si>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</si>
  <si>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</si>
  <si>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</si>
  <si>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</si>
  <si>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</si>
  <si>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</si>
  <si>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</si>
  <si>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</si>
  <si>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</si>
  <si>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</si>
  <si>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</si>
  <si>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</si>
  <si>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</si>
  <si>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</si>
  <si>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</si>
  <si>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</si>
  <si>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</si>
  <si>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</si>
  <si>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</si>
  <si>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</si>
  <si>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</si>
  <si>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</si>
  <si>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</si>
  <si>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</si>
  <si>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</si>
  <si>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</si>
  <si>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</si>
  <si>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</si>
  <si>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</si>
  <si>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</si>
  <si>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</si>
  <si>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</si>
  <si>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</si>
  <si>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</si>
  <si>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</si>
  <si>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</si>
  <si>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</si>
  <si>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</si>
  <si>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</si>
  <si>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</si>
  <si>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</si>
  <si>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</si>
  <si>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</si>
  <si>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</si>
  <si>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</si>
  <si>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</si>
  <si>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</si>
  <si>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</si>
  <si>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</si>
  <si>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</si>
  <si>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</si>
  <si>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</si>
  <si>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</si>
  <si>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</si>
  <si>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</si>
  <si>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</si>
  <si>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</si>
  <si>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</si>
  <si>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</si>
  <si>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</si>
  <si>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</si>
  <si>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</si>
  <si>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</si>
  <si>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</si>
  <si>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</si>
  <si>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</si>
  <si>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</si>
  <si>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</si>
  <si>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</si>
  <si>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</si>
  <si>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</si>
  <si>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</si>
  <si>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</si>
  <si>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</si>
  <si>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</si>
  <si>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</si>
  <si>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</si>
  <si>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</si>
  <si>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</si>
  <si>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</si>
  <si>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</si>
  <si>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</si>
  <si>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</si>
  <si>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</si>
  <si>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</si>
  <si>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</si>
  <si>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</si>
  <si>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</si>
  <si>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</si>
  <si>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</si>
  <si>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</si>
  <si>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</si>
  <si>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</si>
  <si>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</si>
  <si>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</si>
  <si>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</si>
  <si>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</si>
  <si>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</si>
  <si>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</si>
  <si>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</si>
  <si>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</si>
  <si>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</si>
  <si>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</si>
  <si>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</si>
  <si>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</si>
  <si>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</si>
  <si>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</si>
  <si>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</si>
  <si>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</si>
  <si>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</si>
  <si>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</si>
  <si>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</si>
  <si>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</si>
  <si>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</si>
  <si>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</si>
  <si>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</si>
  <si>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</si>
  <si>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</si>
  <si>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</si>
  <si>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</si>
  <si>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</si>
  <si>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</si>
  <si>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</si>
  <si>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</si>
  <si>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</si>
  <si>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</si>
  <si>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</si>
  <si>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</si>
  <si>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</si>
  <si>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</si>
  <si>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</si>
  <si>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</si>
  <si>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</si>
  <si>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</si>
  <si>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</si>
  <si>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</si>
  <si>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</si>
  <si>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</si>
  <si>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</si>
  <si>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</si>
  <si>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</si>
  <si>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</si>
  <si>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</si>
  <si>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</si>
  <si>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</si>
  <si>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</si>
  <si>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</si>
  <si>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</si>
  <si>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</si>
  <si>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</si>
  <si>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</si>
  <si>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</si>
  <si>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</si>
  <si>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</si>
  <si>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</si>
  <si>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</si>
  <si>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</si>
  <si>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</si>
  <si>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</si>
  <si>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</si>
  <si>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</si>
  <si>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</si>
  <si>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</si>
  <si>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</si>
  <si>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</si>
  <si>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</si>
  <si>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</si>
  <si>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</si>
  <si>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</si>
  <si>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</si>
  <si>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</si>
  <si>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</si>
  <si>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</si>
  <si>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</si>
  <si>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</si>
  <si>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</si>
  <si>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</si>
  <si>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</si>
  <si>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</si>
  <si>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</si>
  <si>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</si>
  <si>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</si>
  <si>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</si>
  <si>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</si>
  <si>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</si>
  <si>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</si>
  <si>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</si>
  <si>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</si>
  <si>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</si>
  <si>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</si>
  <si>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</si>
  <si>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</si>
  <si>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</si>
  <si>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</si>
  <si>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</si>
  <si>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</si>
  <si>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</si>
  <si>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</si>
  <si>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</si>
  <si>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</si>
  <si>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</si>
  <si>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</si>
  <si>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</si>
  <si>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</si>
  <si>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</si>
  <si>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</si>
  <si>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</si>
  <si>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</si>
  <si>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</si>
  <si>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</si>
  <si>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</si>
  <si>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</si>
  <si>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</si>
  <si>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</si>
  <si>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</si>
  <si>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</si>
  <si>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</si>
  <si>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</si>
  <si>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</si>
  <si>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</si>
  <si>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</si>
  <si>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</si>
  <si>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</si>
  <si>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</si>
  <si>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</si>
  <si>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</si>
  <si>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</si>
  <si>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</si>
  <si>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</si>
  <si>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</si>
  <si>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</si>
  <si>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</si>
  <si>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</si>
  <si>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</si>
  <si>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</si>
  <si>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</si>
  <si>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</si>
  <si>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</si>
  <si>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</si>
  <si>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</si>
  <si>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</si>
  <si>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</si>
  <si>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</si>
  <si>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</si>
  <si>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</si>
  <si>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</si>
  <si>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</si>
  <si>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</si>
  <si>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</si>
  <si>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</si>
  <si>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</si>
  <si>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</si>
  <si>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</si>
  <si>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</si>
  <si>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</si>
  <si>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</si>
  <si>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</si>
  <si>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</si>
  <si>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</si>
  <si>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</si>
  <si>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</si>
  <si>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</si>
  <si>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</si>
  <si>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</si>
  <si>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</si>
  <si>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</si>
  <si>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</si>
  <si>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</si>
  <si>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</si>
  <si>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</si>
  <si>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</si>
  <si>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</si>
  <si>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</si>
  <si>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</si>
  <si>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</si>
  <si>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</si>
  <si>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</si>
  <si>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</si>
  <si>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</si>
  <si>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</si>
  <si>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</si>
  <si>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</si>
  <si>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</si>
  <si>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</si>
  <si>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</si>
  <si>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</si>
  <si>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</si>
  <si>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</si>
  <si>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</si>
  <si>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</si>
  <si>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</si>
  <si>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</si>
  <si>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</si>
  <si>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</si>
  <si>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</si>
  <si>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</si>
  <si>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</si>
  <si>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</si>
  <si>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</si>
  <si>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</si>
  <si>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</si>
  <si>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</si>
  <si>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</si>
  <si>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</si>
  <si>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</si>
  <si>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</si>
  <si>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</si>
  <si>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</si>
  <si>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</si>
  <si>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</si>
  <si>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</si>
  <si>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</si>
  <si>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</si>
  <si>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</si>
  <si>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</si>
  <si>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</si>
  <si>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</si>
  <si>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</si>
  <si>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</si>
  <si>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</si>
  <si>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</si>
  <si>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</si>
  <si>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</si>
  <si>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</si>
  <si>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</si>
  <si>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</si>
  <si>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</si>
  <si>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</si>
  <si>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</si>
  <si>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</si>
  <si>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</si>
  <si>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</si>
  <si>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</si>
  <si>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</si>
  <si>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</si>
  <si>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</si>
  <si>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</si>
  <si>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</si>
  <si>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</si>
  <si>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</si>
  <si>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</si>
  <si>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</si>
  <si>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</si>
  <si>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</si>
  <si>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</si>
  <si>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</si>
  <si>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</si>
  <si>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</si>
  <si>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</si>
  <si>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</si>
  <si>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</si>
  <si>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</si>
  <si>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</si>
  <si>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</si>
  <si>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</si>
  <si>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</si>
  <si>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</si>
  <si>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</si>
  <si>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</si>
  <si>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</si>
  <si>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</si>
  <si>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</si>
  <si>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</si>
  <si>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</si>
  <si>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</si>
  <si>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</si>
  <si>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</si>
  <si>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</si>
  <si>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</si>
  <si>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</si>
  <si>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</si>
  <si>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</si>
  <si>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</si>
  <si>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</si>
  <si>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</si>
  <si>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</si>
  <si>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</si>
  <si>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</si>
  <si>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</si>
  <si>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</si>
  <si>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</si>
  <si>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</si>
  <si>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</si>
  <si>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</si>
  <si>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</si>
  <si>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</si>
  <si>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</si>
  <si>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</si>
  <si>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</si>
  <si>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</si>
  <si>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</si>
  <si>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</si>
  <si>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</si>
  <si>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</si>
  <si>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</si>
  <si>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</si>
  <si>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</si>
  <si>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</si>
  <si>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</si>
  <si>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</si>
  <si>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</si>
  <si>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</si>
  <si>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</si>
  <si>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</si>
  <si>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</si>
  <si>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</si>
  <si>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</si>
  <si>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</si>
  <si>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</si>
  <si>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</si>
  <si>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</si>
  <si>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</si>
  <si>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</si>
  <si>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</si>
  <si>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</si>
  <si>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</si>
  <si>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</si>
  <si>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</si>
  <si>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</si>
  <si>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</si>
  <si>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</si>
  <si>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</si>
  <si>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</si>
  <si>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</si>
  <si>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</si>
  <si>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</si>
  <si>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</si>
  <si>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</si>
  <si>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</si>
  <si>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</si>
  <si>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</si>
  <si>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</si>
  <si>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</si>
  <si>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</si>
  <si>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</si>
  <si>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</si>
  <si>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</si>
  <si>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</si>
  <si>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</si>
  <si>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</si>
  <si>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</si>
  <si>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</si>
  <si>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</si>
  <si>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</si>
  <si>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</si>
  <si>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</si>
  <si>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</si>
  <si>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</si>
  <si>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</si>
  <si>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</si>
  <si>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</si>
  <si>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</si>
  <si>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</si>
  <si>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</si>
  <si>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</si>
  <si>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</si>
  <si>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</si>
  <si>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</si>
  <si>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</si>
  <si>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</si>
  <si>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</si>
  <si>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</si>
  <si>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</si>
  <si>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</si>
  <si>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</si>
  <si>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</si>
  <si>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</si>
  <si>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</si>
  <si>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</si>
  <si>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</si>
  <si>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</si>
  <si>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</si>
  <si>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</si>
  <si>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</si>
  <si>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</si>
  <si>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</si>
  <si>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</si>
  <si>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</si>
  <si>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</si>
  <si>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</si>
  <si>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</si>
  <si>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</si>
  <si>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</si>
  <si>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</si>
  <si>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</si>
  <si>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</si>
  <si>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</si>
  <si>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</si>
  <si>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</si>
  <si>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</si>
  <si>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</si>
  <si>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</si>
  <si>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</si>
  <si>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</si>
  <si>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</si>
  <si>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</si>
  <si>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</si>
  <si>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</si>
  <si>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</si>
  <si>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</si>
  <si>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</si>
  <si>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</si>
  <si>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</si>
  <si>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</si>
  <si>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</si>
  <si>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</si>
  <si>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</si>
  <si>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</si>
  <si>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</si>
  <si>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</si>
  <si>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</si>
  <si>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</si>
  <si>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</si>
  <si>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</si>
  <si>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</si>
  <si>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</si>
  <si>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</si>
  <si>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</si>
  <si>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</si>
  <si>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</si>
  <si>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</si>
  <si>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</si>
  <si>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</si>
  <si>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</si>
  <si>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</si>
  <si>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</si>
  <si>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</si>
  <si>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</si>
  <si>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</si>
  <si>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</si>
  <si>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</si>
  <si>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</si>
  <si>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</si>
  <si>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</si>
  <si>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</si>
  <si>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</si>
  <si>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</si>
  <si>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</si>
  <si>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</si>
  <si>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</si>
  <si>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</si>
  <si>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</si>
  <si>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</si>
  <si>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</si>
  <si>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</si>
  <si>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</si>
  <si>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</si>
  <si>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</si>
  <si>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</si>
  <si>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</si>
  <si>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</si>
  <si>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</si>
  <si>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</si>
  <si>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</si>
  <si>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</si>
  <si>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</si>
  <si>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</si>
  <si>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</si>
  <si>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</si>
  <si>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</si>
  <si>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</si>
  <si>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</si>
  <si>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</si>
  <si>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</si>
  <si>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</si>
  <si>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</si>
  <si>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</si>
  <si>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</si>
  <si>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</si>
  <si>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</si>
  <si>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</si>
  <si>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</si>
  <si>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</si>
  <si>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</si>
  <si>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</si>
  <si>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</si>
  <si>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</si>
  <si>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</si>
  <si>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</si>
  <si>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</si>
  <si>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</si>
  <si>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</si>
  <si>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</si>
  <si>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</si>
  <si>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</si>
  <si>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</si>
  <si>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</si>
  <si>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</si>
  <si>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</si>
  <si>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</si>
  <si>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</si>
  <si>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</si>
  <si>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</si>
  <si>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</si>
  <si>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</si>
  <si>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</si>
  <si>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</si>
  <si>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</si>
  <si>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</si>
  <si>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</si>
  <si>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</si>
  <si>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</si>
  <si>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</si>
  <si>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</si>
  <si>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</si>
  <si>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</si>
  <si>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</si>
  <si>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</si>
  <si>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</si>
  <si>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</si>
  <si>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</si>
  <si>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</si>
  <si>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</si>
  <si>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</si>
  <si>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</si>
  <si>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</si>
  <si>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</si>
  <si>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</si>
  <si>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</si>
  <si>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</si>
  <si>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</si>
  <si>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</si>
  <si>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</si>
  <si>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</si>
  <si>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</si>
  <si>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</si>
  <si>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</si>
  <si>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</si>
  <si>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</si>
  <si>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</si>
  <si>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</si>
  <si>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</si>
  <si>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</si>
  <si>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</si>
  <si>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</si>
  <si>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</si>
  <si>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</si>
  <si>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</si>
  <si>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</si>
  <si>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</si>
  <si>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</si>
  <si>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</si>
  <si>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</si>
  <si>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</si>
  <si>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</si>
  <si>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</si>
  <si>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</si>
  <si>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</si>
  <si>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</si>
  <si>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</si>
  <si>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</si>
  <si>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</si>
  <si>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</si>
  <si>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</si>
  <si>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</si>
  <si>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</si>
  <si>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</si>
  <si>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</si>
  <si>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</si>
  <si>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</si>
  <si>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</si>
  <si>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</si>
  <si>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</si>
  <si>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</si>
  <si>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</si>
  <si>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</si>
  <si>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</si>
  <si>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</si>
  <si>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</si>
  <si>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</si>
  <si>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</si>
  <si>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</si>
  <si>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</si>
  <si>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</si>
  <si>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</si>
  <si>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</si>
  <si>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</si>
  <si>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</si>
  <si>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</si>
  <si>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</si>
  <si>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</si>
  <si>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</si>
  <si>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</si>
  <si>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</si>
  <si>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</si>
  <si>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</si>
  <si>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</si>
  <si>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</si>
  <si>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</si>
  <si>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</si>
  <si>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</si>
  <si>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</si>
  <si>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</si>
  <si>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</si>
  <si>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</si>
  <si>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</si>
  <si>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</si>
  <si>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</si>
  <si>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</si>
  <si>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</si>
  <si>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</si>
  <si>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</si>
  <si>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</si>
  <si>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</si>
  <si>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</si>
  <si>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</si>
  <si>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</si>
  <si>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</si>
  <si>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</si>
  <si>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</si>
  <si>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</si>
  <si>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</si>
  <si>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</si>
  <si>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</si>
  <si>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</si>
  <si>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</si>
  <si>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</si>
  <si>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</si>
  <si>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</si>
  <si>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</si>
  <si>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</si>
  <si>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</si>
  <si>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</si>
  <si>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</si>
  <si>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</si>
  <si>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</si>
  <si>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</si>
  <si>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</si>
  <si>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</si>
  <si>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</si>
  <si>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</si>
  <si>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</si>
  <si>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</si>
  <si>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</si>
  <si>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</si>
  <si>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</si>
  <si>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</si>
  <si>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</si>
  <si>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</si>
  <si>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</si>
  <si>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</si>
  <si>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</si>
  <si>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</si>
  <si>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</si>
  <si>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</si>
  <si>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</si>
  <si>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</si>
  <si>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</si>
  <si>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</si>
  <si>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</si>
  <si>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</si>
  <si>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</si>
  <si>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</si>
  <si>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</si>
  <si>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</si>
  <si>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</si>
  <si>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</si>
  <si>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</si>
  <si>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</si>
  <si>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</si>
  <si>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</si>
  <si>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</si>
  <si>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</si>
  <si>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</si>
  <si>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</si>
  <si>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</si>
  <si>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</si>
  <si>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</si>
  <si>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</si>
  <si>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</si>
  <si>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</si>
  <si>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</si>
  <si>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</si>
  <si>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</si>
  <si>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</si>
  <si>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</si>
  <si>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</si>
  <si>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</si>
  <si>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</si>
  <si>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</si>
  <si>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</si>
  <si>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</si>
  <si>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</si>
  <si>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</si>
  <si>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</si>
  <si>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</si>
  <si>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</si>
  <si>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</si>
  <si>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</si>
  <si>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</si>
  <si>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</si>
  <si>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</si>
  <si>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</si>
  <si>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</si>
  <si>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</si>
  <si>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</si>
  <si>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</si>
  <si>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</si>
  <si>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</si>
  <si>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</si>
  <si>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</si>
  <si>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</si>
  <si>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</si>
  <si>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</si>
  <si>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</si>
  <si>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</si>
  <si>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</si>
  <si>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</si>
  <si>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</si>
  <si>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</si>
  <si>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</si>
  <si>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</si>
  <si>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</si>
  <si>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</si>
  <si>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</si>
  <si>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</si>
  <si>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</si>
  <si>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</si>
  <si>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</si>
  <si>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</si>
  <si>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</si>
  <si>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</si>
  <si>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</si>
  <si>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</si>
  <si>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</si>
  <si>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</si>
  <si>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</si>
  <si>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</si>
  <si>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</si>
  <si>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</si>
  <si>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</si>
  <si>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</si>
  <si>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</si>
  <si>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</si>
  <si>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</si>
  <si>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</si>
  <si>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</si>
  <si>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</si>
  <si>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</si>
  <si>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</si>
  <si>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</si>
  <si>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</si>
  <si>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</si>
  <si>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</si>
  <si>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</si>
  <si>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</si>
  <si>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</si>
  <si>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</si>
  <si>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</si>
  <si>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</si>
  <si>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</si>
  <si>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</si>
  <si>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</si>
  <si>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</si>
  <si>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</si>
  <si>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</si>
  <si>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</si>
  <si>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</si>
  <si>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</si>
  <si>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</si>
  <si>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</si>
  <si>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</si>
  <si>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</si>
  <si>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</si>
  <si>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</si>
  <si>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</si>
  <si>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</si>
  <si>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</si>
  <si>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</si>
  <si>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</si>
  <si>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</si>
  <si>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</si>
  <si>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</si>
  <si>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</si>
  <si>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</si>
  <si>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</si>
  <si>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</si>
  <si>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</si>
  <si>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</si>
  <si>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</si>
  <si>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</si>
  <si>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</si>
  <si>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</si>
  <si>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</si>
  <si>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</si>
  <si>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</si>
  <si>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</si>
  <si>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</si>
  <si>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</si>
  <si>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</si>
  <si>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</si>
  <si>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</si>
  <si>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</si>
  <si>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</si>
  <si>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</si>
  <si>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</si>
  <si>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</si>
  <si>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</si>
  <si>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</si>
  <si>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</si>
  <si>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</si>
  <si>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</si>
  <si>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</si>
  <si>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</si>
  <si>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</si>
  <si>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</si>
  <si>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</si>
  <si>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</si>
  <si>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</si>
  <si>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</si>
  <si>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</si>
  <si>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</si>
  <si>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</si>
  <si>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</si>
  <si>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</si>
  <si>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</si>
  <si>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</si>
  <si>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</si>
  <si>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</si>
  <si>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</si>
  <si>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</si>
  <si>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</si>
  <si>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</si>
  <si>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</si>
  <si>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</si>
  <si>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</si>
  <si>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</si>
  <si>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</si>
  <si>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</si>
  <si>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</si>
  <si>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</si>
  <si>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</si>
  <si>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</si>
  <si>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</si>
  <si>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</si>
  <si>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</si>
  <si>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</si>
  <si>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</si>
  <si>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</si>
  <si>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</si>
  <si>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</si>
  <si>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</si>
  <si>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</si>
  <si>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</si>
  <si>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</si>
  <si>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</si>
  <si>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</si>
  <si>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</si>
  <si>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</si>
  <si>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</si>
  <si>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</si>
  <si>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</si>
  <si>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</si>
  <si>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</si>
  <si>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</si>
  <si>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</si>
  <si>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</si>
  <si>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</si>
  <si>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</si>
  <si>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</si>
  <si>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</si>
  <si>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</si>
  <si>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</si>
  <si>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</si>
  <si>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</si>
  <si>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</si>
  <si>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</si>
  <si>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</si>
  <si>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</si>
  <si>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</si>
  <si>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</si>
  <si>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</si>
  <si>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</si>
  <si>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</si>
  <si>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</si>
  <si>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</si>
  <si>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</si>
  <si>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</si>
  <si>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</si>
  <si>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</si>
  <si>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</si>
  <si>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</si>
  <si>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</si>
  <si>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</si>
  <si>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</si>
  <si>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</si>
  <si>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</si>
  <si>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</si>
  <si>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</si>
  <si>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</si>
  <si>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</si>
  <si>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</si>
  <si>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</si>
  <si>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</si>
  <si>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</si>
  <si>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</si>
  <si>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</si>
  <si>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</si>
  <si>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</si>
  <si>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</si>
  <si>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</si>
  <si>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</si>
  <si>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</si>
  <si>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</si>
  <si>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</si>
  <si>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</si>
  <si>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</si>
  <si>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</si>
  <si>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</si>
  <si>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</si>
  <si>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</si>
  <si>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</si>
  <si>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</si>
  <si>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</si>
  <si>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</si>
  <si>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</si>
  <si>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</si>
  <si>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</si>
  <si>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</si>
  <si>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</si>
  <si>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</si>
  <si>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</si>
  <si>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</si>
  <si>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</si>
  <si>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</si>
  <si>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</si>
  <si>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</si>
  <si>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</si>
  <si>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</si>
  <si>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</si>
  <si>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</si>
  <si>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</si>
  <si>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</si>
  <si>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</si>
  <si>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</si>
  <si>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</si>
  <si>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</si>
  <si>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</si>
  <si>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</si>
  <si>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</si>
  <si>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</si>
  <si>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</si>
  <si>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</si>
  <si>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</si>
  <si>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</si>
  <si>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</si>
  <si>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</si>
  <si>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</si>
  <si>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</si>
  <si>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</si>
  <si>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</si>
  <si>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</si>
  <si>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</si>
  <si>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</si>
  <si>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</si>
  <si>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</si>
  <si>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</si>
  <si>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</si>
  <si>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</si>
  <si>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</si>
  <si>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</si>
  <si>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</si>
  <si>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</si>
  <si>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</si>
  <si>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</si>
  <si>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</si>
  <si>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</si>
  <si>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</si>
  <si>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</si>
  <si>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</si>
  <si>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</si>
  <si>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</si>
  <si>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</si>
  <si>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</si>
  <si>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</si>
  <si>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</si>
  <si>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</si>
  <si>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</si>
  <si>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</si>
  <si>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</si>
  <si>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</si>
  <si>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</si>
  <si>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</si>
  <si>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</si>
  <si>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</si>
  <si>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</si>
  <si>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</si>
  <si>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</si>
  <si>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</si>
  <si>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</si>
  <si>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</si>
  <si>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</si>
  <si>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</si>
  <si>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</si>
  <si>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</si>
  <si>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</si>
  <si>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</si>
  <si>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</si>
  <si>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</si>
  <si>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</si>
  <si>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</si>
  <si>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</si>
  <si>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</si>
  <si>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</si>
  <si>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</si>
  <si>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</si>
  <si>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</si>
  <si>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</si>
  <si>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</si>
  <si>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</si>
  <si>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</si>
  <si>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</si>
  <si>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</si>
  <si>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</si>
  <si>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</si>
  <si>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</si>
  <si>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</si>
  <si>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</si>
  <si>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</si>
  <si>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</si>
  <si>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</si>
  <si>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</si>
  <si>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</si>
  <si>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</si>
  <si>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</si>
  <si>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</si>
  <si>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</si>
  <si>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</si>
  <si>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</si>
  <si>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</si>
  <si>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</si>
  <si>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</si>
  <si>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</si>
  <si>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</si>
  <si>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</si>
  <si>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</si>
  <si>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</si>
  <si>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</si>
  <si>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</si>
  <si>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</si>
  <si>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</si>
  <si>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</si>
  <si>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</si>
  <si>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</si>
  <si>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</si>
  <si>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</si>
  <si>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</si>
  <si>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</si>
  <si>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</si>
  <si>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</si>
  <si>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</si>
  <si>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</si>
  <si>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</si>
  <si>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</si>
  <si>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</si>
  <si>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</si>
  <si>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</si>
  <si>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</si>
  <si>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</si>
  <si>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</si>
  <si>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</si>
  <si>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</si>
  <si>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</si>
  <si>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</si>
  <si>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</si>
  <si>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</si>
  <si>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</si>
  <si>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</si>
  <si>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</si>
  <si>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</si>
  <si>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</si>
  <si>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</si>
  <si>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</si>
  <si>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</si>
  <si>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</si>
  <si>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</si>
  <si>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</si>
  <si>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</si>
  <si>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</si>
  <si>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</si>
  <si>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</si>
  <si>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</si>
  <si>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</si>
  <si>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</si>
  <si>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</si>
  <si>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</si>
  <si>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</si>
  <si>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</si>
  <si>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</si>
  <si>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</si>
  <si>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</si>
  <si>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</si>
  <si>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</si>
  <si>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</si>
  <si>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</si>
  <si>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</si>
  <si>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</si>
  <si>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</si>
  <si>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</si>
  <si>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</si>
  <si>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</si>
  <si>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</si>
  <si>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</si>
  <si>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</si>
  <si>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</si>
  <si>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</si>
  <si>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</si>
  <si>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</si>
  <si>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</si>
  <si>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</si>
  <si>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</si>
  <si>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</si>
  <si>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</si>
  <si>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</si>
  <si>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</si>
  <si>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</si>
  <si>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</si>
  <si>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</si>
  <si>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</si>
  <si>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</si>
  <si>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</si>
  <si>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</si>
  <si>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</si>
  <si>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</si>
  <si>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</si>
  <si>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</si>
  <si>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</si>
  <si>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</si>
  <si>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</si>
  <si>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</si>
  <si>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</si>
  <si>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</si>
  <si>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</si>
  <si>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</si>
  <si>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</si>
  <si>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</si>
  <si>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</si>
  <si>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</si>
  <si>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</si>
  <si>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</si>
  <si>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</si>
  <si>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</si>
  <si>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</si>
  <si>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</si>
  <si>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</si>
  <si>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</si>
  <si>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</si>
  <si>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</si>
  <si>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</si>
  <si>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</si>
  <si>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</si>
  <si>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</si>
  <si>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</si>
  <si>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</si>
  <si>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</si>
  <si>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</si>
  <si>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</si>
  <si>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</si>
  <si>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</si>
  <si>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</si>
  <si>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</si>
  <si>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</si>
  <si>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</si>
  <si>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</si>
  <si>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</si>
  <si>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</si>
  <si>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</si>
  <si>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</si>
  <si>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</si>
  <si>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</si>
  <si>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</si>
  <si>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</si>
  <si>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</si>
  <si>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</si>
  <si>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</si>
  <si>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</si>
  <si>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</si>
  <si>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</si>
  <si>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</si>
  <si>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</si>
  <si>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</si>
  <si>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</si>
  <si>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</si>
  <si>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</si>
  <si>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</si>
  <si>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</si>
  <si>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</si>
  <si>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</si>
  <si>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</si>
  <si>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</si>
  <si>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</si>
  <si>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</si>
  <si>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</si>
  <si>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</si>
  <si>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</si>
  <si>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</si>
  <si>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</si>
  <si>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</si>
  <si>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</si>
  <si>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</si>
  <si>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</si>
  <si>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</si>
  <si>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</si>
  <si>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</si>
  <si>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</si>
  <si>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</si>
  <si>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</si>
  <si>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</si>
  <si>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</si>
  <si>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</si>
  <si>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</si>
  <si>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</si>
  <si>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</si>
  <si>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</si>
  <si>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</si>
  <si>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</si>
  <si>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</si>
  <si>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</si>
  <si>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</si>
  <si>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</si>
  <si>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</si>
  <si>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</si>
  <si>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</si>
  <si>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</si>
  <si>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</si>
  <si>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</si>
  <si>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</si>
  <si>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</si>
  <si>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</si>
  <si>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</si>
  <si>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</si>
  <si>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</si>
  <si>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</si>
  <si>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</si>
  <si>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</si>
  <si>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</si>
  <si>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</si>
  <si>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</si>
  <si>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</si>
  <si>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</si>
  <si>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</si>
  <si>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</si>
  <si>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</si>
  <si>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</si>
  <si>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</si>
  <si>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</si>
  <si>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</si>
  <si>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</si>
  <si>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</si>
  <si>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</si>
  <si>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</si>
  <si>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</si>
  <si>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</si>
  <si>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</si>
  <si>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</si>
  <si>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</si>
  <si>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</si>
  <si>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</si>
  <si>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</si>
  <si>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</si>
  <si>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</si>
  <si>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</si>
  <si>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</si>
  <si>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</si>
  <si>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</si>
  <si>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</si>
  <si>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</si>
  <si>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</si>
  <si>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</si>
  <si>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</si>
  <si>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</si>
  <si>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</si>
  <si>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</si>
  <si>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</si>
  <si>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</si>
  <si>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</si>
  <si>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</si>
  <si>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</si>
  <si>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</si>
  <si>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</si>
  <si>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</si>
  <si>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</si>
  <si>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</si>
  <si>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</si>
  <si>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</si>
  <si>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</si>
  <si>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</si>
  <si>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</si>
  <si>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</si>
  <si>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</si>
  <si>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</si>
  <si>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</si>
  <si>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</si>
  <si>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</si>
  <si>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</si>
  <si>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</si>
  <si>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</si>
  <si>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</si>
  <si>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</si>
  <si>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</si>
  <si>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</si>
  <si>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</si>
  <si>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</si>
  <si>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</si>
  <si>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</si>
  <si>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</si>
  <si>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</si>
  <si>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</si>
  <si>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</si>
  <si>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</si>
  <si>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</si>
  <si>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</si>
  <si>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</si>
  <si>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</si>
  <si>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</si>
  <si>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</si>
  <si>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</si>
  <si>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</si>
  <si>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</si>
  <si>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</si>
  <si>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</si>
  <si>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</si>
  <si>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</si>
  <si>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</si>
  <si>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</si>
  <si>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</si>
  <si>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</si>
  <si>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</si>
  <si>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</si>
  <si>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</si>
  <si>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</si>
  <si>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</si>
  <si>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</si>
  <si>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</si>
  <si>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</si>
  <si>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</si>
  <si>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</si>
  <si>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</si>
  <si>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</si>
  <si>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</si>
  <si>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</si>
  <si>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</si>
  <si>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</si>
  <si>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</si>
  <si>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</si>
  <si>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</si>
  <si>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</si>
  <si>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</si>
  <si>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</si>
  <si>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</si>
  <si>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</si>
  <si>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</si>
  <si>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</si>
  <si>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</si>
  <si>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</si>
  <si>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</si>
  <si>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</si>
  <si>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</si>
  <si>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</si>
  <si>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</si>
  <si>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</si>
  <si>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</si>
  <si>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</si>
  <si>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</si>
  <si>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</si>
  <si>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</si>
  <si>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</si>
  <si>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</si>
  <si>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</si>
  <si>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</si>
  <si>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</si>
  <si>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</si>
  <si>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</si>
  <si>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</si>
  <si>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</si>
  <si>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</si>
  <si>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</si>
  <si>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</si>
  <si>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</si>
  <si>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</si>
  <si>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</si>
  <si>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</si>
  <si>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</si>
  <si>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</si>
  <si>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</si>
  <si>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</si>
  <si>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</si>
  <si>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</si>
  <si>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</si>
  <si>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</si>
  <si>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</si>
  <si>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</si>
  <si>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</si>
  <si>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</si>
  <si>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</si>
  <si>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</si>
  <si>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</si>
  <si>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</si>
  <si>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</si>
  <si>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</si>
  <si>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</si>
  <si>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</si>
  <si>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</si>
  <si>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</si>
  <si>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</si>
  <si>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</si>
  <si>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</si>
  <si>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</si>
  <si>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</si>
  <si>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</si>
  <si>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</si>
  <si>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</si>
  <si>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</si>
  <si>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</si>
  <si>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</si>
  <si>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</si>
  <si>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</si>
  <si>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</si>
  <si>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</si>
  <si>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</si>
  <si>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</si>
  <si>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</si>
  <si>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</si>
  <si>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</si>
  <si>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</si>
  <si>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</si>
  <si>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</si>
  <si>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</si>
  <si>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</si>
  <si>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</si>
  <si>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</si>
  <si>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</si>
  <si>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</si>
  <si>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</si>
  <si>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</si>
  <si>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</si>
  <si>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</si>
  <si>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</si>
  <si>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</si>
  <si>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</si>
  <si>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</si>
  <si>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</si>
  <si>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</si>
  <si>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</si>
  <si>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</si>
  <si>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</si>
  <si>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</si>
  <si>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</si>
  <si>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</si>
  <si>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</si>
  <si>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</si>
  <si>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</si>
  <si>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</si>
  <si>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</si>
  <si>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</si>
  <si>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</si>
  <si>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</si>
  <si>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</si>
  <si>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</si>
  <si>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</si>
  <si>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</si>
  <si>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</si>
  <si>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</si>
  <si>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</si>
  <si>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</si>
  <si>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</si>
  <si>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</si>
  <si>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</si>
  <si>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</si>
  <si>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</si>
  <si>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</si>
  <si>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</si>
  <si>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</si>
  <si>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</si>
  <si>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</si>
  <si>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</si>
  <si>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</si>
  <si>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</si>
  <si>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</si>
  <si>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</si>
  <si>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</si>
  <si>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</si>
  <si>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</si>
  <si>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</si>
  <si>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</si>
  <si>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</si>
  <si>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</si>
  <si>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</si>
  <si>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</si>
  <si>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</si>
  <si>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</si>
  <si>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</si>
  <si>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</si>
  <si>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</si>
  <si>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</si>
  <si>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</si>
  <si>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</si>
  <si>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</si>
  <si>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</si>
  <si>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</si>
  <si>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</si>
  <si>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</si>
  <si>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</si>
  <si>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</si>
  <si>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</si>
  <si>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</si>
  <si>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</si>
  <si>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</si>
  <si>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</si>
  <si>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</si>
  <si>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</si>
  <si>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</si>
  <si>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</si>
  <si>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</si>
  <si>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</si>
  <si>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</si>
  <si>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</si>
  <si>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</si>
  <si>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</si>
  <si>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</si>
  <si>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</si>
  <si>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</si>
  <si>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</si>
  <si>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</si>
  <si>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</si>
  <si>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</si>
  <si>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</si>
  <si>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</si>
  <si>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</si>
  <si>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</si>
  <si>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</si>
  <si>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</si>
  <si>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</si>
  <si>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</si>
  <si>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</si>
  <si>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</si>
  <si>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</si>
  <si>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</si>
  <si>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</si>
  <si>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</si>
  <si>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</si>
  <si>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</si>
  <si>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</si>
  <si>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</si>
  <si>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</si>
  <si>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</si>
  <si>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</si>
  <si>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</si>
  <si>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</si>
  <si>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</si>
  <si>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</si>
  <si>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</si>
  <si>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</si>
  <si>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</si>
  <si>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</si>
  <si>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</si>
  <si>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</si>
  <si>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</si>
  <si>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</si>
  <si>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</si>
  <si>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</si>
  <si>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</si>
  <si>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</si>
  <si>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</si>
  <si>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</si>
  <si>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</si>
  <si>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</si>
  <si>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</si>
  <si>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</si>
  <si>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</si>
  <si>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</si>
  <si>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</si>
  <si>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</si>
  <si>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</si>
  <si>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</si>
  <si>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</si>
  <si>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</si>
  <si>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</si>
  <si>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</si>
  <si>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</si>
  <si>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</si>
  <si>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</si>
  <si>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</si>
  <si>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</si>
  <si>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</si>
  <si>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</si>
  <si>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</si>
  <si>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</si>
  <si>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</si>
  <si>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</si>
  <si>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</si>
  <si>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</si>
  <si>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</si>
  <si>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</si>
  <si>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</si>
  <si>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</si>
  <si>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</si>
  <si>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</si>
  <si>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</si>
  <si>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</si>
  <si>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</si>
  <si>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</si>
  <si>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</si>
  <si>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</si>
  <si>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</si>
  <si>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</si>
  <si>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</si>
  <si>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</si>
  <si>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</si>
  <si>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</si>
  <si>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</si>
  <si>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</si>
  <si>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</si>
  <si>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</si>
  <si>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</si>
  <si>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</si>
  <si>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</si>
  <si>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</si>
  <si>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</si>
  <si>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</si>
  <si>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</si>
  <si>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</si>
  <si>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</si>
  <si>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</si>
  <si>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</si>
  <si>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</si>
  <si>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</si>
  <si>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</si>
  <si>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</si>
  <si>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</si>
  <si>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</si>
  <si>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</si>
  <si>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</si>
  <si>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</si>
  <si>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</si>
  <si>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</si>
  <si>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</si>
  <si>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</si>
  <si>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</si>
  <si>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</si>
  <si>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</si>
  <si>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</si>
  <si>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</si>
  <si>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</si>
  <si>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</si>
  <si>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</si>
  <si>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</si>
  <si>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</si>
  <si>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</si>
  <si>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</si>
  <si>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</si>
  <si>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</si>
  <si>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</si>
  <si>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</si>
  <si>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</si>
  <si>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</si>
  <si>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</si>
  <si>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</si>
  <si>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</si>
  <si>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</si>
  <si>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</si>
  <si>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</si>
  <si>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</si>
  <si>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</si>
  <si>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</si>
  <si>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</si>
  <si>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</si>
  <si>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</si>
  <si>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</si>
  <si>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</si>
  <si>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</si>
  <si>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</si>
  <si>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</si>
  <si>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</si>
  <si>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</si>
  <si>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</si>
  <si>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</si>
  <si>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</si>
  <si>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</si>
  <si>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</si>
  <si>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</si>
  <si>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</si>
  <si>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</si>
  <si>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</si>
  <si>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</si>
  <si>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</si>
  <si>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</si>
  <si>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</si>
  <si>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</si>
  <si>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</si>
  <si>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</si>
  <si>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</si>
  <si>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</si>
  <si>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</si>
  <si>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</si>
  <si>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</si>
  <si>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</si>
  <si>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</si>
  <si>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</si>
  <si>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</si>
  <si>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</si>
  <si>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</si>
  <si>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</si>
  <si>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</si>
  <si>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</si>
  <si>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</si>
  <si>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</si>
  <si>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</si>
  <si>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</si>
  <si>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</si>
  <si>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</si>
  <si>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</si>
  <si>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</si>
  <si>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</si>
  <si>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</si>
  <si>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</si>
  <si>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</si>
  <si>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</si>
  <si>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</si>
  <si>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</si>
  <si>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</si>
  <si>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</si>
  <si>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</si>
  <si>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</si>
  <si>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</si>
  <si>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</si>
  <si>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</si>
  <si>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</si>
  <si>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</si>
  <si>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</si>
  <si>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</si>
  <si>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</si>
  <si>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</si>
  <si>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</si>
  <si>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</si>
  <si>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</si>
  <si>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</si>
  <si>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</si>
  <si>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</si>
  <si>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</si>
  <si>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</si>
  <si>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</si>
  <si>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</si>
  <si>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</si>
  <si>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</si>
  <si>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</si>
  <si>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</si>
  <si>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</si>
  <si>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</si>
  <si>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</si>
  <si>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</si>
  <si>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</si>
  <si>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</si>
  <si>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</si>
  <si>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</si>
  <si>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</si>
  <si>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</si>
  <si>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</si>
  <si>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</si>
  <si>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</si>
  <si>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</si>
  <si>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</si>
  <si>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</si>
  <si>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</si>
  <si>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</si>
  <si>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</si>
  <si>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</si>
  <si>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</si>
  <si>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</si>
  <si>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</si>
  <si>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</si>
  <si>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</si>
  <si>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</si>
  <si>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</si>
  <si>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</si>
  <si>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</si>
  <si>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</si>
  <si>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</si>
  <si>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</si>
  <si>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</si>
  <si>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</si>
  <si>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</si>
  <si>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</si>
  <si>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</si>
  <si>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</si>
  <si>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</si>
  <si>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</si>
  <si>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</si>
  <si>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</si>
  <si>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</si>
  <si>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</si>
  <si>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</si>
  <si>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</si>
  <si>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</si>
  <si>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</si>
  <si>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</si>
  <si>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</si>
  <si>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</si>
  <si>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</si>
  <si>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</si>
  <si>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</si>
  <si>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</si>
  <si>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</si>
  <si>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</si>
  <si>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</si>
  <si>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</si>
  <si>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</si>
  <si>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</si>
  <si>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</si>
  <si>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</si>
  <si>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</si>
  <si>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</si>
  <si>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</si>
  <si>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</si>
  <si>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</si>
  <si>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</si>
  <si>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</si>
  <si>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</si>
  <si>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</si>
  <si>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</si>
  <si>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</si>
  <si>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</si>
  <si>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</si>
  <si>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</si>
  <si>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</si>
  <si>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</si>
  <si>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</si>
  <si>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</si>
  <si>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</si>
  <si>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</si>
  <si>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</si>
  <si>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</si>
  <si>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</si>
  <si>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</si>
  <si>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</si>
  <si>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</si>
  <si>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</si>
  <si>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</si>
  <si>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</si>
  <si>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</si>
  <si>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</si>
  <si>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</si>
  <si>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</si>
  <si>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</si>
  <si>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</si>
  <si>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</si>
  <si>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</si>
  <si>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</si>
  <si>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</si>
  <si>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</si>
  <si>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</si>
  <si>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</si>
  <si>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</si>
  <si>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</si>
  <si>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</si>
  <si>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</si>
  <si>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</si>
  <si>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</si>
  <si>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</si>
  <si>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</si>
  <si>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</si>
  <si>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</si>
  <si>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</si>
  <si>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</si>
  <si>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</si>
  <si>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</si>
  <si>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</si>
  <si>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</si>
  <si>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</si>
  <si>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</si>
  <si>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</si>
  <si>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</si>
  <si>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</si>
  <si>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</si>
  <si>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</si>
  <si>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</si>
  <si>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</si>
  <si>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</si>
  <si>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</si>
  <si>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</si>
  <si>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</si>
  <si>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</si>
  <si>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</si>
  <si>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</si>
  <si>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</si>
  <si>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</si>
  <si>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</si>
  <si>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</si>
  <si>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</si>
  <si>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</si>
  <si>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</si>
  <si>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</si>
  <si>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</si>
  <si>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</si>
  <si>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</si>
  <si>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</si>
  <si>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</si>
  <si>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</si>
  <si>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</si>
  <si>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</si>
  <si>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</si>
  <si>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</si>
  <si>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</si>
  <si>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</si>
  <si>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</si>
  <si>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</si>
  <si>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</si>
  <si>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</si>
  <si>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</si>
  <si>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</si>
  <si>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</si>
  <si>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</si>
  <si>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</si>
  <si>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</si>
  <si>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</si>
  <si>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</si>
  <si>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</si>
  <si>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</si>
  <si>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</si>
  <si>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</si>
  <si>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</si>
  <si>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</si>
  <si>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</si>
  <si>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</si>
  <si>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</si>
  <si>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</si>
  <si>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</si>
  <si>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</si>
  <si>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</si>
  <si>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</si>
  <si>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</si>
  <si>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</si>
  <si>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</si>
  <si>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</si>
  <si>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</si>
  <si>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</si>
  <si>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</si>
  <si>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</si>
  <si>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</si>
  <si>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</si>
  <si>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</si>
  <si>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</si>
  <si>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</si>
  <si>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</si>
  <si>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</si>
  <si>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</si>
  <si>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</si>
  <si>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</si>
  <si>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</si>
  <si>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</si>
  <si>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</si>
  <si>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</si>
  <si>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</si>
  <si>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</si>
  <si>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</si>
  <si>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</si>
  <si>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</si>
  <si>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</si>
  <si>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</si>
  <si>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</si>
  <si>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</si>
  <si>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</si>
  <si>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</si>
  <si>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</si>
  <si>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</si>
  <si>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</si>
  <si>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</si>
  <si>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</si>
  <si>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</si>
  <si>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</si>
  <si>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</si>
  <si>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</si>
  <si>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</si>
  <si>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</si>
  <si>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</si>
  <si>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</si>
  <si>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</si>
  <si>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</si>
  <si>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</si>
  <si>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</si>
  <si>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</si>
  <si>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</si>
  <si>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</si>
  <si>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</si>
  <si>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</si>
  <si>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</si>
  <si>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</si>
  <si>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</si>
  <si>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</si>
  <si>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</si>
  <si>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</si>
  <si>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</si>
  <si>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</si>
  <si>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</si>
  <si>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</si>
  <si>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</si>
  <si>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</si>
  <si>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</si>
  <si>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</si>
  <si>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</si>
  <si>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</si>
  <si>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</si>
  <si>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</si>
  <si>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</si>
  <si>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</si>
  <si>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</si>
  <si>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</si>
  <si>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</si>
  <si>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</si>
  <si>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</si>
  <si>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</si>
  <si>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</si>
  <si>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</si>
  <si>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</si>
  <si>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</si>
  <si>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</si>
  <si>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</si>
  <si>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</si>
  <si>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</si>
  <si>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</si>
  <si>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</si>
  <si>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</si>
  <si>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</si>
  <si>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</si>
  <si>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</si>
  <si>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</si>
  <si>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</si>
  <si>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</si>
  <si>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</si>
  <si>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</si>
  <si>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</si>
  <si>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</si>
  <si>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</si>
  <si>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</si>
  <si>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</si>
  <si>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</si>
  <si>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</si>
  <si>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</si>
  <si>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</si>
  <si>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</si>
  <si>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</si>
  <si>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</si>
  <si>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</si>
  <si>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</si>
  <si>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</si>
  <si>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</si>
  <si>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</si>
  <si>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</si>
  <si>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</si>
  <si>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</si>
  <si>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</si>
  <si>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</si>
  <si>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</si>
  <si>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</si>
  <si>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</si>
  <si>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</si>
  <si>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</si>
  <si>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</si>
  <si>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</si>
  <si>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</si>
  <si>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</si>
  <si>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</si>
  <si>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</si>
  <si>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</si>
  <si>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</si>
  <si>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</si>
  <si>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</si>
  <si>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</si>
  <si>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</si>
  <si>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</si>
  <si>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</si>
  <si>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</si>
  <si>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</si>
  <si>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</si>
  <si>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</si>
  <si>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</si>
  <si>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</si>
  <si>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</si>
  <si>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</si>
  <si>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</si>
  <si>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</si>
  <si>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</si>
  <si>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</si>
  <si>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</si>
  <si>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</si>
  <si>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</si>
  <si>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</si>
  <si>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</si>
  <si>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</si>
  <si>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</si>
  <si>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</si>
  <si>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</si>
  <si>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</si>
  <si>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</si>
  <si>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</si>
  <si>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</si>
  <si>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</si>
  <si>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</si>
  <si>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</si>
  <si>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</si>
  <si>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</si>
  <si>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</si>
  <si>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</si>
  <si>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</si>
  <si>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</si>
  <si>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</si>
  <si>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</si>
  <si>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</si>
  <si>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</si>
  <si>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</si>
  <si>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</si>
  <si>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</si>
  <si>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</si>
  <si>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</si>
  <si>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</si>
  <si>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</si>
  <si>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</si>
  <si>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</si>
  <si>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</si>
  <si>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</si>
  <si>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</si>
  <si>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</si>
  <si>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</si>
  <si>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</si>
  <si>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</si>
  <si>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</si>
  <si>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</si>
  <si>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</si>
  <si>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</si>
  <si>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</si>
  <si>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</si>
  <si>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</si>
  <si>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</si>
  <si>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</si>
  <si>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</si>
  <si>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</si>
  <si>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</si>
  <si>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</si>
  <si>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</si>
  <si>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</si>
  <si>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</si>
  <si>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</si>
  <si>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</si>
  <si>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</si>
  <si>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</si>
  <si>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</si>
  <si>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</si>
  <si>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</si>
  <si>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</si>
  <si>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</si>
  <si>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</si>
  <si>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</si>
  <si>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</si>
  <si>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</si>
  <si>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</si>
  <si>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</si>
  <si>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</si>
  <si>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</si>
  <si>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</si>
  <si>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</si>
  <si>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</si>
  <si>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</si>
  <si>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</si>
  <si>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</si>
  <si>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</si>
  <si>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</si>
  <si>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</si>
  <si>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</si>
  <si>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</si>
  <si>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</si>
  <si>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</si>
  <si>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</si>
  <si>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</si>
  <si>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</si>
  <si>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</si>
  <si>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</si>
  <si>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</si>
  <si>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</si>
  <si>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</si>
  <si>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</si>
  <si>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</si>
  <si>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</si>
  <si>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</si>
  <si>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</si>
  <si>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</si>
  <si>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</si>
  <si>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</si>
  <si>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</si>
  <si>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</si>
  <si>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</si>
  <si>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</si>
  <si>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</si>
  <si>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</si>
  <si>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</si>
  <si>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</si>
  <si>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</si>
  <si>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</si>
  <si>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</si>
  <si>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</si>
  <si>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</si>
  <si>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</si>
  <si>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</si>
  <si>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</si>
  <si>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</si>
  <si>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</si>
  <si>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</si>
  <si>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</si>
  <si>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</si>
  <si>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</si>
  <si>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</si>
  <si>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</si>
  <si>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</si>
  <si>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</si>
  <si>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</si>
  <si>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</si>
  <si>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</si>
  <si>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</si>
  <si>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</si>
  <si>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</si>
  <si>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</si>
  <si>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</si>
  <si>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</si>
  <si>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</si>
  <si>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</si>
  <si>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</si>
  <si>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</si>
  <si>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</si>
  <si>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</si>
  <si>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</si>
  <si>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</si>
  <si>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</si>
  <si>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</si>
  <si>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</si>
  <si>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</si>
  <si>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</si>
  <si>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</si>
  <si>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</si>
  <si>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</si>
  <si>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</si>
  <si>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</si>
  <si>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</si>
  <si>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</si>
  <si>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</si>
  <si>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</si>
  <si>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</si>
  <si>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</si>
  <si>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</si>
  <si>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</si>
  <si>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</si>
  <si>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</si>
  <si>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</si>
  <si>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</si>
  <si>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</si>
  <si>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</si>
  <si>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</si>
  <si>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</si>
  <si>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</si>
  <si>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</si>
  <si>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</si>
  <si>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</si>
  <si>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</si>
  <si>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</si>
  <si>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</si>
  <si>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</si>
  <si>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</si>
  <si>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</si>
  <si>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</si>
  <si>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</si>
  <si>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</si>
  <si>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</si>
  <si>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</si>
  <si>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</si>
  <si>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</si>
  <si>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</si>
  <si>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</si>
  <si>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</si>
  <si>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</si>
  <si>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</si>
  <si>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</si>
  <si>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</si>
  <si>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</si>
  <si>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</si>
  <si>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</si>
  <si>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</si>
  <si>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</si>
  <si>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</si>
  <si>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</si>
  <si>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</si>
  <si>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</si>
  <si>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</si>
  <si>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</si>
  <si>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</si>
  <si>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</si>
  <si>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</si>
  <si>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</si>
  <si>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</si>
  <si>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</si>
  <si>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</si>
  <si>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</si>
  <si>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</si>
  <si>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</si>
  <si>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</si>
  <si>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</si>
  <si>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</si>
  <si>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</si>
  <si>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</si>
  <si>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</si>
  <si>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</si>
  <si>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</si>
  <si>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</si>
  <si>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</si>
  <si>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</si>
  <si>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</si>
  <si>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</si>
  <si>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</si>
  <si>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</si>
  <si>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</si>
  <si>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</si>
  <si>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</si>
  <si>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</si>
  <si>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</si>
  <si>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</si>
  <si>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</si>
  <si>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</si>
  <si>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</si>
  <si>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</si>
  <si>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</si>
  <si>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</si>
  <si>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</si>
  <si>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</si>
  <si>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</si>
  <si>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</si>
  <si>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</si>
  <si>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</si>
  <si>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</si>
  <si>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</si>
  <si>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</si>
  <si>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</si>
  <si>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</si>
  <si>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</si>
  <si>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</si>
  <si>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</si>
  <si>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</si>
  <si>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</si>
  <si>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</si>
  <si>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</si>
  <si>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</si>
  <si>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</si>
  <si>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</si>
  <si>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</si>
  <si>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</si>
  <si>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</si>
  <si>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</si>
  <si>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</si>
  <si>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</si>
  <si>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</si>
  <si>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</si>
  <si>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</si>
  <si>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</si>
  <si>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</si>
  <si>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</si>
  <si>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</si>
  <si>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</si>
  <si>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</si>
  <si>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</si>
  <si>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</si>
  <si>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</si>
  <si>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</si>
  <si>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</si>
  <si>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</si>
  <si>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</si>
  <si>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</si>
  <si>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</si>
  <si>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</si>
  <si>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</si>
  <si>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</si>
  <si>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</si>
  <si>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</si>
  <si>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</si>
  <si>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</si>
  <si>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</si>
  <si>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</si>
  <si>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</si>
  <si>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</si>
  <si>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</si>
  <si>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</si>
  <si>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</si>
  <si>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</si>
  <si>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</si>
  <si>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</si>
  <si>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</si>
  <si>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</si>
  <si>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</si>
  <si>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</si>
  <si>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</si>
  <si>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</si>
  <si>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</si>
  <si>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</si>
  <si>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</si>
  <si>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</si>
  <si>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</si>
  <si>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</si>
  <si>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</si>
  <si>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</si>
  <si>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</si>
  <si>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</si>
  <si>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</si>
  <si>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</si>
  <si>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</si>
  <si>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</si>
  <si>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</si>
  <si>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</si>
  <si>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</si>
  <si>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</si>
  <si>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</si>
  <si>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</si>
  <si>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</si>
  <si>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</si>
  <si>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</si>
  <si>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</si>
  <si>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</si>
  <si>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</si>
  <si>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</si>
  <si>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</si>
  <si>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</si>
  <si>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</si>
  <si>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</si>
  <si>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</si>
  <si>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</si>
  <si>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</si>
  <si>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</si>
  <si>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</si>
  <si>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</si>
  <si>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</si>
  <si>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</si>
  <si>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</si>
  <si>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</si>
  <si>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</si>
  <si>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</si>
  <si>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</si>
  <si>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</si>
  <si>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</si>
  <si>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</si>
  <si>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</si>
  <si>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</si>
  <si>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</si>
  <si>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</si>
  <si>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</si>
  <si>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</si>
  <si>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</si>
  <si>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</si>
  <si>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</si>
  <si>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</si>
  <si>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</si>
  <si>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</si>
  <si>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</si>
  <si>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</si>
  <si>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</si>
  <si>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</si>
  <si>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</si>
  <si>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</si>
  <si>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</si>
  <si>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</si>
  <si>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</si>
  <si>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</si>
  <si>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</si>
  <si>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</si>
  <si>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</si>
  <si>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</si>
  <si>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</si>
  <si>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</si>
  <si>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</si>
  <si>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</si>
  <si>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</si>
  <si>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</si>
  <si>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</si>
  <si>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</si>
  <si>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</si>
  <si>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</si>
  <si>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</si>
  <si>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</si>
  <si>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</si>
  <si>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</si>
  <si>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</si>
  <si>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</si>
  <si>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</si>
  <si>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</si>
  <si>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</si>
  <si>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</si>
  <si>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</si>
  <si>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</si>
  <si>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</si>
  <si>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</si>
  <si>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</si>
  <si>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</si>
  <si>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</si>
  <si>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</si>
  <si>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</si>
  <si>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</si>
  <si>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</si>
  <si>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</si>
  <si>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</si>
  <si>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</si>
  <si>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</si>
  <si>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</si>
  <si>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</si>
  <si>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</si>
  <si>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</si>
  <si>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</si>
  <si>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</si>
  <si>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</si>
  <si>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</si>
  <si>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</si>
  <si>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</si>
  <si>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</si>
  <si>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</si>
  <si>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</si>
  <si>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</si>
  <si>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</si>
  <si>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</si>
  <si>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</si>
  <si>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</si>
  <si>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</si>
  <si>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</si>
  <si>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</si>
  <si>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</si>
  <si>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</si>
  <si>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</si>
  <si>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</si>
  <si>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</si>
  <si>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</si>
  <si>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</si>
  <si>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</si>
  <si>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</si>
  <si>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</si>
  <si>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</si>
  <si>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</si>
  <si>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</si>
  <si>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</si>
  <si>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</si>
  <si>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</si>
  <si>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</si>
  <si>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</si>
  <si>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</si>
  <si>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</si>
  <si>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</si>
  <si>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</si>
  <si>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</si>
  <si>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</si>
  <si>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</si>
  <si>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</si>
  <si>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</si>
  <si>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</si>
  <si>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</si>
  <si>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</si>
  <si>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</si>
  <si>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</si>
  <si>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</si>
  <si>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</si>
  <si>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</si>
  <si>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</si>
  <si>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</si>
  <si>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</si>
  <si>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</si>
  <si>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</si>
  <si>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</si>
  <si>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</si>
  <si>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</si>
  <si>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</si>
  <si>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</si>
  <si>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</si>
  <si>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</si>
  <si>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</si>
  <si>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</si>
  <si>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</si>
  <si>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</si>
  <si>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</si>
  <si>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</si>
  <si>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</si>
  <si>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</si>
  <si>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</si>
  <si>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</si>
  <si>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</si>
  <si>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</si>
  <si>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</si>
  <si>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</si>
  <si>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</si>
  <si>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</si>
  <si>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</si>
  <si>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</si>
  <si>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</si>
  <si>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</si>
  <si>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</si>
  <si>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</si>
  <si>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</si>
  <si>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</si>
  <si>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</si>
  <si>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</si>
  <si>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</si>
  <si>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</si>
  <si>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</si>
  <si>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</si>
  <si>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</si>
  <si>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</si>
  <si>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</si>
  <si>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</si>
  <si>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</si>
  <si>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</si>
  <si>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</si>
  <si>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</si>
  <si>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</si>
  <si>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</si>
  <si>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</si>
  <si>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</si>
  <si>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</si>
  <si>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</si>
  <si>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</si>
  <si>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</si>
  <si>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</si>
  <si>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</si>
  <si>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</si>
  <si>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</si>
  <si>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</si>
  <si>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</si>
  <si>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</si>
  <si>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</si>
  <si>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</si>
  <si>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</si>
  <si>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</si>
  <si>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</si>
  <si>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</si>
  <si>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</si>
  <si>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</si>
  <si>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</si>
  <si>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</si>
  <si>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</si>
  <si>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</si>
  <si>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</si>
  <si>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</si>
  <si>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</si>
  <si>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</si>
  <si>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</si>
  <si>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</si>
  <si>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</si>
  <si>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</si>
  <si>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</si>
  <si>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</si>
  <si>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</si>
  <si>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</si>
  <si>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</si>
  <si>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</si>
  <si>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</si>
  <si>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</si>
  <si>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</si>
  <si>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</si>
  <si>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</si>
  <si>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</si>
  <si>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</si>
  <si>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</si>
  <si>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</si>
  <si>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</si>
  <si>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</si>
  <si>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</si>
  <si>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</si>
  <si>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</si>
  <si>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</si>
  <si>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</si>
  <si>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</si>
  <si>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</si>
  <si>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</si>
  <si>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</si>
  <si>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</si>
  <si>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</si>
  <si>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</si>
  <si>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</si>
  <si>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</si>
  <si>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</si>
  <si>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</si>
  <si>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</si>
  <si>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</si>
  <si>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</si>
  <si>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</si>
  <si>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</si>
  <si>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</si>
  <si>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</si>
  <si>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</si>
  <si>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</si>
  <si>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</si>
  <si>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</si>
  <si>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</si>
  <si>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</si>
  <si>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</si>
  <si>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</si>
  <si>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</si>
  <si>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</si>
  <si>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</si>
  <si>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</si>
  <si>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</si>
  <si>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</si>
  <si>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</si>
  <si>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</si>
  <si>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</si>
  <si>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</si>
  <si>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</si>
  <si>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</si>
  <si>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</si>
  <si>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</si>
  <si>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</si>
  <si>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</si>
  <si>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</si>
  <si>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</si>
  <si>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</si>
  <si>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</si>
  <si>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</si>
  <si>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</si>
  <si>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</si>
  <si>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</si>
  <si>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</si>
  <si>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</si>
  <si>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</si>
  <si>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</si>
  <si>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</si>
  <si>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</si>
  <si>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</si>
  <si>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</si>
  <si>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</si>
  <si>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</si>
  <si>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</si>
  <si>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</si>
  <si>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</si>
  <si>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</si>
  <si>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</si>
  <si>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</si>
  <si>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</si>
  <si>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</si>
  <si>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</si>
  <si>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</si>
  <si>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</si>
  <si>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</si>
  <si>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</si>
  <si>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</si>
  <si>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</si>
  <si>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</si>
  <si>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</si>
  <si>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</si>
  <si>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</si>
  <si>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</si>
  <si>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</si>
  <si>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</si>
  <si>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</si>
  <si>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</si>
  <si>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</si>
  <si>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</si>
  <si>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</si>
  <si>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</si>
  <si>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</si>
  <si>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</si>
  <si>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</si>
  <si>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</si>
  <si>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</si>
  <si>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</si>
  <si>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</si>
  <si>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</si>
  <si>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</si>
  <si>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</si>
  <si>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</si>
  <si>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</si>
  <si>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</si>
  <si>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</si>
  <si>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</si>
  <si>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</si>
  <si>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</si>
  <si>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</si>
  <si>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</si>
  <si>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</si>
  <si>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</si>
  <si>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</si>
  <si>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</si>
  <si>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</si>
  <si>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</si>
  <si>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</si>
  <si>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</si>
  <si>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</si>
  <si>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</si>
  <si>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</si>
  <si>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</si>
  <si>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</si>
  <si>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</si>
  <si>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</si>
  <si>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</si>
  <si>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</si>
  <si>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</si>
  <si>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</si>
  <si>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</si>
  <si>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</si>
  <si>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</si>
  <si>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</si>
  <si>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</si>
  <si>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</si>
  <si>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</si>
  <si>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</si>
  <si>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</si>
  <si>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</si>
  <si>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</si>
  <si>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</si>
  <si>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</si>
  <si>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</si>
  <si>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</si>
  <si>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</si>
  <si>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</si>
  <si>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</si>
  <si>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</si>
  <si>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</si>
  <si>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</si>
  <si>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</si>
  <si>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</si>
  <si>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</si>
  <si>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</si>
  <si>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</si>
  <si>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</si>
  <si>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</si>
  <si>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</si>
  <si>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</si>
  <si>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</si>
  <si>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</si>
  <si>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</si>
  <si>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</si>
  <si>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</si>
  <si>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</si>
  <si>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</si>
  <si>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</si>
  <si>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</si>
  <si>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</si>
  <si>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</si>
  <si>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</si>
  <si>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</si>
  <si>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</si>
  <si>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</si>
  <si>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</si>
  <si>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</si>
  <si>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</si>
  <si>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</si>
  <si>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</si>
  <si>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</si>
  <si>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</si>
  <si>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</si>
  <si>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</si>
  <si>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</si>
  <si>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</si>
  <si>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</si>
  <si>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</si>
  <si>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</si>
  <si>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</si>
  <si>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</si>
  <si>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</si>
  <si>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</si>
  <si>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</si>
  <si>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</si>
  <si>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</si>
  <si>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</si>
  <si>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</si>
  <si>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</si>
  <si>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</si>
  <si>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</si>
  <si>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</si>
  <si>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</si>
  <si>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</si>
  <si>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</si>
  <si>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</si>
  <si>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</si>
  <si>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</si>
  <si>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</si>
  <si>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</si>
  <si>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</si>
  <si>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</si>
  <si>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</si>
  <si>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</si>
  <si>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</si>
  <si>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</si>
  <si>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</si>
  <si>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</si>
  <si>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</si>
  <si>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</si>
  <si>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</si>
  <si>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</si>
  <si>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</si>
  <si>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</si>
  <si>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</si>
  <si>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</si>
  <si>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</si>
  <si>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</si>
  <si>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</si>
  <si>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</si>
  <si>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</si>
  <si>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</si>
  <si>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</si>
  <si>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</si>
  <si>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</si>
  <si>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</si>
  <si>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</si>
  <si>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</si>
  <si>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</si>
  <si>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</si>
  <si>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</si>
  <si>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</si>
  <si>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</si>
  <si>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</si>
  <si>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</si>
  <si>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</si>
  <si>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</si>
  <si>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</si>
  <si>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</si>
  <si>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</si>
  <si>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</si>
  <si>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</si>
  <si>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</si>
  <si>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</si>
  <si>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</si>
  <si>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</si>
  <si>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</si>
  <si>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</si>
  <si>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</si>
  <si>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</si>
  <si>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</si>
  <si>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</si>
  <si>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</si>
  <si>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</si>
  <si>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</si>
  <si>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</si>
  <si>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</si>
  <si>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</si>
  <si>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</si>
  <si>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</si>
  <si>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</si>
  <si>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</si>
  <si>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</si>
  <si>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</si>
  <si>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</si>
  <si>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</si>
  <si>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</si>
  <si>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</si>
  <si>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</si>
  <si>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</si>
  <si>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</si>
  <si>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</si>
  <si>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</si>
  <si>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</si>
  <si>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</si>
  <si>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</si>
  <si>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</si>
  <si>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</si>
  <si>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</si>
  <si>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</si>
  <si>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</si>
  <si>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</si>
  <si>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</si>
  <si>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</si>
  <si>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</si>
  <si>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</si>
  <si>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</si>
  <si>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</si>
  <si>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</si>
  <si>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</si>
  <si>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</si>
  <si>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</si>
  <si>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</si>
  <si>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</si>
  <si>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</si>
  <si>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</si>
  <si>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</si>
  <si>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</si>
  <si>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</si>
  <si>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</si>
  <si>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</si>
  <si>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</si>
  <si>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</si>
  <si>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</si>
  <si>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</si>
  <si>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</si>
  <si>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</si>
  <si>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</si>
  <si>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</si>
  <si>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</si>
  <si>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</si>
  <si>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</si>
  <si>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</si>
  <si>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</si>
  <si>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</si>
  <si>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</si>
  <si>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</si>
  <si>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</si>
  <si>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</si>
  <si>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</si>
  <si>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</si>
  <si>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</si>
  <si>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</si>
  <si>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</si>
  <si>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</si>
  <si>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</si>
  <si>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</si>
  <si>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</si>
  <si>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</si>
  <si>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</si>
  <si>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</si>
  <si>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</si>
  <si>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</si>
  <si>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</si>
  <si>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</si>
  <si>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</si>
  <si>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</si>
  <si>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</si>
  <si>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</si>
  <si>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</si>
  <si>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</si>
  <si>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</si>
  <si>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</si>
  <si>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</si>
  <si>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</si>
  <si>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</si>
  <si>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</si>
  <si>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</si>
  <si>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</si>
  <si>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</si>
  <si>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</si>
  <si>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</si>
  <si>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</si>
  <si>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</si>
  <si>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</si>
  <si>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</si>
  <si>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</si>
  <si>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</si>
  <si>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</si>
  <si>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</si>
  <si>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</si>
  <si>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</si>
  <si>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</si>
  <si>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</si>
  <si>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</si>
  <si>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</si>
  <si>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</si>
  <si>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</si>
  <si>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</si>
  <si>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</si>
  <si>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</si>
  <si>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</si>
  <si>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</si>
  <si>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</si>
  <si>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</si>
  <si>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</si>
  <si>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</si>
  <si>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</si>
  <si>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</si>
  <si>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</si>
  <si>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</si>
  <si>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</si>
  <si>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</si>
  <si>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</si>
  <si>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</si>
  <si>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</si>
  <si>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</si>
  <si>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</si>
  <si>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</si>
  <si>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</si>
  <si>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</si>
  <si>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</si>
  <si>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</si>
  <si>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</si>
  <si>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</si>
  <si>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</si>
  <si>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</si>
  <si>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</si>
  <si>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</si>
  <si>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</si>
  <si>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</si>
  <si>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</si>
  <si>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</si>
  <si>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</si>
  <si>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</si>
  <si>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</si>
  <si>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</si>
  <si>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</si>
  <si>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</si>
  <si>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</si>
  <si>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</si>
  <si>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</si>
  <si>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</si>
  <si>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</si>
  <si>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</si>
  <si>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</si>
  <si>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</si>
  <si>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</si>
  <si>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</si>
  <si>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</si>
  <si>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</si>
  <si>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</si>
  <si>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</si>
  <si>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</si>
  <si>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</si>
  <si>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</si>
  <si>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</si>
  <si>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</si>
  <si>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</si>
  <si>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</si>
  <si>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</si>
  <si>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</si>
  <si>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</si>
  <si>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</si>
  <si>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</si>
  <si>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</si>
  <si>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</si>
  <si>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</si>
  <si>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</si>
  <si>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</si>
  <si>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</si>
  <si>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</si>
  <si>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</si>
  <si>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</si>
  <si>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</si>
  <si>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</si>
  <si>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</si>
  <si>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</si>
  <si>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</si>
  <si>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</si>
  <si>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</si>
  <si>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</si>
  <si>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</si>
  <si>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</si>
  <si>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</si>
  <si>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</si>
  <si>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</si>
  <si>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</si>
  <si>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</si>
  <si>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</si>
  <si>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</si>
  <si>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</si>
  <si>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</si>
  <si>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</si>
  <si>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</si>
  <si>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</si>
  <si>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</si>
  <si>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</si>
  <si>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</si>
  <si>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</si>
  <si>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</si>
  <si>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</si>
  <si>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</si>
  <si>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</si>
  <si>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</si>
  <si>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</si>
  <si>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</si>
  <si>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</si>
  <si>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</si>
  <si>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</si>
  <si>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</si>
  <si>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</si>
  <si>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</si>
  <si>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</si>
  <si>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</si>
  <si>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</si>
  <si>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</si>
  <si>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</si>
  <si>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</si>
  <si>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</si>
  <si>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</si>
  <si>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</si>
  <si>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</si>
  <si>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</si>
  <si>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</si>
  <si>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</si>
  <si>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</si>
  <si>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</si>
  <si>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</si>
  <si>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</si>
  <si>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</si>
  <si>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</si>
  <si>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</si>
  <si>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</si>
  <si>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</si>
  <si>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</si>
  <si>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</si>
  <si>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</si>
  <si>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</si>
  <si>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</si>
  <si>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</si>
  <si>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</si>
  <si>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</si>
  <si>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</si>
  <si>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</si>
  <si>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</si>
  <si>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</si>
  <si>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</si>
  <si>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</si>
  <si>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</si>
  <si>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</si>
  <si>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</si>
  <si>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</si>
  <si>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</si>
  <si>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</si>
  <si>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</si>
  <si>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</si>
  <si>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</si>
  <si>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</si>
  <si>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</si>
  <si>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</si>
  <si>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</si>
  <si>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</si>
  <si>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</si>
  <si>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</si>
  <si>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</si>
  <si>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</si>
  <si>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</si>
  <si>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</si>
  <si>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</si>
  <si>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</si>
  <si>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</si>
  <si>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</si>
  <si>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</si>
  <si>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</si>
  <si>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</si>
  <si>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</si>
  <si>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</si>
  <si>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</si>
  <si>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</si>
  <si>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</si>
  <si>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</si>
  <si>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</si>
  <si>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</si>
  <si>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</si>
  <si>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</si>
  <si>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</si>
  <si>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</si>
  <si>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</si>
  <si>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</si>
  <si>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</si>
  <si>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</si>
  <si>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</si>
  <si>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</si>
  <si>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</si>
  <si>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</si>
  <si>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</si>
  <si>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</si>
  <si>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</si>
  <si>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</si>
  <si>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</si>
  <si>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</si>
  <si>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</si>
  <si>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</si>
  <si>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</si>
  <si>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</si>
  <si>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</si>
  <si>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</si>
  <si>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</si>
  <si>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</si>
  <si>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</si>
  <si>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</si>
  <si>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</si>
  <si>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</si>
  <si>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</si>
  <si>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</si>
  <si>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</si>
  <si>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</si>
  <si>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</si>
  <si>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</si>
  <si>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</si>
  <si>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</si>
  <si>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</si>
  <si>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</si>
  <si>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</si>
  <si>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</si>
  <si>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</si>
  <si>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</si>
  <si>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</si>
  <si>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</si>
  <si>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</si>
  <si>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</si>
  <si>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</si>
  <si>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</si>
  <si>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</si>
  <si>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</si>
  <si>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</si>
  <si>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</si>
  <si>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</si>
  <si>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</si>
  <si>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</si>
  <si>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</si>
  <si>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</si>
  <si>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</si>
  <si>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</si>
  <si>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</si>
  <si>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</si>
  <si>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</si>
  <si>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</si>
  <si>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</si>
  <si>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</si>
  <si>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</si>
  <si>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</si>
  <si>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</si>
  <si>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</si>
  <si>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</si>
  <si>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</si>
  <si>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</si>
  <si>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</si>
  <si>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</si>
  <si>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</si>
  <si>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</si>
  <si>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</si>
  <si>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</si>
  <si>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</si>
  <si>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</si>
  <si>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</si>
  <si>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</si>
  <si>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</si>
  <si>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</si>
  <si>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</si>
  <si>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</si>
  <si>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</si>
  <si>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</si>
  <si>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</si>
  <si>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</si>
  <si>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</si>
  <si>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</si>
  <si>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</si>
  <si>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</si>
  <si>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</si>
  <si>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</si>
  <si>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</si>
  <si>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</si>
  <si>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</si>
  <si>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</si>
  <si>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</si>
  <si>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</si>
  <si>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</si>
  <si>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</si>
  <si>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</si>
  <si>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</si>
  <si>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</si>
  <si>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</si>
  <si>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</si>
  <si>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</si>
  <si>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</si>
  <si>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</si>
  <si>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</si>
  <si>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</si>
  <si>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</si>
  <si>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</si>
  <si>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</si>
  <si>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</si>
  <si>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</si>
  <si>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</si>
  <si>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</si>
  <si>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</si>
  <si>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</si>
  <si>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</si>
  <si>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</si>
  <si>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</si>
  <si>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</si>
  <si>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</si>
  <si>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</si>
  <si>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</si>
  <si>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</si>
  <si>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</si>
  <si>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</si>
  <si>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</si>
  <si>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</si>
  <si>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</si>
  <si>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</si>
  <si>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</si>
  <si>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</si>
  <si>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</si>
  <si>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</si>
  <si>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</si>
  <si>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</si>
  <si>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</si>
  <si>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</si>
  <si>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</si>
  <si>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</si>
  <si>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</si>
  <si>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</si>
  <si>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</si>
  <si>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</si>
  <si>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</si>
  <si>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</si>
  <si>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</si>
  <si>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</si>
  <si>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</si>
  <si>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</si>
  <si>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</si>
  <si>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</si>
  <si>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</si>
  <si>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</si>
  <si>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</si>
  <si>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</si>
  <si>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</si>
  <si>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</si>
  <si>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</si>
  <si>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</si>
  <si>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</si>
  <si>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</si>
  <si>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</si>
  <si>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</si>
  <si>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</si>
  <si>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</si>
  <si>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</si>
  <si>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</si>
  <si>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</si>
  <si>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</si>
  <si>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</si>
  <si>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</si>
  <si>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</si>
  <si>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</si>
  <si>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</si>
  <si>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</si>
  <si>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</si>
  <si>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</si>
  <si>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</si>
  <si>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</si>
  <si>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</si>
  <si>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</si>
  <si>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</si>
  <si>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</si>
  <si>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</si>
  <si>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</si>
  <si>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</si>
  <si>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</si>
  <si>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</si>
  <si>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</si>
  <si>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</si>
  <si>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</si>
  <si>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</si>
  <si>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</si>
  <si>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</si>
  <si>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</si>
  <si>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</si>
  <si>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</si>
  <si>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</si>
  <si>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</si>
  <si>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</si>
  <si>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</si>
  <si>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</si>
  <si>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</si>
  <si>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</si>
  <si>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</si>
  <si>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</si>
  <si>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</si>
  <si>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</si>
  <si>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</si>
  <si>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</si>
  <si>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</si>
  <si>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</si>
  <si>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</si>
  <si>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</si>
  <si>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</si>
  <si>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</si>
  <si>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</si>
  <si>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</si>
  <si>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</si>
  <si>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</si>
  <si>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</si>
  <si>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</si>
  <si>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</si>
  <si>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</si>
  <si>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</si>
  <si>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</si>
  <si>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</si>
  <si>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</si>
  <si>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</si>
  <si>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</si>
  <si>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</si>
  <si>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</si>
  <si>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</si>
  <si>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</si>
  <si>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</si>
  <si>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</si>
  <si>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</si>
  <si>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</si>
  <si>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</si>
  <si>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</si>
  <si>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</si>
  <si>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</si>
  <si>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</si>
  <si>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</si>
  <si>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</si>
  <si>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</si>
  <si>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</si>
  <si>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</si>
  <si>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</si>
  <si>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</si>
  <si>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</si>
  <si>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</si>
  <si>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</si>
  <si>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</si>
  <si>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</si>
  <si>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</si>
  <si>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</si>
  <si>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</si>
  <si>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</si>
  <si>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</si>
  <si>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</si>
  <si>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</si>
  <si>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</si>
  <si>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</si>
  <si>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</si>
  <si>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</si>
  <si>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</si>
  <si>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</si>
  <si>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</si>
  <si>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</si>
  <si>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</si>
  <si>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</si>
  <si>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</si>
  <si>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</si>
  <si>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</si>
  <si>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</si>
  <si>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</si>
  <si>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</si>
  <si>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</si>
  <si>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</si>
  <si>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</si>
  <si>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</si>
  <si>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</si>
  <si>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</si>
  <si>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</si>
  <si>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</si>
  <si>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</si>
  <si>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</si>
  <si>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</si>
  <si>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</si>
  <si>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</si>
  <si>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</si>
  <si>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</si>
  <si>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</si>
  <si>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</si>
  <si>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</si>
  <si>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</si>
  <si>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</si>
  <si>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</si>
  <si>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</si>
  <si>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</si>
  <si>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</si>
  <si>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</si>
  <si>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</si>
  <si>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</si>
  <si>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</si>
  <si>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</si>
  <si>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</si>
  <si>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</si>
  <si>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</si>
  <si>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</si>
  <si>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</si>
  <si>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</si>
  <si>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</si>
  <si>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</si>
  <si>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</si>
  <si>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</si>
  <si>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</si>
  <si>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</si>
  <si>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</si>
  <si>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</si>
  <si>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</si>
  <si>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</si>
  <si>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</si>
  <si>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</si>
  <si>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</si>
  <si>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</si>
  <si>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</si>
  <si>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</si>
  <si>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</si>
  <si>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</si>
  <si>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</si>
  <si>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</si>
  <si>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</si>
  <si>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</si>
  <si>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</si>
  <si>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</si>
  <si>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</si>
  <si>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</si>
  <si>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</si>
  <si>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</si>
  <si>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</si>
  <si>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</si>
  <si>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</si>
  <si>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</si>
  <si>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</si>
  <si>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</si>
  <si>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</si>
  <si>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</si>
  <si>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</si>
  <si>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</si>
  <si>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</si>
  <si>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</si>
  <si>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</si>
  <si>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</si>
  <si>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</si>
  <si>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</si>
  <si>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</si>
  <si>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</si>
  <si>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</si>
  <si>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</si>
  <si>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</si>
  <si>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</si>
  <si>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</si>
  <si>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</si>
  <si>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</si>
  <si>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</si>
  <si>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</si>
  <si>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</si>
  <si>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</si>
  <si>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</si>
  <si>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</si>
  <si>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</si>
  <si>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</si>
  <si>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</si>
  <si>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</si>
  <si>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</si>
  <si>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</si>
  <si>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</si>
  <si>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</si>
  <si>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</si>
  <si>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</si>
  <si>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</si>
  <si>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</si>
  <si>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</si>
  <si>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</si>
  <si>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</si>
  <si>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</si>
  <si>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</si>
  <si>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</si>
  <si>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</si>
  <si>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</si>
  <si>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</si>
  <si>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</si>
  <si>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</si>
  <si>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</si>
  <si>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</si>
  <si>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</si>
  <si>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</si>
  <si>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</si>
  <si>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</si>
  <si>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</si>
  <si>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</si>
  <si>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</si>
  <si>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</si>
  <si>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</si>
  <si>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</si>
  <si>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</si>
  <si>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</si>
  <si>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</si>
  <si>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</si>
  <si>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</si>
  <si>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</si>
  <si>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</si>
  <si>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</si>
  <si>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</si>
  <si>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</si>
  <si>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</si>
  <si>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</si>
  <si>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</si>
  <si>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</si>
  <si>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</si>
  <si>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</si>
  <si>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</si>
  <si>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</si>
  <si>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</si>
  <si>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</si>
  <si>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</si>
  <si>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</si>
  <si>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</si>
  <si>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</si>
  <si>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</si>
  <si>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</si>
  <si>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</si>
  <si>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</si>
  <si>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</si>
  <si>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</si>
  <si>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</si>
  <si>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</si>
  <si>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</si>
  <si>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</si>
  <si>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</si>
  <si>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</si>
  <si>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</si>
  <si>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</si>
  <si>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</si>
  <si>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</si>
  <si>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</si>
  <si>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</si>
  <si>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</si>
  <si>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</si>
  <si>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</si>
  <si>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</si>
  <si>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</si>
  <si>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</si>
  <si>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</si>
  <si>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</si>
  <si>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</si>
  <si>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</si>
  <si>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</si>
  <si>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</si>
  <si>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</si>
  <si>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</si>
  <si>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</si>
  <si>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</si>
  <si>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</si>
  <si>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</si>
  <si>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</si>
  <si>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</si>
  <si>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</si>
  <si>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</si>
  <si>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</si>
  <si>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</si>
  <si>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</si>
  <si>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</si>
  <si>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</si>
  <si>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</si>
  <si>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</si>
  <si>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</si>
  <si>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</si>
  <si>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</si>
  <si>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</si>
  <si>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</si>
  <si>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</si>
  <si>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</si>
  <si>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</si>
  <si>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</si>
  <si>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</si>
  <si>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</si>
  <si>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</si>
  <si>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</si>
  <si>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</si>
  <si>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</si>
  <si>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</si>
  <si>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</si>
  <si>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</si>
  <si>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</si>
  <si>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</si>
  <si>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</si>
  <si>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</si>
  <si>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</si>
  <si>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</si>
  <si>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</si>
  <si>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</si>
  <si>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</si>
  <si>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</si>
  <si>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</si>
  <si>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</si>
  <si>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</si>
  <si>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</si>
  <si>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</si>
  <si>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</si>
  <si>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</si>
  <si>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</si>
  <si>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</si>
  <si>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</si>
  <si>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</si>
  <si>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</si>
  <si>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</si>
  <si>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</si>
  <si>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</si>
  <si>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</si>
  <si>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</si>
  <si>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</si>
  <si>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</si>
  <si>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</si>
  <si>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</si>
  <si>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</si>
  <si>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</si>
  <si>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</si>
  <si>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</si>
  <si>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</si>
  <si>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</si>
  <si>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</si>
  <si>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</si>
  <si>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</si>
  <si>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</si>
  <si>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</si>
  <si>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</si>
  <si>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</si>
  <si>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</si>
  <si>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</si>
  <si>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</si>
  <si>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</si>
  <si>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</si>
  <si>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</si>
  <si>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</si>
  <si>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</si>
  <si>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</si>
  <si>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</si>
  <si>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</si>
  <si>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</si>
  <si>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</si>
  <si>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</si>
  <si>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</si>
  <si>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</si>
  <si>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</si>
  <si>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</si>
  <si>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</si>
  <si>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</si>
  <si>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</si>
  <si>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</si>
  <si>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</si>
  <si>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</si>
  <si>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</si>
  <si>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</si>
  <si>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</si>
  <si>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</si>
  <si>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</si>
  <si>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</si>
  <si>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</si>
  <si>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</si>
  <si>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</si>
  <si>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</si>
  <si>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</si>
  <si>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</si>
  <si>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</si>
  <si>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</si>
  <si>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</si>
  <si>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</si>
  <si>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</si>
  <si>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</si>
  <si>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</si>
  <si>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</si>
  <si>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</si>
  <si>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</si>
  <si>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</si>
  <si>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</si>
  <si>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</si>
  <si>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</si>
  <si>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</si>
  <si>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</si>
  <si>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</si>
  <si>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</si>
  <si>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</si>
  <si>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</si>
  <si>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</si>
  <si>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</si>
  <si>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</si>
  <si>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</si>
  <si>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</si>
  <si>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</si>
  <si>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</si>
  <si>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</si>
  <si>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</si>
  <si>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</si>
  <si>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</si>
  <si>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</si>
  <si>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</si>
  <si>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</si>
  <si>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</si>
  <si>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</si>
  <si>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</si>
  <si>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</si>
  <si>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</si>
  <si>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</si>
  <si>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</si>
  <si>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</si>
  <si>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</si>
  <si>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</si>
  <si>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</si>
  <si>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</si>
  <si>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</si>
  <si>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</si>
  <si>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</si>
  <si>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</si>
  <si>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</si>
  <si>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</si>
  <si>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</si>
  <si>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</si>
  <si>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</si>
  <si>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</si>
  <si>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</si>
  <si>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</si>
  <si>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</si>
  <si>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</si>
  <si>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</si>
  <si>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</si>
  <si>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</si>
  <si>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</si>
  <si>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</si>
  <si>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</si>
  <si>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</si>
  <si>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</si>
  <si>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</si>
  <si>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</si>
  <si>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</si>
  <si>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</si>
  <si>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</si>
  <si>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</si>
  <si>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</si>
  <si>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</si>
  <si>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</si>
  <si>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</si>
  <si>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</si>
  <si>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</si>
  <si>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</si>
  <si>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</si>
  <si>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</si>
  <si>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</si>
  <si>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</si>
  <si>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</si>
  <si>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</si>
  <si>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</si>
  <si>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</si>
  <si>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</si>
  <si>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</si>
  <si>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</si>
  <si>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</si>
  <si>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</si>
  <si>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</si>
  <si>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</si>
  <si>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</si>
  <si>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</si>
  <si>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</si>
  <si>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</si>
  <si>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</si>
  <si>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</si>
  <si>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</si>
  <si>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</si>
  <si>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</si>
  <si>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</si>
  <si>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</si>
  <si>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</si>
  <si>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</si>
  <si>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</si>
  <si>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</si>
  <si>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</si>
  <si>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</si>
  <si>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</si>
  <si>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</si>
  <si>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</si>
  <si>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</si>
  <si>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</si>
  <si>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</si>
  <si>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</si>
  <si>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</si>
  <si>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</si>
  <si>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</si>
  <si>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</si>
  <si>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</si>
  <si>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</si>
  <si>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</si>
  <si>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</si>
  <si>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</si>
  <si>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</si>
  <si>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</si>
  <si>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</si>
  <si>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</si>
  <si>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</si>
  <si>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</si>
  <si>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</si>
  <si>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</si>
  <si>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</si>
  <si>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</si>
  <si>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</si>
  <si>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</si>
  <si>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</si>
  <si>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</si>
  <si>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</si>
  <si>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</si>
  <si>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</si>
  <si>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</si>
  <si>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</si>
  <si>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</si>
  <si>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</si>
  <si>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</si>
  <si>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</si>
  <si>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</si>
  <si>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</si>
  <si>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</si>
  <si>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</si>
  <si>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</si>
  <si>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</si>
  <si>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</si>
  <si>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</si>
  <si>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</si>
  <si>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</si>
  <si>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</si>
  <si>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</si>
  <si>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</si>
  <si>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</si>
  <si>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</si>
  <si>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</si>
  <si>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</si>
  <si>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</si>
  <si>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</si>
  <si>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</si>
  <si>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</si>
  <si>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</si>
  <si>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</si>
  <si>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</si>
  <si>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</si>
  <si>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</si>
  <si>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</si>
  <si>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</si>
  <si>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</si>
  <si>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</si>
  <si>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</si>
  <si>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</si>
  <si>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</si>
  <si>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</si>
  <si>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</si>
  <si>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</si>
  <si>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</si>
  <si>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</si>
  <si>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</si>
  <si>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</si>
  <si>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</si>
  <si>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</si>
  <si>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</si>
  <si>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</si>
  <si>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</si>
  <si>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</si>
  <si>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</si>
  <si>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</si>
  <si>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</si>
  <si>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</si>
  <si>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</si>
  <si>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</si>
  <si>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</si>
  <si>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</si>
  <si>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</si>
  <si>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</si>
  <si>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</si>
  <si>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</si>
  <si>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</si>
  <si>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</si>
  <si>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</si>
  <si>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</si>
  <si>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</si>
  <si>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</si>
  <si>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</si>
  <si>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</si>
  <si>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</si>
  <si>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</si>
  <si>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</si>
  <si>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</si>
  <si>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</si>
  <si>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</si>
  <si>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</si>
  <si>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</si>
  <si>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</si>
  <si>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</si>
  <si>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</si>
  <si>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</si>
  <si>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</si>
  <si>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</si>
  <si>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</si>
  <si>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</si>
  <si>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</si>
  <si>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</si>
  <si>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</si>
  <si>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</si>
  <si>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</si>
  <si>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</si>
  <si>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</si>
  <si>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</si>
  <si>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</si>
  <si>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</si>
  <si>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</si>
  <si>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</si>
  <si>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</si>
  <si>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</si>
  <si>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</si>
  <si>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</si>
  <si>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</si>
  <si>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</si>
  <si>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</si>
  <si>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</si>
  <si>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</si>
  <si>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</si>
  <si>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</si>
  <si>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</si>
  <si>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</si>
  <si>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</si>
  <si>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</si>
  <si>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</si>
  <si>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</si>
  <si>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</si>
  <si>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</si>
  <si>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</si>
  <si>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</si>
  <si>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</si>
  <si>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</si>
  <si>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</si>
  <si>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</si>
  <si>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</si>
  <si>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</si>
  <si>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</si>
  <si>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</si>
  <si>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</si>
  <si>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</si>
  <si>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</si>
  <si>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</si>
  <si>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</si>
  <si>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</si>
  <si>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</si>
  <si>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</si>
  <si>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</si>
  <si>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</si>
  <si>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</si>
  <si>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</si>
  <si>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</si>
  <si>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</si>
  <si>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</si>
  <si>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</si>
  <si>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</si>
  <si>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</si>
  <si>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</si>
  <si>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</si>
  <si>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</si>
  <si>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</si>
  <si>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</si>
  <si>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</si>
  <si>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</si>
  <si>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</si>
  <si>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</si>
  <si>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</si>
  <si>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</si>
  <si>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</si>
  <si>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</si>
  <si>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</si>
  <si>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</si>
  <si>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</si>
  <si>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</si>
  <si>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</si>
  <si>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</si>
  <si>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</si>
  <si>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</si>
  <si>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</si>
  <si>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</si>
  <si>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</si>
  <si>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</si>
  <si>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</si>
  <si>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</si>
  <si>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</si>
  <si>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</si>
  <si>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</si>
  <si>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</si>
  <si>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</si>
  <si>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</si>
  <si>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</si>
  <si>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</si>
  <si>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</si>
  <si>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</si>
  <si>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</si>
  <si>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</si>
  <si>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</si>
  <si>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</si>
  <si>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</si>
  <si>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</si>
  <si>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</si>
  <si>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</si>
  <si>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</si>
  <si>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</si>
  <si>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</si>
  <si>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</si>
  <si>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</si>
  <si>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</si>
  <si>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</si>
  <si>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</si>
  <si>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</si>
  <si>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</si>
  <si>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</si>
  <si>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</si>
  <si>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</si>
  <si>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</si>
  <si>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</si>
  <si>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</si>
  <si>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</si>
  <si>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</si>
  <si>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</si>
  <si>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</si>
  <si>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</si>
  <si>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</si>
  <si>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</si>
  <si>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</si>
  <si>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</si>
  <si>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</si>
  <si>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</si>
  <si>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</si>
  <si>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</si>
  <si>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</si>
  <si>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</si>
  <si>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</si>
  <si>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</si>
  <si>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</si>
  <si>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</si>
  <si>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</si>
  <si>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</si>
  <si>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</si>
  <si>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</si>
  <si>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</si>
  <si>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</si>
  <si>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</si>
  <si>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</si>
  <si>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</si>
  <si>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</si>
  <si>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</si>
  <si>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</si>
  <si>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</si>
  <si>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</si>
  <si>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</si>
  <si>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</si>
  <si>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</si>
  <si>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</si>
  <si>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</si>
  <si>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</si>
  <si>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</si>
  <si>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</si>
  <si>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</si>
  <si>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</si>
  <si>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</si>
  <si>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</si>
  <si>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</si>
  <si>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</si>
  <si>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</si>
  <si>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</si>
  <si>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</si>
  <si>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</si>
  <si>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</si>
  <si>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</si>
  <si>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</si>
  <si>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</si>
  <si>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</si>
  <si>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</si>
  <si>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</si>
  <si>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</si>
  <si>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</si>
  <si>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</si>
  <si>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</si>
  <si>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</si>
  <si>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</si>
  <si>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</si>
  <si>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</si>
  <si>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</si>
  <si>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</si>
  <si>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</si>
  <si>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</si>
  <si>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</si>
  <si>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</si>
  <si>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</si>
  <si>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</si>
  <si>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</si>
  <si>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</si>
  <si>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</si>
  <si>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</si>
  <si>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</si>
  <si>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</si>
  <si>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</si>
  <si>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</si>
  <si>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</si>
  <si>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</si>
  <si>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</si>
  <si>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</si>
  <si>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</si>
  <si>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</si>
  <si>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</si>
  <si>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</si>
  <si>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</si>
  <si>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</si>
  <si>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</si>
  <si>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</si>
  <si>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</si>
  <si>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</si>
  <si>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</si>
  <si>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</si>
  <si>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</si>
  <si>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</si>
  <si>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</si>
  <si>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</si>
  <si>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</si>
  <si>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</si>
  <si>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</si>
  <si>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</si>
  <si>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</si>
  <si>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</si>
  <si>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</si>
  <si>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</si>
  <si>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</si>
  <si>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</si>
  <si>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</si>
  <si>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</si>
  <si>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</si>
  <si>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</si>
  <si>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</si>
  <si>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</si>
  <si>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</si>
  <si>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</si>
  <si>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</si>
  <si>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</si>
  <si>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</si>
  <si>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</si>
  <si>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</si>
  <si>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</si>
  <si>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</si>
  <si>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</si>
  <si>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</si>
  <si>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</si>
  <si>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</si>
  <si>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</si>
  <si>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</si>
  <si>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</si>
  <si>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</si>
  <si>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</si>
  <si>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</si>
  <si>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</si>
  <si>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</si>
  <si>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</si>
  <si>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</si>
  <si>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</si>
  <si>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</si>
  <si>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</si>
  <si>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</si>
  <si>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</si>
  <si>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</si>
  <si>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</si>
  <si>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</si>
  <si>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</si>
  <si>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</si>
  <si>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</si>
  <si>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</si>
  <si>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</si>
  <si>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</si>
  <si>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</si>
  <si>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</si>
  <si>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</si>
  <si>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</si>
  <si>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</si>
  <si>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</si>
  <si>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</si>
  <si>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</si>
  <si>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</si>
  <si>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</si>
  <si>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</si>
  <si>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</si>
  <si>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</si>
  <si>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</si>
  <si>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</si>
  <si>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</si>
  <si>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</si>
  <si>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</si>
  <si>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</si>
  <si>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</si>
  <si>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</si>
  <si>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</si>
  <si>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</si>
  <si>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</si>
  <si>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</si>
  <si>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</si>
  <si>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</si>
  <si>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</si>
  <si>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</si>
  <si>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</si>
  <si>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</si>
  <si>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</si>
  <si>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</si>
  <si>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</si>
  <si>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</si>
  <si>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</si>
  <si>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</si>
  <si>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</si>
  <si>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</si>
  <si>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</si>
  <si>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</si>
  <si>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</si>
  <si>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</si>
  <si>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</si>
  <si>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</si>
  <si>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</si>
  <si>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</si>
  <si>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</si>
  <si>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</si>
  <si>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</si>
  <si>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</si>
  <si>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</si>
  <si>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</si>
  <si>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</si>
  <si>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</si>
  <si>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</si>
  <si>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</si>
  <si>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</si>
  <si>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</si>
  <si>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</si>
  <si>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</si>
  <si>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</si>
  <si>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</si>
  <si>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</si>
  <si>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</si>
  <si>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</si>
  <si>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</si>
  <si>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</si>
  <si>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</si>
  <si>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</si>
  <si>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</si>
  <si>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</si>
  <si>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</si>
  <si>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</si>
  <si>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</si>
  <si>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</si>
  <si>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</si>
  <si>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</si>
  <si>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</si>
  <si>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</si>
  <si>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</si>
  <si>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</si>
  <si>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</si>
  <si>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</si>
  <si>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</si>
  <si>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</si>
  <si>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</si>
  <si>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</si>
  <si>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</si>
  <si>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</si>
  <si>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</si>
  <si>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</si>
  <si>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</si>
  <si>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</si>
  <si>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</si>
  <si>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</si>
  <si>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</si>
  <si>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</si>
  <si>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</si>
  <si>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</si>
  <si>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</si>
  <si>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</si>
  <si>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</si>
  <si>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</si>
  <si>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</si>
  <si>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</si>
  <si>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</si>
  <si>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</si>
  <si>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</si>
  <si>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</si>
  <si>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</si>
  <si>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</si>
  <si>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</si>
  <si>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</si>
  <si>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</si>
  <si>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</si>
  <si>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</si>
  <si>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</si>
  <si>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</si>
  <si>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</si>
  <si>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</si>
  <si>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</si>
  <si>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</si>
  <si>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</si>
  <si>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</si>
  <si>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</si>
  <si>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</si>
  <si>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</si>
  <si>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</si>
  <si>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</si>
  <si>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</si>
  <si>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</si>
  <si>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</si>
  <si>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</si>
  <si>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</si>
  <si>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</si>
  <si>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</si>
  <si>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</si>
  <si>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</si>
  <si>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</si>
  <si>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</si>
  <si>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</si>
  <si>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</si>
  <si>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</si>
  <si>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</si>
  <si>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</si>
  <si>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</si>
  <si>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</si>
  <si>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</si>
  <si>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</si>
  <si>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</si>
  <si>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</si>
  <si>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</si>
  <si>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</si>
  <si>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</si>
  <si>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</si>
  <si>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</si>
  <si>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</si>
  <si>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</si>
  <si>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</si>
  <si>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</si>
  <si>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</si>
  <si>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</si>
  <si>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</si>
  <si>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</si>
  <si>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</si>
  <si>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</si>
  <si>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</si>
  <si>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</si>
  <si>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</si>
  <si>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</si>
  <si>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</si>
  <si>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</si>
  <si>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</si>
  <si>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</si>
  <si>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</si>
  <si>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</si>
  <si>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</si>
  <si>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</si>
  <si>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</si>
  <si>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</si>
  <si>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</si>
  <si>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</si>
  <si>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</si>
  <si>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</si>
  <si>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</si>
  <si>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</si>
  <si>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</si>
  <si>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</si>
  <si>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</si>
  <si>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</si>
  <si>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</si>
  <si>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</si>
  <si>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</si>
  <si>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</si>
  <si>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</si>
  <si>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</si>
  <si>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</si>
  <si>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</si>
  <si>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</si>
  <si>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</si>
  <si>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</si>
  <si>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</si>
  <si>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</si>
  <si>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</si>
  <si>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</si>
  <si>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</si>
  <si>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</si>
  <si>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</si>
  <si>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</si>
  <si>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</si>
  <si>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</si>
  <si>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</si>
  <si>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</si>
  <si>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</si>
  <si>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</si>
  <si>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</si>
  <si>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</si>
  <si>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</si>
  <si>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</si>
  <si>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</si>
  <si>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</si>
  <si>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</si>
  <si>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</si>
  <si>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</si>
  <si>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</si>
  <si>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</si>
  <si>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</si>
  <si>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</si>
  <si>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</si>
  <si>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</si>
  <si>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</si>
  <si>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</si>
  <si>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</si>
  <si>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</si>
  <si>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</si>
  <si>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</si>
  <si>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</si>
  <si>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</si>
  <si>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</si>
  <si>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</si>
  <si>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</si>
  <si>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</si>
  <si>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</si>
  <si>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</si>
  <si>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</si>
  <si>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</si>
  <si>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</si>
  <si>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</si>
  <si>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</si>
  <si>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</si>
  <si>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</si>
  <si>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</si>
  <si>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</si>
  <si>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</si>
  <si>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</si>
  <si>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</si>
  <si>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</si>
  <si>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</si>
  <si>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</si>
  <si>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</si>
  <si>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</si>
  <si>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</si>
  <si>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</si>
  <si>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</si>
  <si>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</si>
  <si>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</si>
  <si>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</si>
  <si>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</si>
  <si>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</si>
  <si>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</si>
  <si>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</si>
  <si>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</si>
  <si>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</si>
  <si>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</si>
  <si>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</si>
  <si>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</si>
  <si>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</si>
  <si>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</si>
  <si>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</si>
  <si>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</si>
  <si>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</si>
  <si>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</si>
  <si>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</si>
  <si>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</si>
  <si>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</si>
  <si>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</si>
  <si>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</si>
  <si>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</si>
  <si>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</si>
  <si>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</si>
  <si>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</si>
  <si>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</si>
  <si>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</si>
  <si>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</si>
  <si>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</si>
  <si>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</si>
  <si>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</si>
  <si>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</si>
  <si>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</si>
  <si>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</si>
  <si>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</si>
  <si>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</si>
  <si>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</si>
  <si>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</si>
  <si>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</si>
  <si>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</si>
  <si>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</si>
  <si>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</si>
  <si>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</si>
  <si>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</si>
  <si>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</si>
  <si>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</si>
  <si>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</si>
  <si>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</si>
  <si>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</si>
  <si>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</si>
  <si>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</si>
  <si>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</si>
  <si>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</si>
  <si>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</si>
  <si>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</si>
  <si>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</si>
  <si>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</si>
  <si>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</si>
  <si>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</si>
  <si>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</si>
  <si>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</si>
  <si>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</si>
  <si>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</si>
  <si>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</si>
  <si>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</si>
  <si>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</si>
  <si>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</si>
  <si>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</si>
  <si>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</si>
  <si>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</si>
  <si>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</si>
  <si>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</si>
  <si>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</si>
  <si>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</si>
  <si>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</si>
  <si>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</si>
  <si>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</si>
  <si>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</si>
  <si>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</si>
  <si>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</si>
  <si>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</si>
  <si>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</si>
  <si>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</si>
  <si>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</si>
  <si>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</si>
  <si>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</si>
  <si>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</si>
  <si>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</si>
  <si>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</si>
  <si>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</si>
  <si>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</si>
  <si>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</si>
  <si>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</si>
  <si>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</si>
  <si>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</si>
  <si>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</si>
  <si>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</si>
  <si>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</si>
  <si>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</si>
  <si>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</si>
  <si>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</si>
  <si>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</si>
  <si>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</si>
  <si>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</si>
  <si>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</si>
  <si>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</si>
  <si>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</si>
  <si>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</si>
  <si>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</si>
  <si>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</si>
  <si>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</si>
  <si>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</si>
  <si>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</si>
  <si>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</si>
  <si>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</si>
  <si>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</si>
  <si>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</si>
  <si>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</si>
  <si>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</si>
  <si>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</si>
  <si>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</si>
  <si>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</si>
  <si>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</si>
  <si>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</si>
  <si>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</si>
  <si>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</si>
  <si>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</si>
  <si>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</si>
  <si>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</si>
  <si>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</si>
  <si>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</si>
  <si>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</si>
  <si>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</si>
  <si>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</si>
  <si>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</si>
  <si>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</si>
  <si>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</si>
  <si>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</si>
  <si>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</si>
  <si>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</si>
  <si>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</si>
  <si>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</si>
  <si>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</si>
  <si>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</si>
  <si>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</si>
  <si>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</si>
  <si>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</si>
  <si>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</si>
  <si>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</si>
  <si>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</si>
  <si>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</si>
  <si>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</si>
  <si>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</si>
  <si>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</si>
  <si>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</si>
  <si>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</si>
  <si>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</si>
  <si>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</si>
  <si>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</si>
  <si>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</si>
  <si>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</si>
  <si>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</si>
  <si>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</si>
  <si>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</si>
  <si>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</si>
  <si>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</si>
  <si>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</si>
  <si>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</si>
  <si>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</si>
  <si>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</si>
  <si>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</si>
  <si>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</si>
  <si>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</si>
  <si>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</si>
  <si>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</si>
  <si>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</si>
  <si>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</si>
  <si>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</si>
  <si>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</si>
  <si>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</si>
  <si>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</si>
  <si>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</si>
  <si>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</si>
  <si>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</si>
  <si>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</si>
  <si>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</si>
  <si>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</si>
  <si>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</si>
  <si>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</si>
  <si>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</si>
  <si>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</si>
  <si>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</si>
  <si>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</si>
  <si>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</si>
  <si>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</si>
  <si>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</si>
  <si>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</si>
  <si>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</si>
  <si>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</si>
  <si>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</si>
  <si>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</si>
  <si>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</si>
  <si>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</si>
  <si>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</si>
  <si>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</si>
  <si>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</si>
  <si>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</si>
  <si>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</si>
  <si>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</si>
  <si>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</si>
  <si>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</si>
  <si>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</si>
  <si>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</si>
  <si>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</si>
  <si>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</si>
  <si>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</si>
  <si>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</si>
  <si>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</si>
  <si>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</si>
  <si>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</si>
  <si>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</si>
  <si>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</si>
  <si>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</si>
  <si>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</si>
  <si>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</si>
  <si>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</si>
  <si>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</si>
  <si>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</si>
  <si>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</si>
  <si>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</si>
  <si>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</si>
  <si>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</si>
  <si>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</si>
  <si>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</si>
  <si>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</si>
  <si>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</si>
  <si>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</si>
  <si>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</si>
  <si>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</si>
  <si>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</si>
  <si>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</si>
  <si>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</si>
  <si>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</si>
  <si>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</si>
  <si>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</si>
  <si>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</si>
  <si>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</si>
  <si>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</si>
  <si>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</si>
  <si>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</si>
  <si>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</si>
  <si>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</si>
  <si>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</si>
  <si>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</si>
  <si>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</si>
  <si>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</si>
  <si>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</si>
  <si>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</si>
  <si>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</si>
  <si>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</si>
  <si>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</si>
  <si>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</si>
  <si>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</si>
  <si>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</si>
  <si>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</si>
  <si>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</si>
  <si>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</si>
  <si>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</si>
  <si>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</si>
  <si>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</si>
  <si>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</si>
  <si>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</si>
  <si>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</si>
  <si>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</si>
  <si>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</si>
  <si>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</si>
  <si>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</si>
  <si>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</si>
  <si>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</si>
  <si>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</si>
  <si>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</si>
  <si>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</si>
  <si>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</si>
  <si>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</si>
  <si>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</si>
  <si>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</si>
  <si>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</si>
  <si>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</si>
  <si>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</si>
  <si>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</si>
  <si>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</si>
  <si>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</si>
  <si>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</si>
  <si>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</si>
  <si>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</si>
  <si>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</si>
  <si>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</si>
  <si>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</si>
  <si>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</si>
  <si>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</si>
  <si>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</si>
  <si>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</si>
  <si>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</si>
  <si>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</si>
  <si>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</si>
  <si>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</si>
  <si>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</si>
  <si>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</si>
  <si>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</si>
  <si>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</si>
  <si>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</si>
  <si>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</si>
  <si>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</si>
  <si>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</si>
  <si>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</si>
  <si>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</si>
  <si>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</si>
  <si>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</si>
  <si>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</si>
  <si>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</si>
  <si>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</si>
  <si>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</si>
  <si>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</si>
  <si>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</si>
  <si>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</si>
  <si>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</si>
  <si>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</si>
  <si>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</si>
  <si>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</si>
  <si>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</si>
  <si>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</si>
  <si>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</si>
  <si>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</si>
  <si>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</si>
  <si>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</si>
  <si>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</si>
  <si>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</si>
  <si>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</si>
  <si>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</si>
  <si>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</si>
  <si>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</si>
  <si>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</si>
  <si>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</si>
  <si>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</si>
  <si>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</si>
  <si>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</si>
  <si>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</si>
  <si>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</si>
  <si>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</si>
  <si>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</si>
  <si>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</si>
  <si>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</si>
  <si>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</si>
  <si>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</si>
  <si>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</si>
  <si>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</si>
  <si>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</si>
  <si>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</si>
  <si>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</si>
  <si>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</si>
  <si>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</si>
  <si>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</si>
  <si>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</si>
  <si>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</si>
  <si>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</si>
  <si>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</si>
  <si>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</si>
  <si>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</si>
  <si>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</si>
  <si>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</si>
  <si>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</si>
  <si>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</si>
  <si>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</si>
  <si>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</si>
  <si>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</si>
  <si>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</si>
  <si>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</si>
  <si>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</si>
  <si>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</si>
  <si>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</si>
  <si>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</si>
  <si>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</si>
  <si>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</si>
  <si>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</si>
  <si>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</si>
  <si>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</si>
  <si>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</si>
  <si>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</si>
  <si>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</si>
  <si>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</si>
  <si>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</si>
  <si>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</si>
  <si>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</si>
  <si>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</si>
  <si>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</si>
  <si>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</si>
  <si>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</si>
  <si>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</si>
  <si>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</si>
  <si>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</si>
  <si>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</si>
  <si>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</si>
  <si>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</si>
  <si>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</si>
  <si>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</si>
  <si>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</si>
  <si>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</si>
  <si>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</si>
  <si>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</si>
  <si>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</si>
  <si>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</si>
  <si>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</si>
  <si>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</si>
  <si>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</si>
  <si>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</si>
  <si>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</si>
  <si>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</si>
  <si>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</si>
  <si>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</si>
  <si>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</si>
  <si>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</si>
  <si>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</si>
  <si>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</si>
  <si>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</si>
  <si>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</si>
  <si>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</si>
  <si>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</si>
  <si>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</si>
  <si>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</si>
  <si>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</si>
  <si>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</si>
  <si>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</si>
  <si>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</si>
  <si>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</si>
  <si>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</si>
  <si>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</si>
  <si>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</si>
  <si>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</si>
  <si>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</si>
  <si>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</si>
  <si>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</si>
  <si>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</si>
  <si>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</si>
  <si>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</si>
  <si>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</si>
  <si>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</si>
  <si>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</si>
  <si>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</si>
  <si>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</si>
  <si>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</si>
  <si>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</si>
  <si>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</si>
  <si>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</si>
  <si>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</si>
  <si>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</si>
  <si>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</si>
  <si>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</si>
  <si>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</si>
  <si>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</si>
  <si>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</si>
  <si>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</si>
  <si>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</si>
  <si>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</si>
  <si>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</si>
  <si>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</si>
  <si>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</si>
  <si>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</si>
  <si>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</si>
  <si>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</si>
  <si>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</si>
  <si>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</si>
  <si>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</si>
  <si>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</si>
  <si>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</si>
  <si>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</si>
  <si>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</si>
  <si>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</si>
  <si>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</si>
  <si>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</si>
  <si>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</si>
  <si>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</si>
  <si>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</si>
  <si>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</si>
  <si>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</si>
  <si>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</si>
  <si>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</si>
  <si>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</si>
  <si>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</si>
  <si>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</si>
  <si>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</si>
  <si>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</si>
  <si>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</si>
  <si>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</si>
  <si>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</si>
  <si>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</si>
  <si>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</si>
  <si>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</si>
  <si>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</si>
  <si>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</si>
  <si>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</si>
  <si>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</si>
  <si>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</si>
  <si>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</si>
  <si>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</si>
  <si>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</si>
  <si>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</si>
  <si>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</si>
  <si>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</si>
  <si>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</si>
  <si>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</si>
  <si>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</si>
  <si>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</si>
  <si>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</si>
  <si>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</si>
  <si>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</si>
  <si>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</si>
  <si>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</si>
  <si>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</si>
  <si>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</si>
  <si>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</si>
  <si>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</si>
  <si>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</si>
  <si>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</si>
  <si>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</si>
  <si>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</si>
  <si>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</si>
  <si>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</si>
  <si>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</si>
  <si>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</si>
  <si>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</si>
  <si>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</si>
  <si>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</si>
  <si>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</si>
  <si>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</si>
  <si>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</si>
  <si>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</si>
  <si>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</si>
  <si>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</si>
  <si>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</si>
  <si>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</si>
  <si>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</si>
  <si>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</si>
  <si>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</si>
  <si>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</si>
  <si>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</si>
  <si>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</si>
  <si>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</si>
  <si>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</si>
  <si>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</si>
  <si>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</si>
  <si>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</si>
  <si>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</si>
  <si>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</si>
  <si>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</si>
  <si>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</si>
  <si>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</si>
  <si>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</si>
  <si>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</si>
  <si>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</si>
  <si>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</si>
  <si>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</si>
  <si>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</si>
  <si>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</si>
  <si>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</si>
  <si>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</si>
  <si>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</si>
  <si>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</si>
  <si>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</si>
  <si>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</si>
  <si>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</si>
  <si>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</si>
  <si>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</si>
  <si>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</si>
  <si>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</si>
  <si>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</si>
  <si>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</si>
  <si>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</si>
  <si>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</si>
  <si>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</si>
  <si>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</si>
  <si>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</si>
  <si>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</si>
  <si>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</si>
  <si>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</si>
  <si>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</si>
  <si>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</si>
  <si>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</si>
  <si>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</si>
  <si>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</si>
  <si>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</si>
  <si>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</si>
  <si>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</si>
  <si>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</si>
  <si>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</si>
  <si>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</si>
  <si>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</si>
  <si>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</si>
  <si>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</si>
  <si>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</si>
  <si>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</si>
  <si>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</si>
  <si>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</si>
  <si>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</si>
  <si>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</si>
  <si>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</si>
  <si>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</si>
  <si>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</si>
  <si>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</si>
  <si>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</si>
  <si>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</si>
  <si>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</si>
  <si>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</si>
  <si>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</si>
  <si>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</si>
  <si>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</si>
  <si>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</si>
  <si>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</si>
  <si>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</si>
  <si>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</si>
  <si>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</si>
  <si>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</si>
  <si>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</si>
  <si>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</si>
  <si>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</si>
  <si>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</si>
  <si>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</si>
  <si>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</si>
  <si>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</si>
  <si>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</si>
  <si>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</si>
  <si>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</si>
  <si>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</si>
  <si>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</si>
  <si>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</si>
  <si>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</si>
  <si>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</si>
  <si>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</si>
  <si>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</si>
  <si>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</si>
  <si>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</si>
  <si>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</si>
  <si>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</si>
  <si>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</si>
  <si>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</si>
  <si>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</si>
  <si>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</si>
  <si>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</si>
  <si>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</si>
  <si>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</si>
  <si>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</si>
  <si>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</si>
  <si>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</si>
  <si>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</si>
  <si>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</si>
  <si>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</si>
  <si>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</si>
  <si>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</si>
  <si>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</si>
  <si>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</si>
  <si>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</si>
  <si>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</si>
  <si>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</si>
  <si>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</si>
  <si>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</si>
  <si>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</si>
  <si>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</si>
  <si>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</si>
  <si>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</si>
  <si>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</si>
  <si>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</si>
  <si>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</si>
  <si>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</si>
  <si>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</si>
  <si>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</si>
  <si>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</si>
  <si>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</si>
  <si>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</si>
  <si>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</si>
  <si>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</si>
  <si>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</si>
  <si>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</si>
  <si>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</si>
  <si>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</si>
  <si>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</si>
  <si>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</si>
  <si>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</si>
  <si>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</si>
  <si>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</si>
  <si>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</si>
  <si>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</si>
  <si>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</si>
  <si>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</si>
  <si>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</si>
  <si>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</si>
  <si>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</si>
  <si>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</si>
  <si>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</si>
  <si>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</si>
  <si>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</si>
  <si>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</si>
  <si>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</si>
  <si>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</si>
  <si>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</si>
  <si>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</si>
  <si>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</si>
  <si>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</si>
  <si>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</si>
  <si>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</si>
  <si>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</si>
  <si>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</si>
  <si>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</si>
  <si>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</si>
  <si>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</si>
  <si>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</si>
  <si>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</si>
  <si>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</si>
  <si>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</si>
  <si>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</si>
  <si>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</si>
  <si>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</si>
  <si>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</si>
  <si>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</si>
  <si>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</si>
  <si>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</si>
  <si>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</si>
  <si>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</si>
  <si>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</si>
  <si>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</si>
  <si>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</si>
  <si>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</si>
  <si>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</si>
  <si>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</si>
  <si>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</si>
  <si>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</si>
  <si>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</si>
  <si>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</si>
  <si>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</si>
  <si>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</si>
  <si>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</si>
  <si>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</si>
  <si>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</si>
  <si>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</si>
  <si>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</si>
  <si>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</si>
  <si>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</si>
  <si>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</si>
  <si>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</si>
  <si>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</si>
  <si>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</si>
  <si>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</si>
  <si>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</si>
  <si>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</si>
  <si>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</si>
  <si>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</si>
  <si>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</si>
  <si>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</si>
  <si>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</si>
  <si>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</si>
  <si>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</si>
  <si>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</si>
  <si>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</si>
  <si>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</si>
  <si>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</si>
  <si>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</si>
  <si>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</si>
  <si>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</si>
  <si>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</si>
  <si>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</si>
  <si>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</si>
  <si>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</si>
  <si>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</si>
  <si>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</si>
  <si>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</si>
  <si>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</si>
  <si>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</si>
  <si>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</si>
  <si>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</si>
  <si>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</si>
  <si>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</si>
  <si>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</si>
  <si>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</si>
  <si>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</si>
  <si>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</si>
  <si>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</si>
  <si>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</si>
  <si>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</si>
  <si>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</si>
  <si>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</si>
  <si>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</si>
  <si>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</si>
  <si>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</si>
  <si>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</si>
  <si>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</si>
  <si>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</si>
  <si>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</si>
  <si>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</si>
  <si>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</si>
  <si>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</si>
  <si>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</si>
  <si>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</si>
  <si>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</si>
  <si>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</si>
  <si>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</si>
  <si>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</si>
  <si>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</si>
  <si>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</si>
  <si>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</si>
  <si>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</si>
  <si>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</si>
  <si>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</si>
  <si>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</si>
  <si>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</si>
  <si>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</si>
  <si>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</si>
  <si>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</si>
  <si>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</si>
  <si>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</si>
  <si>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</si>
  <si>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</si>
  <si>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</si>
  <si>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</si>
  <si>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</si>
  <si>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</si>
  <si>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</si>
  <si>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</si>
  <si>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</si>
  <si>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</si>
  <si>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</si>
  <si>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</si>
  <si>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</si>
  <si>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</si>
  <si>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</si>
  <si>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</si>
  <si>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</si>
  <si>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</si>
  <si>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</si>
  <si>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</si>
  <si>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</si>
  <si>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</si>
  <si>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</si>
  <si>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</si>
  <si>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</si>
  <si>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</si>
  <si>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</si>
  <si>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</si>
  <si>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</si>
  <si>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</si>
  <si>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</si>
  <si>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</si>
  <si>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</si>
  <si>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</si>
  <si>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</si>
  <si>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</si>
  <si>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</si>
  <si>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</si>
  <si>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</si>
  <si>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</si>
  <si>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</si>
  <si>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</si>
  <si>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</si>
  <si>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</si>
  <si>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</si>
  <si>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</si>
  <si>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</si>
  <si>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</si>
  <si>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</si>
  <si>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</si>
  <si>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</si>
  <si>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</si>
  <si>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</si>
  <si>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</si>
  <si>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</si>
  <si>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</si>
  <si>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</si>
  <si>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</si>
  <si>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</si>
  <si>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</si>
  <si>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</si>
  <si>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</si>
  <si>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</si>
  <si>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</si>
  <si>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</si>
  <si>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</si>
  <si>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</si>
  <si>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</si>
  <si>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</si>
  <si>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</si>
  <si>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</si>
  <si>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</si>
  <si>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</si>
  <si>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</si>
  <si>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</si>
  <si>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</si>
  <si>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</si>
  <si>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</si>
  <si>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</si>
  <si>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</si>
  <si>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</si>
  <si>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</si>
  <si>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</si>
  <si>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</si>
  <si>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</si>
  <si>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</si>
  <si>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</si>
  <si>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</si>
  <si>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</si>
  <si>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</si>
  <si>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</si>
  <si>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</si>
  <si>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</si>
  <si>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</si>
  <si>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</si>
  <si>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</si>
  <si>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</si>
  <si>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</si>
  <si>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</si>
  <si>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</si>
  <si>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</si>
  <si>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</si>
  <si>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</si>
  <si>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</si>
  <si>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</si>
  <si>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</si>
  <si>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</si>
  <si>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</si>
  <si>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</si>
  <si>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</si>
  <si>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</si>
  <si>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</si>
  <si>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</si>
  <si>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</si>
  <si>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</si>
  <si>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</si>
  <si>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</si>
  <si>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</si>
  <si>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</si>
  <si>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</si>
  <si>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</si>
  <si>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</si>
  <si>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</si>
  <si>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</si>
  <si>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</si>
  <si>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</si>
  <si>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</si>
  <si>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</si>
  <si>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</si>
  <si>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</si>
  <si>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</si>
  <si>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</si>
  <si>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</si>
  <si>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</si>
  <si>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</si>
  <si>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</si>
  <si>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</si>
  <si>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</si>
  <si>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</si>
  <si>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</si>
  <si>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</si>
  <si>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</si>
  <si>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</si>
  <si>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</si>
  <si>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</si>
  <si>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</si>
  <si>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</si>
  <si>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</si>
  <si>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</si>
  <si>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</si>
  <si>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</si>
  <si>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</si>
  <si>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</si>
  <si>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</si>
  <si>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</si>
  <si>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</si>
  <si>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</si>
  <si>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</si>
  <si>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</si>
  <si>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</si>
  <si>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</si>
  <si>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</si>
  <si>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</si>
  <si>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</si>
  <si>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</si>
  <si>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</si>
  <si>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</si>
  <si>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</si>
  <si>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</si>
  <si>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</si>
  <si>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</si>
  <si>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</si>
  <si>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</si>
  <si>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</si>
  <si>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</si>
  <si>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</si>
  <si>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</si>
  <si>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</si>
  <si>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</si>
  <si>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</si>
  <si>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</si>
  <si>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</si>
  <si>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</si>
  <si>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</si>
  <si>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</si>
  <si>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</si>
  <si>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</si>
  <si>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</si>
  <si>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</si>
  <si>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</si>
  <si>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</si>
  <si>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</si>
  <si>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</si>
  <si>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</si>
  <si>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</si>
  <si>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</si>
  <si>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</si>
  <si>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</si>
  <si>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</si>
  <si>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</si>
  <si>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</si>
  <si>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</si>
  <si>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</si>
  <si>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</si>
  <si>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</si>
  <si>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</si>
  <si>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</si>
  <si>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</si>
  <si>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</si>
  <si>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</si>
  <si>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</si>
  <si>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</si>
  <si>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</si>
  <si>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</si>
  <si>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</si>
  <si>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</si>
  <si>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</si>
  <si>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</si>
  <si>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</si>
  <si>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</si>
  <si>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</si>
  <si>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</si>
  <si>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</si>
  <si>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</si>
  <si>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</si>
  <si>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</si>
  <si>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</si>
  <si>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</si>
  <si>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</si>
  <si>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</si>
  <si>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</si>
  <si>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</si>
  <si>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</si>
  <si>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</si>
  <si>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</si>
  <si>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</si>
  <si>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</si>
  <si>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</si>
  <si>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</si>
  <si>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</si>
  <si>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</si>
  <si>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</si>
  <si>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</si>
  <si>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</si>
  <si>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</si>
  <si>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</si>
  <si>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</si>
  <si>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</si>
  <si>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</si>
  <si>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</si>
  <si>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</si>
  <si>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</si>
  <si>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</si>
  <si>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</si>
  <si>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</si>
  <si>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</si>
  <si>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</si>
  <si>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</si>
  <si>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</si>
  <si>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</si>
  <si>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</si>
  <si>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</si>
  <si>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</si>
  <si>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</si>
  <si>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</si>
  <si>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</si>
  <si>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</si>
  <si>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</si>
  <si>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</si>
  <si>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</si>
  <si>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</si>
  <si>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</si>
  <si>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</si>
  <si>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</si>
  <si>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</si>
  <si>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</si>
  <si>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</si>
  <si>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</si>
  <si>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</si>
  <si>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</si>
  <si>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</si>
  <si>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</si>
  <si>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</si>
  <si>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</si>
  <si>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</si>
  <si>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</si>
  <si>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</si>
  <si>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</si>
  <si>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</si>
  <si>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</si>
  <si>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</si>
  <si>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</si>
  <si>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</si>
  <si>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</si>
  <si>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</si>
  <si>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</si>
  <si>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</si>
  <si>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</si>
  <si>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</si>
  <si>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</si>
  <si>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</si>
  <si>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</si>
  <si>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</si>
  <si>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</si>
  <si>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</si>
  <si>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</si>
  <si>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</si>
  <si>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</si>
  <si>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</si>
  <si>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</si>
  <si>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</si>
  <si>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</si>
  <si>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</si>
  <si>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</si>
  <si>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</si>
  <si>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</si>
  <si>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</si>
  <si>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</si>
  <si>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</si>
  <si>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</si>
  <si>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</si>
  <si>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</si>
  <si>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</si>
  <si>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</si>
  <si>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</si>
  <si>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</si>
  <si>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</si>
  <si>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</si>
  <si>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</si>
  <si>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</si>
  <si>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</si>
  <si>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</si>
  <si>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</si>
  <si>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</si>
  <si>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</si>
  <si>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</si>
  <si>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</si>
  <si>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</si>
  <si>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</si>
  <si>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</si>
  <si>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</si>
  <si>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</si>
  <si>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</si>
  <si>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</si>
  <si>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</si>
  <si>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</si>
  <si>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</si>
  <si>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</si>
  <si>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</si>
  <si>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</si>
  <si>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</si>
  <si>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</si>
  <si>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</si>
  <si>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</si>
  <si>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</si>
  <si>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</si>
  <si>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</si>
  <si>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</si>
  <si>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</si>
  <si>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</si>
  <si>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</si>
  <si>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</si>
  <si>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</si>
  <si>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</si>
  <si>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</si>
  <si>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</si>
  <si>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</si>
  <si>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</si>
  <si>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</si>
  <si>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</si>
  <si>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</si>
  <si>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</si>
  <si>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</si>
  <si>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</si>
  <si>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</si>
  <si>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</si>
  <si>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</si>
  <si>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</si>
  <si>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</si>
  <si>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</si>
  <si>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</si>
  <si>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</si>
  <si>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</si>
  <si>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</si>
  <si>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</si>
  <si>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</si>
  <si>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</si>
  <si>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</si>
  <si>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</si>
  <si>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</si>
  <si>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</si>
  <si>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</si>
  <si>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</si>
  <si>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</si>
  <si>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Sub-Category</t>
  </si>
  <si>
    <t xml:space="preserve">Category </t>
  </si>
  <si>
    <t>Row Labels</t>
  </si>
  <si>
    <t>Grand Total</t>
  </si>
  <si>
    <t>Count of state</t>
  </si>
  <si>
    <t>(All)</t>
  </si>
  <si>
    <t>film &amp; video</t>
  </si>
  <si>
    <t>animation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</si>
  <si>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</si>
  <si>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</si>
  <si>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</si>
  <si>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</si>
  <si>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</si>
  <si>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</si>
  <si>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</si>
  <si>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</si>
  <si>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</si>
  <si>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</si>
  <si>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</si>
  <si>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</si>
  <si>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</si>
  <si>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</si>
  <si>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</si>
  <si>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</si>
  <si>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</si>
  <si>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</si>
  <si>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</si>
  <si>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</si>
  <si>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</si>
  <si>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</si>
  <si>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</si>
  <si>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</si>
  <si>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</si>
  <si>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</si>
  <si>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</si>
  <si>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</si>
  <si>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</si>
  <si>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</si>
  <si>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</si>
  <si>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</si>
  <si>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</si>
  <si>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</si>
  <si>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</si>
  <si>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</si>
  <si>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</si>
  <si>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</si>
  <si>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</si>
  <si>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</si>
  <si>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</si>
  <si>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</si>
  <si>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</si>
  <si>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</si>
  <si>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</si>
  <si>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</si>
  <si>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</si>
  <si>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</si>
  <si>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</si>
  <si>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</si>
  <si>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</si>
  <si>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</si>
  <si>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</si>
  <si>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</si>
  <si>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</si>
  <si>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</si>
  <si>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</si>
  <si>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</si>
  <si>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</si>
  <si>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</si>
  <si>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</si>
  <si>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</si>
  <si>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</si>
  <si>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</si>
  <si>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</si>
  <si>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</si>
  <si>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</si>
  <si>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</si>
  <si>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</si>
  <si>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</si>
  <si>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</si>
  <si>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</si>
  <si>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</si>
  <si>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</si>
  <si>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</si>
  <si>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</si>
  <si>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</si>
  <si>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</si>
  <si>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</si>
  <si>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</si>
  <si>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</si>
  <si>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</si>
  <si>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</si>
  <si>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</si>
  <si>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</si>
  <si>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</si>
  <si>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</t>
  </si>
  <si>
    <t>Max</t>
  </si>
  <si>
    <t>Varience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</si>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</sst>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justify"/>
    </xf>
    <xf numFmtId="0" fontId="2" fillId="0" borderId="0" xfId="0" applyFont="1" applyAlignment="1"/>
    <xf numFmtId="0" fontId="0" fillId="0" borderId="0" xfId="0" applyFill="1"/>
    <xf numFmtId="9" fontId="0" fillId="0" borderId="0" xfId="2" applyFont="1"/>
    <xf numFmtId="9" fontId="0" fillId="0" borderId="0" xfId="2" applyFont="1" applyFill="1"/>
    <xf numFmtId="0" fontId="5" fillId="0" borderId="1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5" fillId="2" borderId="1" xfId="0" applyFont="1" applyFill="1" applyBorder="1" applyAlignment="1">
      <alignment horizontal="left"/>
    </xf>
    <xf numFmtId="0" fontId="0" fillId="0" borderId="0" xfId="0" applyNumberFormat="1" applyFill="1"/>
    <xf numFmtId="0" fontId="0" fillId="0" borderId="0" xfId="0" applyFill="1" applyAlignment="1">
      <alignment horizontal="left"/>
    </xf>
    <xf numFmtId="0" fontId="0" fillId="0" borderId="0" xfId="0" applyNumberFormat="1" applyFill="1" applyBorder="1"/>
    <xf numFmtId="0" fontId="0" fillId="0" borderId="0" xfId="0" applyBorder="1" applyAlignment="1">
      <alignment horizontal="left"/>
    </xf>
    <xf numFmtId="0" fontId="5" fillId="0" borderId="1" xfId="0" applyFont="1" applyFill="1" applyBorder="1" applyAlignment="1">
      <alignment horizontal="left"/>
    </xf>
    <xf numFmtId="0" fontId="0" fillId="0" borderId="0" xfId="0" applyBorder="1"/>
  </cellXfs>
  <cellStyles count="3">
    <cellStyle name="Currency" xfId="1" builtinId="4"/>
    <cellStyle name="Normal" xfId="0" builtinId="0"/>
    <cellStyle name="Percent" xfId="2" builtinId="5"/>
  </cellStyles>
  <dxfs count="3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[StarterBook_Newberry.xlsx]Category Pivot Table_Chart!PivotTable1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Table_Chart'!$B$4:$B$5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Table_Chart'!$A$6:$A$15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Table_Chart'!$B$6:$B$15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3-4B4E-BF37-64416B37043F}"/>
            </c:ext>
          </c:extLst>
        </c:ser>
        <c:ser>
          <c:idx val="1"/>
          <c:order val="1"/>
          <c:tx>
            <c:strRef>
              <c:f>'Category Pivot Table_Chart'!$C$4:$C$5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Table_Chart'!$A$6:$A$15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Table_Chart'!$C$6:$C$15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13-4B4E-BF37-64416B37043F}"/>
            </c:ext>
          </c:extLst>
        </c:ser>
        <c:ser>
          <c:idx val="2"/>
          <c:order val="2"/>
          <c:tx>
            <c:strRef>
              <c:f>'Category Pivot Table_Chart'!$D$4:$D$5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Table_Chart'!$A$6:$A$15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Table_Chart'!$D$6:$D$15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13-4B4E-BF37-64416B37043F}"/>
            </c:ext>
          </c:extLst>
        </c:ser>
        <c:ser>
          <c:idx val="3"/>
          <c:order val="3"/>
          <c:tx>
            <c:strRef>
              <c:f>'Category Pivot Table_Chart'!$E$4:$E$5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Table_Chart'!$A$6:$A$15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Table_Chart'!$E$6:$E$15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13-4B4E-BF37-64416B370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313103"/>
        <c:axId val="60313519"/>
      </c:barChart>
      <c:catAx>
        <c:axId val="6031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13519"/>
        <c:crosses val="autoZero"/>
        <c:auto val="1"/>
        <c:lblAlgn val="ctr"/>
        <c:lblOffset val="100"/>
        <c:noMultiLvlLbl val="0"/>
      </c:catAx>
      <c:valAx>
        <c:axId val="6031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1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[StarterBook_Newberry.xlsx]Sub-Category Pivot Table_Chart!PivotTable2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Table_Chart'!$B$4:$B$5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Table_Chart'!$A$6:$A$47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Table_Chart'!$B$6:$B$47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F-4083-B57C-412E81D767CA}"/>
            </c:ext>
          </c:extLst>
        </c:ser>
        <c:ser>
          <c:idx val="1"/>
          <c:order val="1"/>
          <c:tx>
            <c:strRef>
              <c:f>'Sub-Category Pivot Table_Chart'!$C$4:$C$5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Table_Chart'!$A$6:$A$47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Table_Chart'!$C$6:$C$47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FF-4083-B57C-412E81D767CA}"/>
            </c:ext>
          </c:extLst>
        </c:ser>
        <c:ser>
          <c:idx val="2"/>
          <c:order val="2"/>
          <c:tx>
            <c:strRef>
              <c:f>'Sub-Category Pivot Table_Chart'!$D$4:$D$5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Table_Chart'!$A$6:$A$47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Table_Chart'!$D$6:$D$47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FF-4083-B57C-412E81D767CA}"/>
            </c:ext>
          </c:extLst>
        </c:ser>
        <c:ser>
          <c:idx val="3"/>
          <c:order val="3"/>
          <c:tx>
            <c:strRef>
              <c:f>'Sub-Category Pivot Table_Chart'!$E$4:$E$5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Table_Chart'!$A$6:$A$47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Table_Chart'!$E$6:$E$47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FF-4083-B57C-412E81D76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9853983"/>
        <c:axId val="919860639"/>
      </c:barChart>
      <c:catAx>
        <c:axId val="91985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860639"/>
        <c:crosses val="autoZero"/>
        <c:auto val="1"/>
        <c:lblAlgn val="ctr"/>
        <c:lblOffset val="100"/>
        <c:noMultiLvlLbl val="0"/>
      </c:catAx>
      <c:valAx>
        <c:axId val="91986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85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[StarterBook_Newberry.xlsx]Year Pivot Table!PivotTable3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'Year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60-49A9-8661-4273486082CE}"/>
            </c:ext>
          </c:extLst>
        </c:ser>
        <c:ser>
          <c:idx val="1"/>
          <c:order val="1"/>
          <c:tx>
            <c:strRef>
              <c:f>'Year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'Year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60-49A9-8661-4273486082CE}"/>
            </c:ext>
          </c:extLst>
        </c:ser>
        <c:ser>
          <c:idx val="2"/>
          <c:order val="2"/>
          <c:tx>
            <c:strRef>
              <c:f>'Year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'Year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60-49A9-8661-427348608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4876895"/>
        <c:axId val="2074873983"/>
      </c:lineChart>
      <c:catAx>
        <c:axId val="207487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873983"/>
        <c:crosses val="autoZero"/>
        <c:auto val="1"/>
        <c:lblAlgn val="ctr"/>
        <c:lblOffset val="100"/>
        <c:noMultiLvlLbl val="0"/>
      </c:catAx>
      <c:valAx>
        <c:axId val="207487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87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0A-499A-88E7-41B04016836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0A-499A-88E7-41B04016836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0A-499A-88E7-41B040168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6288256"/>
        <c:axId val="1606291584"/>
      </c:lineChart>
      <c:catAx>
        <c:axId val="160628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291584"/>
        <c:crosses val="autoZero"/>
        <c:auto val="1"/>
        <c:lblAlgn val="ctr"/>
        <c:lblOffset val="100"/>
        <c:noMultiLvlLbl val="0"/>
      </c:catAx>
      <c:valAx>
        <c:axId val="160629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28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15875</xdr:rowOff>
    </xdr:from>
    <xdr:to>
      <xdr:col>7</xdr:col>
      <xdr:colOff>514350</xdr:colOff>
      <xdr:row>34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1F93DB-9345-490B-9130-EE94ED522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12701</xdr:colOff>
      <xdr:row>3</xdr:row>
      <xdr:rowOff>15874</xdr:rowOff>
    </xdr:from>
    <xdr:to>
      <xdr:col>18</xdr:col>
      <xdr:colOff>457200</xdr:colOff>
      <xdr:row>39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304934-3D04-4AE7-B33F-9229817BC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12700</xdr:rowOff>
    </xdr:from>
    <xdr:to>
      <xdr:col>7</xdr:col>
      <xdr:colOff>1028700</xdr:colOff>
      <xdr:row>38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D5633C-6A37-4AAD-BCCB-1F84D9F49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34924</xdr:colOff>
      <xdr:row>13</xdr:row>
      <xdr:rowOff>53974</xdr:rowOff>
    </xdr:from>
    <xdr:to>
      <xdr:col>7</xdr:col>
      <xdr:colOff>1269999</xdr:colOff>
      <xdr:row>37</xdr:row>
      <xdr:rowOff>12699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E445E2-1667-4F4B-BC98-1EDAB8EC0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" refreshedDate="44313.98147337963" createdVersion="7" refreshedVersion="7" minRefreshableVersion="3" recordCount="4115" xr:uid="{1FF2FDF3-C7C0-40D3-B34B-62413B00C83A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 " numFmtId="0">
      <sharedItems containsString="0" containsBlank="1" containsNumber="1" containsInteger="1" minValue="0" maxValue="2260300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" refreshedDate="44314.010463773149" createdVersion="7" refreshedVersion="7" minRefreshableVersion="3" recordCount="4115" xr:uid="{7F19303C-A091-4117-A1A5-3537A83CC650}">
  <cacheSource type="worksheet">
    <worksheetSource ref="A1:U1048576" sheet="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containsInteger="1" minValue="0" maxValue="2260300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4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3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10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1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60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1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7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1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9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9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2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7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2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9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8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8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10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9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2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3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5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4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8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1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4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3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3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3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6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5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8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1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7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20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1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5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4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5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6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10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1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8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8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1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1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3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1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0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2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1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5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6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2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8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3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8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3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3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4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4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3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6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6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5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1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7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7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7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6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2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3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5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8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1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9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5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7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2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9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1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9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9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2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2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6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9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2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5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4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1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3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7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3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8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2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3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6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7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7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7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2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7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5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7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9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3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5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1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6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2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2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5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6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7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6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4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2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1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4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7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4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2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8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2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7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3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1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1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1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2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2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2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5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10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2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1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3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5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5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1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9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4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1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6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8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5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3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7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4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6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6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2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40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1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7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4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6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1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1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8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9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2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5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4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6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1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4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8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7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7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1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6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9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4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5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4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6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6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7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1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6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3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9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2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4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2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8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2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5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3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1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3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4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4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3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2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8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5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2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4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2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60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6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80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8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1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2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1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2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7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20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5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5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2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2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8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1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1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7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6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7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5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10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40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6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9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1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8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1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3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3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5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30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3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7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9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8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30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5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3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3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2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5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10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2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3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8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9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9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9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3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3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1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8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8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0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0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5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3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1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6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0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40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9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6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7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4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6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2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0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5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7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1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8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4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70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1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6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3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1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5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6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3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4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4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2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8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1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4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2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2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8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9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8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5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4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2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9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5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2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4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5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5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1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1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4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2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9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6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2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10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3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40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6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2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2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6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6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1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9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10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4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1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1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7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8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2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4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3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3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2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6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6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9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1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2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7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5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4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2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4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10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7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3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5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10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7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3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9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8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4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9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1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9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2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1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9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8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8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4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1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2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9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9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2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7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9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7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2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1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5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6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8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80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3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6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9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5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3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1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2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2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3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3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1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4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6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2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1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4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70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5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10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5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1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2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1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20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3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5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3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4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3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3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1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7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3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3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1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2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2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2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10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8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3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1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6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7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1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5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30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3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1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6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5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7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2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20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6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4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3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6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40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4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40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8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5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9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4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4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1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3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1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0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5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7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2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7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9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2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8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7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2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9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2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3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5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2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3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1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5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7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5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6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7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5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7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3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3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6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1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7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4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7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6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1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1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50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1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6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9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8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6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7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8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3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60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7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5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2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7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9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7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7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5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1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7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4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8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6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20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5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4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5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7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2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1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2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4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4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8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5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1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6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5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1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1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6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1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2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8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7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7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5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6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1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8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5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1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9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2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10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0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3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6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1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3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7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1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6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3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9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7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2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1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7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3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9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5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7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10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5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5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4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3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7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3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3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2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1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3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3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2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5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6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6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3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1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9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3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60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7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7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80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1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3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2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7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20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8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6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1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4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1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20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3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1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1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1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7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7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7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9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8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6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3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8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9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1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2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1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1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6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1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1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1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1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7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1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1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1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3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9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3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8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2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5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1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1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1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4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1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9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4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6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5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8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3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4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6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7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8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3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3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3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10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2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3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1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4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4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1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20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2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3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6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3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6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9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1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4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4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6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7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8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4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4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1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2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70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5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4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6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4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7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8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5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5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2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4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1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1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0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1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2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9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5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1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8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3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8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8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1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1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6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4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1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1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2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4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1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5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20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9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3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7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6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2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3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8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2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7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1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8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6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5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8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3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8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1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3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7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2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8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2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5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7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8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7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1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5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8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2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4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2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5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7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5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0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1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1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5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2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8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7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8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2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7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1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3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1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0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7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1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4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4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3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5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4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9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7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2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6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7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5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8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5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2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9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9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3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8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20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7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3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6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1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1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10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7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7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3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9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7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1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8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3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1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4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7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20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2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60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0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0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1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0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2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6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3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4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4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20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7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5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9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1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8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6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3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9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2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4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2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7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3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9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5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5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2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20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1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2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4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6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20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1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5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10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8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10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1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1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6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1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3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3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1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5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2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2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3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5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2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4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3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2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5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7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10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1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2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6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7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5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9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2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3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6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9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5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4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8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9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4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7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8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4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1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6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4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2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10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8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4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9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4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4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20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1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7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3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3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10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6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6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5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3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6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10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1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2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5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3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3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9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60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8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3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8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7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9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6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1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8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4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1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3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4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2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9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20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5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2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5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4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1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1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5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9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3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4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9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6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7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1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8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1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6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9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3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1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3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1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7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5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9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3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10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5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3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2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1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6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5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1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1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6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4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10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2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4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9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3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3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2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1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6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8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1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4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2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3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6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5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1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3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8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4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3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3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30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3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7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8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7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4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10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2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9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1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90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9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2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10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1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5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3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5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3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9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2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3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8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7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3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3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5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3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2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3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9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2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6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4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6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6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1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1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10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8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7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7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8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7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70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6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8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8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3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1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9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6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7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1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9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x v="502"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9D6F89-13A2-401F-BB2B-5C64EDF6F43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5">
    <format dxfId="34">
      <pivotArea field="16" grandCol="1" collapsedLevelsAreSubtotals="1" axis="axisRow" fieldPosition="0">
        <references count="1">
          <reference field="16" count="1">
            <x v="8"/>
          </reference>
        </references>
      </pivotArea>
    </format>
    <format dxfId="33">
      <pivotArea field="16" grandCol="1" collapsedLevelsAreSubtotals="1" axis="axisRow" fieldPosition="0">
        <references count="1">
          <reference field="16" count="1">
            <x v="4"/>
          </reference>
        </references>
      </pivotArea>
    </format>
    <format dxfId="32">
      <pivotArea field="16" grandCol="1" collapsedLevelsAreSubtotals="1" axis="axisRow" fieldPosition="0">
        <references count="1">
          <reference field="16" count="1">
            <x v="7"/>
          </reference>
        </references>
      </pivotArea>
    </format>
    <format dxfId="18">
      <pivotArea collapsedLevelsAreSubtotals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7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4808B-D8A4-405F-B3E3-0207D459C99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3">
    <format dxfId="19">
      <pivotArea collapsedLevelsAreSubtotals="1" fieldPosition="0">
        <references count="2">
          <reference field="5" count="1" selected="0">
            <x v="0"/>
          </reference>
          <reference field="17" count="1">
            <x v="39"/>
          </reference>
        </references>
      </pivotArea>
    </format>
    <format dxfId="16">
      <pivotArea collapsedLevelsAreSubtotals="1" fieldPosition="0">
        <references count="1">
          <reference field="17" count="3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  <format dxfId="15">
      <pivotArea dataOnly="0" labelOnly="1" fieldPosition="0">
        <references count="1">
          <reference field="17" count="3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2469B4-2023-47E8-9EB9-953C852ACC8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11">
    <format dxfId="31">
      <pivotArea field="18" grandCol="1" collapsedLevelsAreSubtotals="1" axis="axisRow" fieldPosition="0">
        <references count="1">
          <reference field="18" count="1">
            <x v="7"/>
          </reference>
        </references>
      </pivotArea>
    </format>
    <format dxfId="30">
      <pivotArea collapsedLevelsAreSubtotals="1" fieldPosition="0">
        <references count="2">
          <reference field="5" count="1" selected="0">
            <x v="4"/>
          </reference>
          <reference field="18" count="1">
            <x v="7"/>
          </reference>
        </references>
      </pivotArea>
    </format>
    <format dxfId="29">
      <pivotArea collapsedLevelsAreSubtotals="1" fieldPosition="0">
        <references count="2">
          <reference field="5" count="1" selected="0">
            <x v="3"/>
          </reference>
          <reference field="18" count="1">
            <x v="7"/>
          </reference>
        </references>
      </pivotArea>
    </format>
    <format dxfId="28">
      <pivotArea collapsedLevelsAreSubtotals="1" fieldPosition="0">
        <references count="2">
          <reference field="5" count="1" selected="0">
            <x v="1"/>
          </reference>
          <reference field="18" count="1">
            <x v="5"/>
          </reference>
        </references>
      </pivotArea>
    </format>
    <format dxfId="14">
      <pivotArea collapsedLevelsAreSubtotals="1" fieldPosition="0">
        <references count="1">
          <reference field="18" count="3">
            <x v="6"/>
            <x v="7"/>
            <x v="8"/>
          </reference>
        </references>
      </pivotArea>
    </format>
    <format dxfId="13">
      <pivotArea collapsedLevelsAreSubtotals="1" fieldPosition="0">
        <references count="1">
          <reference field="18" count="1">
            <x v="12"/>
          </reference>
        </references>
      </pivotArea>
    </format>
    <format dxfId="12">
      <pivotArea collapsedLevelsAreSubtotals="1" fieldPosition="0">
        <references count="1">
          <reference field="18" count="2">
            <x v="1"/>
            <x v="2"/>
          </reference>
        </references>
      </pivotArea>
    </format>
    <format dxfId="11">
      <pivotArea field="18" grandCol="1" collapsedLevelsAreSubtotals="1" axis="axisRow" fieldPosition="0">
        <references count="1">
          <reference field="18" count="2">
            <x v="5"/>
            <x v="6"/>
          </reference>
        </references>
      </pivotArea>
    </format>
    <format dxfId="10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9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8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06CE1-F869-4368-B532-213FB454E886}">
  <dimension ref="A2:F15"/>
  <sheetViews>
    <sheetView workbookViewId="0">
      <selection activeCell="L12" sqref="L12"/>
    </sheetView>
  </sheetViews>
  <sheetFormatPr defaultRowHeight="14.5" x14ac:dyDescent="0.35"/>
  <cols>
    <col min="1" max="1" width="12.6328125" bestFit="1" customWidth="1"/>
    <col min="2" max="2" width="15.26953125" bestFit="1" customWidth="1"/>
    <col min="3" max="3" width="5.6328125" bestFit="1" customWidth="1"/>
    <col min="4" max="4" width="3.90625" bestFit="1" customWidth="1"/>
    <col min="5" max="5" width="9.26953125" bestFit="1" customWidth="1"/>
    <col min="6" max="7" width="10.453125" bestFit="1" customWidth="1"/>
  </cols>
  <sheetData>
    <row r="2" spans="1:6" x14ac:dyDescent="0.35">
      <c r="A2" s="8" t="s">
        <v>8223</v>
      </c>
      <c r="B2" t="s">
        <v>8313</v>
      </c>
    </row>
    <row r="4" spans="1:6" x14ac:dyDescent="0.35">
      <c r="A4" s="8" t="s">
        <v>8312</v>
      </c>
      <c r="B4" s="8" t="s">
        <v>8316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s="16" customFormat="1" x14ac:dyDescent="0.35">
      <c r="A6" s="23" t="s">
        <v>8314</v>
      </c>
      <c r="B6" s="22">
        <v>40</v>
      </c>
      <c r="C6" s="22">
        <v>180</v>
      </c>
      <c r="D6" s="22"/>
      <c r="E6" s="22">
        <v>300</v>
      </c>
      <c r="F6" s="22">
        <v>520</v>
      </c>
    </row>
    <row r="7" spans="1:6" s="16" customFormat="1" x14ac:dyDescent="0.35">
      <c r="A7" s="23" t="s">
        <v>8317</v>
      </c>
      <c r="B7" s="22">
        <v>20</v>
      </c>
      <c r="C7" s="22">
        <v>140</v>
      </c>
      <c r="D7" s="22">
        <v>6</v>
      </c>
      <c r="E7" s="22">
        <v>34</v>
      </c>
      <c r="F7" s="22">
        <v>200</v>
      </c>
    </row>
    <row r="8" spans="1:6" s="16" customFormat="1" x14ac:dyDescent="0.35">
      <c r="A8" s="23" t="s">
        <v>8318</v>
      </c>
      <c r="B8" s="22"/>
      <c r="C8" s="22">
        <v>140</v>
      </c>
      <c r="D8" s="22"/>
      <c r="E8" s="22">
        <v>80</v>
      </c>
      <c r="F8" s="22">
        <v>220</v>
      </c>
    </row>
    <row r="9" spans="1:6" s="16" customFormat="1" x14ac:dyDescent="0.35">
      <c r="A9" s="23" t="s">
        <v>8319</v>
      </c>
      <c r="B9" s="22">
        <v>24</v>
      </c>
      <c r="C9" s="22"/>
      <c r="D9" s="22"/>
      <c r="E9" s="22"/>
      <c r="F9" s="22">
        <v>24</v>
      </c>
    </row>
    <row r="10" spans="1:6" s="16" customFormat="1" x14ac:dyDescent="0.35">
      <c r="A10" s="23" t="s">
        <v>8320</v>
      </c>
      <c r="B10" s="22">
        <v>20</v>
      </c>
      <c r="C10" s="22">
        <v>120</v>
      </c>
      <c r="D10" s="22">
        <v>20</v>
      </c>
      <c r="E10" s="22">
        <v>540</v>
      </c>
      <c r="F10" s="22">
        <v>700</v>
      </c>
    </row>
    <row r="11" spans="1:6" s="16" customFormat="1" x14ac:dyDescent="0.35">
      <c r="A11" s="23" t="s">
        <v>8321</v>
      </c>
      <c r="B11" s="22"/>
      <c r="C11" s="22">
        <v>117</v>
      </c>
      <c r="D11" s="22"/>
      <c r="E11" s="22">
        <v>103</v>
      </c>
      <c r="F11" s="22">
        <v>220</v>
      </c>
    </row>
    <row r="12" spans="1:6" s="16" customFormat="1" x14ac:dyDescent="0.35">
      <c r="A12" s="23" t="s">
        <v>8322</v>
      </c>
      <c r="B12" s="22">
        <v>30</v>
      </c>
      <c r="C12" s="22">
        <v>127</v>
      </c>
      <c r="D12" s="22"/>
      <c r="E12" s="22">
        <v>80</v>
      </c>
      <c r="F12" s="22">
        <v>237</v>
      </c>
    </row>
    <row r="13" spans="1:6" s="16" customFormat="1" x14ac:dyDescent="0.35">
      <c r="A13" s="23" t="s">
        <v>8323</v>
      </c>
      <c r="B13" s="22">
        <v>178</v>
      </c>
      <c r="C13" s="22">
        <v>213</v>
      </c>
      <c r="D13" s="22"/>
      <c r="E13" s="22">
        <v>209</v>
      </c>
      <c r="F13" s="22">
        <v>600</v>
      </c>
    </row>
    <row r="14" spans="1:6" s="16" customFormat="1" x14ac:dyDescent="0.35">
      <c r="A14" s="23" t="s">
        <v>8324</v>
      </c>
      <c r="B14" s="22">
        <v>37</v>
      </c>
      <c r="C14" s="22">
        <v>493</v>
      </c>
      <c r="D14" s="22">
        <v>24</v>
      </c>
      <c r="E14" s="22">
        <v>839</v>
      </c>
      <c r="F14" s="22">
        <v>1393</v>
      </c>
    </row>
    <row r="15" spans="1:6" x14ac:dyDescent="0.35">
      <c r="A15" s="9" t="s">
        <v>8311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79C00-8D99-46FF-BE92-7A981534E9C1}">
  <dimension ref="A1:F47"/>
  <sheetViews>
    <sheetView workbookViewId="0">
      <selection activeCell="U30" sqref="U3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6328125" bestFit="1" customWidth="1"/>
    <col min="4" max="4" width="3.90625" bestFit="1" customWidth="1"/>
    <col min="5" max="5" width="9.26953125" bestFit="1" customWidth="1"/>
    <col min="6" max="7" width="10.453125" bestFit="1" customWidth="1"/>
  </cols>
  <sheetData>
    <row r="1" spans="1:6" x14ac:dyDescent="0.35">
      <c r="A1" s="8" t="s">
        <v>8223</v>
      </c>
      <c r="B1" t="s">
        <v>8313</v>
      </c>
    </row>
    <row r="2" spans="1:6" x14ac:dyDescent="0.35">
      <c r="A2" s="8" t="s">
        <v>8309</v>
      </c>
      <c r="B2" t="s">
        <v>8313</v>
      </c>
    </row>
    <row r="4" spans="1:6" x14ac:dyDescent="0.35">
      <c r="A4" s="8" t="s">
        <v>8312</v>
      </c>
      <c r="B4" s="8" t="s">
        <v>8316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s="16" customFormat="1" x14ac:dyDescent="0.35">
      <c r="A6" s="23" t="s">
        <v>8315</v>
      </c>
      <c r="B6" s="22"/>
      <c r="C6" s="22">
        <v>100</v>
      </c>
      <c r="D6" s="22"/>
      <c r="E6" s="22"/>
      <c r="F6" s="22">
        <v>100</v>
      </c>
    </row>
    <row r="7" spans="1:6" s="16" customFormat="1" x14ac:dyDescent="0.35">
      <c r="A7" s="23" t="s">
        <v>8325</v>
      </c>
      <c r="B7" s="22">
        <v>20</v>
      </c>
      <c r="C7" s="22"/>
      <c r="D7" s="22"/>
      <c r="E7" s="22"/>
      <c r="F7" s="22">
        <v>20</v>
      </c>
    </row>
    <row r="8" spans="1:6" s="16" customFormat="1" x14ac:dyDescent="0.35">
      <c r="A8" s="23" t="s">
        <v>8326</v>
      </c>
      <c r="B8" s="22">
        <v>24</v>
      </c>
      <c r="C8" s="22"/>
      <c r="D8" s="22"/>
      <c r="E8" s="22"/>
      <c r="F8" s="22">
        <v>24</v>
      </c>
    </row>
    <row r="9" spans="1:6" s="16" customFormat="1" x14ac:dyDescent="0.35">
      <c r="A9" s="23" t="s">
        <v>8327</v>
      </c>
      <c r="B9" s="22"/>
      <c r="C9" s="22">
        <v>40</v>
      </c>
      <c r="D9" s="22"/>
      <c r="E9" s="22"/>
      <c r="F9" s="22">
        <v>40</v>
      </c>
    </row>
    <row r="10" spans="1:6" s="16" customFormat="1" x14ac:dyDescent="0.35">
      <c r="A10" s="23" t="s">
        <v>8328</v>
      </c>
      <c r="B10" s="22"/>
      <c r="C10" s="22"/>
      <c r="D10" s="22"/>
      <c r="E10" s="22">
        <v>40</v>
      </c>
      <c r="F10" s="22">
        <v>40</v>
      </c>
    </row>
    <row r="11" spans="1:6" s="16" customFormat="1" x14ac:dyDescent="0.35">
      <c r="A11" s="23" t="s">
        <v>8329</v>
      </c>
      <c r="B11" s="22"/>
      <c r="C11" s="22"/>
      <c r="D11" s="22"/>
      <c r="E11" s="22">
        <v>180</v>
      </c>
      <c r="F11" s="22">
        <v>180</v>
      </c>
    </row>
    <row r="12" spans="1:6" s="16" customFormat="1" x14ac:dyDescent="0.35">
      <c r="A12" s="23" t="s">
        <v>8330</v>
      </c>
      <c r="B12" s="22"/>
      <c r="C12" s="22">
        <v>80</v>
      </c>
      <c r="D12" s="22"/>
      <c r="E12" s="22"/>
      <c r="F12" s="22">
        <v>80</v>
      </c>
    </row>
    <row r="13" spans="1:6" s="16" customFormat="1" x14ac:dyDescent="0.35">
      <c r="A13" s="23" t="s">
        <v>8331</v>
      </c>
      <c r="B13" s="22"/>
      <c r="C13" s="22"/>
      <c r="D13" s="22"/>
      <c r="E13" s="22">
        <v>40</v>
      </c>
      <c r="F13" s="22">
        <v>40</v>
      </c>
    </row>
    <row r="14" spans="1:6" s="16" customFormat="1" x14ac:dyDescent="0.35">
      <c r="A14" s="23" t="s">
        <v>8332</v>
      </c>
      <c r="B14" s="22"/>
      <c r="C14" s="22">
        <v>40</v>
      </c>
      <c r="D14" s="22">
        <v>20</v>
      </c>
      <c r="E14" s="22"/>
      <c r="F14" s="22">
        <v>60</v>
      </c>
    </row>
    <row r="15" spans="1:6" s="16" customFormat="1" x14ac:dyDescent="0.35">
      <c r="A15" s="23" t="s">
        <v>8333</v>
      </c>
      <c r="B15" s="22"/>
      <c r="C15" s="22">
        <v>40</v>
      </c>
      <c r="D15" s="22"/>
      <c r="E15" s="22"/>
      <c r="F15" s="22">
        <v>40</v>
      </c>
    </row>
    <row r="16" spans="1:6" s="16" customFormat="1" x14ac:dyDescent="0.35">
      <c r="A16" s="23" t="s">
        <v>8334</v>
      </c>
      <c r="B16" s="22">
        <v>20</v>
      </c>
      <c r="C16" s="22">
        <v>120</v>
      </c>
      <c r="D16" s="22"/>
      <c r="E16" s="22"/>
      <c r="F16" s="22">
        <v>140</v>
      </c>
    </row>
    <row r="17" spans="1:6" s="16" customFormat="1" x14ac:dyDescent="0.35">
      <c r="A17" s="23" t="s">
        <v>8335</v>
      </c>
      <c r="B17" s="22"/>
      <c r="C17" s="22">
        <v>20</v>
      </c>
      <c r="D17" s="22"/>
      <c r="E17" s="22"/>
      <c r="F17" s="22">
        <v>20</v>
      </c>
    </row>
    <row r="18" spans="1:6" s="16" customFormat="1" x14ac:dyDescent="0.35">
      <c r="A18" s="23" t="s">
        <v>8336</v>
      </c>
      <c r="B18" s="22"/>
      <c r="C18" s="22"/>
      <c r="D18" s="22"/>
      <c r="E18" s="22">
        <v>140</v>
      </c>
      <c r="F18" s="22">
        <v>140</v>
      </c>
    </row>
    <row r="19" spans="1:6" s="16" customFormat="1" x14ac:dyDescent="0.35">
      <c r="A19" s="23" t="s">
        <v>8337</v>
      </c>
      <c r="B19" s="22"/>
      <c r="C19" s="22">
        <v>20</v>
      </c>
      <c r="D19" s="22"/>
      <c r="E19" s="22">
        <v>140</v>
      </c>
      <c r="F19" s="22">
        <v>160</v>
      </c>
    </row>
    <row r="20" spans="1:6" s="16" customFormat="1" x14ac:dyDescent="0.35">
      <c r="A20" s="23" t="s">
        <v>8338</v>
      </c>
      <c r="B20" s="22"/>
      <c r="C20" s="22">
        <v>60</v>
      </c>
      <c r="D20" s="22"/>
      <c r="E20" s="22"/>
      <c r="F20" s="22">
        <v>60</v>
      </c>
    </row>
    <row r="21" spans="1:6" s="16" customFormat="1" x14ac:dyDescent="0.35">
      <c r="A21" s="23" t="s">
        <v>8339</v>
      </c>
      <c r="B21" s="22"/>
      <c r="C21" s="22">
        <v>11</v>
      </c>
      <c r="D21" s="22"/>
      <c r="E21" s="22">
        <v>9</v>
      </c>
      <c r="F21" s="22">
        <v>20</v>
      </c>
    </row>
    <row r="22" spans="1:6" s="16" customFormat="1" x14ac:dyDescent="0.35">
      <c r="A22" s="23" t="s">
        <v>8340</v>
      </c>
      <c r="B22" s="22"/>
      <c r="C22" s="22"/>
      <c r="D22" s="22"/>
      <c r="E22" s="22">
        <v>20</v>
      </c>
      <c r="F22" s="22">
        <v>20</v>
      </c>
    </row>
    <row r="23" spans="1:6" s="16" customFormat="1" x14ac:dyDescent="0.35">
      <c r="A23" s="23" t="s">
        <v>8341</v>
      </c>
      <c r="B23" s="22"/>
      <c r="C23" s="22">
        <v>40</v>
      </c>
      <c r="D23" s="22"/>
      <c r="E23" s="22"/>
      <c r="F23" s="22">
        <v>40</v>
      </c>
    </row>
    <row r="24" spans="1:6" s="16" customFormat="1" x14ac:dyDescent="0.35">
      <c r="A24" s="23" t="s">
        <v>8342</v>
      </c>
      <c r="B24" s="22">
        <v>20</v>
      </c>
      <c r="C24" s="22">
        <v>60</v>
      </c>
      <c r="D24" s="22"/>
      <c r="E24" s="22">
        <v>60</v>
      </c>
      <c r="F24" s="22">
        <v>140</v>
      </c>
    </row>
    <row r="25" spans="1:6" s="16" customFormat="1" x14ac:dyDescent="0.35">
      <c r="A25" s="23" t="s">
        <v>8343</v>
      </c>
      <c r="B25" s="22"/>
      <c r="C25" s="22">
        <v>20</v>
      </c>
      <c r="D25" s="22"/>
      <c r="E25" s="22"/>
      <c r="F25" s="22">
        <v>20</v>
      </c>
    </row>
    <row r="26" spans="1:6" s="16" customFormat="1" x14ac:dyDescent="0.35">
      <c r="A26" s="23" t="s">
        <v>8344</v>
      </c>
      <c r="B26" s="22"/>
      <c r="C26" s="22"/>
      <c r="D26" s="22"/>
      <c r="E26" s="22">
        <v>60</v>
      </c>
      <c r="F26" s="22">
        <v>60</v>
      </c>
    </row>
    <row r="27" spans="1:6" s="16" customFormat="1" x14ac:dyDescent="0.35">
      <c r="A27" s="23" t="s">
        <v>8345</v>
      </c>
      <c r="B27" s="22"/>
      <c r="C27" s="22">
        <v>20</v>
      </c>
      <c r="D27" s="22"/>
      <c r="E27" s="22"/>
      <c r="F27" s="22">
        <v>20</v>
      </c>
    </row>
    <row r="28" spans="1:6" s="16" customFormat="1" x14ac:dyDescent="0.35">
      <c r="A28" s="23" t="s">
        <v>8346</v>
      </c>
      <c r="B28" s="22"/>
      <c r="C28" s="22">
        <v>57</v>
      </c>
      <c r="D28" s="22"/>
      <c r="E28" s="22">
        <v>103</v>
      </c>
      <c r="F28" s="22">
        <v>160</v>
      </c>
    </row>
    <row r="29" spans="1:6" s="16" customFormat="1" x14ac:dyDescent="0.35">
      <c r="A29" s="23" t="s">
        <v>8347</v>
      </c>
      <c r="B29" s="22"/>
      <c r="C29" s="22">
        <v>20</v>
      </c>
      <c r="D29" s="22"/>
      <c r="E29" s="22"/>
      <c r="F29" s="22">
        <v>20</v>
      </c>
    </row>
    <row r="30" spans="1:6" s="16" customFormat="1" x14ac:dyDescent="0.35">
      <c r="A30" s="23" t="s">
        <v>8348</v>
      </c>
      <c r="B30" s="22"/>
      <c r="C30" s="22">
        <v>353</v>
      </c>
      <c r="D30" s="22">
        <v>19</v>
      </c>
      <c r="E30" s="22">
        <v>694</v>
      </c>
      <c r="F30" s="22">
        <v>1066</v>
      </c>
    </row>
    <row r="31" spans="1:6" s="16" customFormat="1" x14ac:dyDescent="0.35">
      <c r="A31" s="23" t="s">
        <v>8349</v>
      </c>
      <c r="B31" s="22"/>
      <c r="C31" s="22"/>
      <c r="D31" s="22"/>
      <c r="E31" s="22">
        <v>40</v>
      </c>
      <c r="F31" s="22">
        <v>40</v>
      </c>
    </row>
    <row r="32" spans="1:6" s="16" customFormat="1" x14ac:dyDescent="0.35">
      <c r="A32" s="23" t="s">
        <v>8350</v>
      </c>
      <c r="B32" s="22"/>
      <c r="C32" s="22"/>
      <c r="D32" s="22"/>
      <c r="E32" s="22">
        <v>20</v>
      </c>
      <c r="F32" s="22">
        <v>20</v>
      </c>
    </row>
    <row r="33" spans="1:6" s="16" customFormat="1" x14ac:dyDescent="0.35">
      <c r="A33" s="23" t="s">
        <v>8351</v>
      </c>
      <c r="B33" s="22"/>
      <c r="C33" s="22">
        <v>20</v>
      </c>
      <c r="D33" s="22"/>
      <c r="E33" s="22"/>
      <c r="F33" s="22">
        <v>20</v>
      </c>
    </row>
    <row r="34" spans="1:6" s="16" customFormat="1" x14ac:dyDescent="0.35">
      <c r="A34" s="23" t="s">
        <v>8352</v>
      </c>
      <c r="B34" s="22"/>
      <c r="C34" s="22"/>
      <c r="D34" s="22"/>
      <c r="E34" s="22">
        <v>260</v>
      </c>
      <c r="F34" s="22">
        <v>260</v>
      </c>
    </row>
    <row r="35" spans="1:6" s="16" customFormat="1" x14ac:dyDescent="0.35">
      <c r="A35" s="23" t="s">
        <v>8353</v>
      </c>
      <c r="B35" s="22">
        <v>40</v>
      </c>
      <c r="C35" s="22"/>
      <c r="D35" s="22"/>
      <c r="E35" s="22"/>
      <c r="F35" s="22">
        <v>40</v>
      </c>
    </row>
    <row r="36" spans="1:6" s="16" customFormat="1" x14ac:dyDescent="0.35">
      <c r="A36" s="23" t="s">
        <v>8354</v>
      </c>
      <c r="B36" s="22"/>
      <c r="C36" s="22"/>
      <c r="D36" s="22"/>
      <c r="E36" s="22">
        <v>60</v>
      </c>
      <c r="F36" s="22">
        <v>60</v>
      </c>
    </row>
    <row r="37" spans="1:6" s="16" customFormat="1" x14ac:dyDescent="0.35">
      <c r="A37" s="23" t="s">
        <v>8355</v>
      </c>
      <c r="B37" s="22"/>
      <c r="C37" s="22"/>
      <c r="D37" s="22">
        <v>6</v>
      </c>
      <c r="E37" s="22">
        <v>34</v>
      </c>
      <c r="F37" s="22">
        <v>40</v>
      </c>
    </row>
    <row r="38" spans="1:6" s="16" customFormat="1" x14ac:dyDescent="0.35">
      <c r="A38" s="23" t="s">
        <v>8356</v>
      </c>
      <c r="B38" s="22">
        <v>18</v>
      </c>
      <c r="C38" s="22">
        <v>2</v>
      </c>
      <c r="D38" s="22"/>
      <c r="E38" s="22">
        <v>40</v>
      </c>
      <c r="F38" s="22">
        <v>60</v>
      </c>
    </row>
    <row r="39" spans="1:6" s="16" customFormat="1" x14ac:dyDescent="0.35">
      <c r="A39" s="23" t="s">
        <v>8357</v>
      </c>
      <c r="B39" s="22">
        <v>17</v>
      </c>
      <c r="C39" s="22">
        <v>80</v>
      </c>
      <c r="D39" s="22">
        <v>5</v>
      </c>
      <c r="E39" s="22">
        <v>85</v>
      </c>
      <c r="F39" s="22">
        <v>187</v>
      </c>
    </row>
    <row r="40" spans="1:6" s="16" customFormat="1" x14ac:dyDescent="0.35">
      <c r="A40" s="23" t="s">
        <v>8358</v>
      </c>
      <c r="B40" s="22"/>
      <c r="C40" s="22"/>
      <c r="D40" s="22"/>
      <c r="E40" s="22">
        <v>80</v>
      </c>
      <c r="F40" s="22">
        <v>80</v>
      </c>
    </row>
    <row r="41" spans="1:6" s="16" customFormat="1" x14ac:dyDescent="0.35">
      <c r="A41" s="23" t="s">
        <v>8359</v>
      </c>
      <c r="B41" s="22"/>
      <c r="C41" s="22"/>
      <c r="D41" s="22"/>
      <c r="E41" s="22">
        <v>60</v>
      </c>
      <c r="F41" s="22">
        <v>60</v>
      </c>
    </row>
    <row r="42" spans="1:6" x14ac:dyDescent="0.35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8363</v>
      </c>
      <c r="B45" s="22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EDCE7-1115-4D76-B57E-976EB506AD07}">
  <dimension ref="A1:F18"/>
  <sheetViews>
    <sheetView workbookViewId="0">
      <selection activeCell="J24" sqref="J24"/>
    </sheetView>
  </sheetViews>
  <sheetFormatPr defaultRowHeight="14.5" x14ac:dyDescent="0.35"/>
  <cols>
    <col min="1" max="1" width="12.6328125" bestFit="1" customWidth="1"/>
    <col min="2" max="2" width="15.26953125" bestFit="1" customWidth="1"/>
    <col min="3" max="3" width="5.6328125" bestFit="1" customWidth="1"/>
    <col min="4" max="4" width="8.1796875" bestFit="1" customWidth="1"/>
    <col min="5" max="7" width="10.453125" bestFit="1" customWidth="1"/>
    <col min="8" max="10" width="15.26953125" bestFit="1" customWidth="1"/>
    <col min="11" max="11" width="17.26953125" bestFit="1" customWidth="1"/>
    <col min="12" max="12" width="16.36328125" bestFit="1" customWidth="1"/>
  </cols>
  <sheetData>
    <row r="1" spans="1:6" x14ac:dyDescent="0.35">
      <c r="A1" s="8" t="s">
        <v>8309</v>
      </c>
      <c r="B1" t="s">
        <v>8313</v>
      </c>
    </row>
    <row r="2" spans="1:6" x14ac:dyDescent="0.35">
      <c r="A2" s="8" t="s">
        <v>8367</v>
      </c>
      <c r="B2" t="s">
        <v>8313</v>
      </c>
    </row>
    <row r="4" spans="1:6" x14ac:dyDescent="0.35">
      <c r="A4" s="8" t="s">
        <v>8312</v>
      </c>
      <c r="B4" s="8" t="s">
        <v>8316</v>
      </c>
    </row>
    <row r="5" spans="1:6" x14ac:dyDescent="0.35">
      <c r="A5" s="8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6" x14ac:dyDescent="0.35">
      <c r="A6" s="25" t="s">
        <v>8374</v>
      </c>
      <c r="B6" s="24">
        <v>182</v>
      </c>
      <c r="C6" s="24">
        <v>149</v>
      </c>
      <c r="D6" s="24">
        <v>34</v>
      </c>
      <c r="E6" s="24">
        <v>365</v>
      </c>
      <c r="F6" s="16"/>
    </row>
    <row r="7" spans="1:6" x14ac:dyDescent="0.35">
      <c r="A7" s="25" t="s">
        <v>8375</v>
      </c>
      <c r="B7" s="24">
        <v>202</v>
      </c>
      <c r="C7" s="24">
        <v>106</v>
      </c>
      <c r="D7" s="24">
        <v>27</v>
      </c>
      <c r="E7" s="24">
        <v>335</v>
      </c>
      <c r="F7" s="16"/>
    </row>
    <row r="8" spans="1:6" x14ac:dyDescent="0.35">
      <c r="A8" s="25" t="s">
        <v>8376</v>
      </c>
      <c r="B8" s="24">
        <v>180</v>
      </c>
      <c r="C8" s="24">
        <v>108</v>
      </c>
      <c r="D8" s="24">
        <v>28</v>
      </c>
      <c r="E8" s="24">
        <v>316</v>
      </c>
      <c r="F8" s="16"/>
    </row>
    <row r="9" spans="1:6" x14ac:dyDescent="0.35">
      <c r="A9" s="25" t="s">
        <v>8377</v>
      </c>
      <c r="B9" s="24">
        <v>192</v>
      </c>
      <c r="C9" s="24">
        <v>102</v>
      </c>
      <c r="D9" s="24">
        <v>27</v>
      </c>
      <c r="E9" s="24">
        <v>321</v>
      </c>
      <c r="F9" s="16"/>
    </row>
    <row r="10" spans="1:6" x14ac:dyDescent="0.35">
      <c r="A10" s="25" t="s">
        <v>8368</v>
      </c>
      <c r="B10" s="24">
        <v>234</v>
      </c>
      <c r="C10" s="24">
        <v>126</v>
      </c>
      <c r="D10" s="24">
        <v>26</v>
      </c>
      <c r="E10" s="24">
        <v>386</v>
      </c>
      <c r="F10" s="16"/>
    </row>
    <row r="11" spans="1:6" x14ac:dyDescent="0.35">
      <c r="A11" s="25" t="s">
        <v>8378</v>
      </c>
      <c r="B11" s="24">
        <v>211</v>
      </c>
      <c r="C11" s="24">
        <v>147</v>
      </c>
      <c r="D11" s="24">
        <v>27</v>
      </c>
      <c r="E11" s="24">
        <v>385</v>
      </c>
      <c r="F11" s="16"/>
    </row>
    <row r="12" spans="1:6" x14ac:dyDescent="0.35">
      <c r="A12" s="25" t="s">
        <v>8369</v>
      </c>
      <c r="B12" s="24">
        <v>194</v>
      </c>
      <c r="C12" s="24">
        <v>150</v>
      </c>
      <c r="D12" s="24">
        <v>43</v>
      </c>
      <c r="E12" s="24">
        <v>387</v>
      </c>
      <c r="F12" s="16"/>
    </row>
    <row r="13" spans="1:6" x14ac:dyDescent="0.35">
      <c r="A13" s="25" t="s">
        <v>8370</v>
      </c>
      <c r="B13" s="24">
        <v>166</v>
      </c>
      <c r="C13" s="24">
        <v>134</v>
      </c>
      <c r="D13" s="24">
        <v>33</v>
      </c>
      <c r="E13" s="24">
        <v>333</v>
      </c>
      <c r="F13" s="16"/>
    </row>
    <row r="14" spans="1:6" x14ac:dyDescent="0.35">
      <c r="A14" s="25" t="s">
        <v>8371</v>
      </c>
      <c r="B14" s="24">
        <v>147</v>
      </c>
      <c r="C14" s="24">
        <v>127</v>
      </c>
      <c r="D14" s="24">
        <v>24</v>
      </c>
      <c r="E14" s="24">
        <v>298</v>
      </c>
      <c r="F14" s="16"/>
    </row>
    <row r="15" spans="1:6" x14ac:dyDescent="0.35">
      <c r="A15" s="25" t="s">
        <v>8372</v>
      </c>
      <c r="B15" s="24">
        <v>183</v>
      </c>
      <c r="C15" s="24">
        <v>149</v>
      </c>
      <c r="D15" s="24">
        <v>20</v>
      </c>
      <c r="E15" s="24">
        <v>352</v>
      </c>
      <c r="F15" s="16"/>
    </row>
    <row r="16" spans="1:6" x14ac:dyDescent="0.35">
      <c r="A16" s="25" t="s">
        <v>8373</v>
      </c>
      <c r="B16" s="24">
        <v>183</v>
      </c>
      <c r="C16" s="24">
        <v>114</v>
      </c>
      <c r="D16" s="24">
        <v>37</v>
      </c>
      <c r="E16" s="24">
        <v>334</v>
      </c>
      <c r="F16" s="16"/>
    </row>
    <row r="17" spans="1:6" x14ac:dyDescent="0.35">
      <c r="A17" s="25" t="s">
        <v>8379</v>
      </c>
      <c r="B17" s="24">
        <v>111</v>
      </c>
      <c r="C17" s="24">
        <v>118</v>
      </c>
      <c r="D17" s="24">
        <v>23</v>
      </c>
      <c r="E17" s="24">
        <v>252</v>
      </c>
      <c r="F17" s="16"/>
    </row>
    <row r="18" spans="1:6" x14ac:dyDescent="0.35">
      <c r="A18" s="9" t="s">
        <v>8311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80" zoomScaleNormal="80" workbookViewId="0">
      <selection activeCell="L2" sqref="L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8.26953125" bestFit="1" customWidth="1"/>
    <col min="16" max="16" width="20.08984375" bestFit="1" customWidth="1"/>
    <col min="17" max="17" width="12.08984375" bestFit="1" customWidth="1"/>
    <col min="18" max="18" width="15.26953125" bestFit="1" customWidth="1"/>
    <col min="19" max="19" width="23.90625" bestFit="1" customWidth="1"/>
    <col min="20" max="20" width="22.63281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8309</v>
      </c>
      <c r="R1" s="5" t="s">
        <v>8308</v>
      </c>
      <c r="S1" s="12" t="s">
        <v>8365</v>
      </c>
      <c r="T1" s="12" t="s">
        <v>8366</v>
      </c>
      <c r="U1" s="12" t="s">
        <v>8367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ROUND(E2/D2*100,0)</f>
        <v>137</v>
      </c>
      <c r="P2" s="7">
        <f t="shared" ref="P2:P65" si="1">E2/L2</f>
        <v>63.917582417582416</v>
      </c>
      <c r="Q2" t="str">
        <f t="shared" ref="Q2:Q65" si="2">LEFT(N2,SEARCH("/",N2)-1)</f>
        <v>film &amp; video</v>
      </c>
      <c r="R2" t="str">
        <f t="shared" ref="R2:R65" si="3">RIGHT(N2,LEN(N2)-SEARCH("/",N2))</f>
        <v>television</v>
      </c>
      <c r="S2" s="11">
        <f t="shared" ref="S2:S65" si="4">(((J2/60)/60)/24)+DATE(1970,1,1)</f>
        <v>42177.007071759261</v>
      </c>
      <c r="T2" s="11">
        <f t="shared" ref="T2:T65" si="5">(((I2/60)/60)/24)+DATE(1970,1,1)</f>
        <v>42208.125</v>
      </c>
      <c r="U2">
        <f t="shared" ref="U2:U65" si="6"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143</v>
      </c>
      <c r="P3" s="7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1">
        <f t="shared" si="4"/>
        <v>42766.600497685184</v>
      </c>
      <c r="T3" s="11">
        <f t="shared" si="5"/>
        <v>42796.600497685184</v>
      </c>
      <c r="U3">
        <f t="shared" si="6"/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>
        <f t="shared" si="6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>
        <f t="shared" si="6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>
        <f t="shared" si="6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U7">
        <f t="shared" si="6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U8">
        <f t="shared" si="6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  <c r="U9">
        <f t="shared" si="6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U10">
        <f t="shared" si="6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U11">
        <f t="shared" si="6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U12">
        <f t="shared" si="6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U13">
        <f t="shared" si="6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U14">
        <f t="shared" si="6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U15">
        <f t="shared" si="6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U16">
        <f t="shared" si="6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U17">
        <f t="shared" si="6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U18">
        <f t="shared" si="6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U19">
        <f t="shared" si="6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  <c r="U20">
        <f t="shared" si="6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U21">
        <f t="shared" si="6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  <c r="U22">
        <f t="shared" si="6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U23">
        <f t="shared" si="6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U24">
        <f t="shared" si="6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U25">
        <f t="shared" si="6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  <c r="U26">
        <f t="shared" si="6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U27">
        <f t="shared" si="6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U28">
        <f t="shared" si="6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U29">
        <f t="shared" si="6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U30">
        <f t="shared" si="6"/>
        <v>2015</v>
      </c>
    </row>
    <row r="31" spans="1:21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U31">
        <f t="shared" si="6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U32">
        <f t="shared" si="6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U33">
        <f t="shared" si="6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U34">
        <f t="shared" si="6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  <c r="U35">
        <f t="shared" si="6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U36">
        <f t="shared" si="6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U37">
        <f t="shared" si="6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U38">
        <f t="shared" si="6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U39">
        <f t="shared" si="6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  <c r="U40">
        <f t="shared" si="6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U41">
        <f t="shared" si="6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U42">
        <f t="shared" si="6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U43">
        <f t="shared" si="6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U44">
        <f t="shared" si="6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U45">
        <f t="shared" si="6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  <c r="U46">
        <f t="shared" si="6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U47">
        <f t="shared" si="6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  <c r="U48">
        <f t="shared" si="6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U49">
        <f t="shared" si="6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U50">
        <f t="shared" si="6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U51">
        <f t="shared" si="6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U52">
        <f t="shared" si="6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  <c r="U53">
        <f t="shared" si="6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U54">
        <f t="shared" si="6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U55">
        <f t="shared" si="6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U56">
        <f t="shared" si="6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U57">
        <f t="shared" si="6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  <c r="U58">
        <f t="shared" si="6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  <c r="U59">
        <f t="shared" si="6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U60">
        <f t="shared" si="6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  <c r="U61">
        <f t="shared" si="6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  <c r="U62">
        <f t="shared" si="6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  <c r="U63">
        <f t="shared" si="6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U64">
        <f t="shared" si="6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U65">
        <f t="shared" si="6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7">ROUND(E66/D66*100,0)</f>
        <v>173</v>
      </c>
      <c r="P66" s="7">
        <f t="shared" ref="P66:P129" si="8">E66/L66</f>
        <v>86.666666666666671</v>
      </c>
      <c r="Q66" t="str">
        <f t="shared" ref="Q66:Q129" si="9">LEFT(N66,SEARCH("/",N66)-1)</f>
        <v>film &amp; video</v>
      </c>
      <c r="R66" t="str">
        <f t="shared" ref="R66:R129" si="10">RIGHT(N66,LEN(N66)-SEARCH("/",N66))</f>
        <v>shorts</v>
      </c>
      <c r="S66" s="11">
        <f t="shared" ref="S66:S129" si="11">(((J66/60)/60)/24)+DATE(1970,1,1)</f>
        <v>41433.01829861111</v>
      </c>
      <c r="T66" s="11">
        <f t="shared" ref="T66:T129" si="12">(((I66/60)/60)/24)+DATE(1970,1,1)</f>
        <v>41463.01829861111</v>
      </c>
      <c r="U66">
        <f t="shared" ref="U66:U129" si="13">YEAR(S66)</f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7"/>
        <v>108</v>
      </c>
      <c r="P67" s="7">
        <f t="shared" si="8"/>
        <v>132.05263157894737</v>
      </c>
      <c r="Q67" t="str">
        <f t="shared" si="9"/>
        <v>film &amp; video</v>
      </c>
      <c r="R67" t="str">
        <f t="shared" si="10"/>
        <v>shorts</v>
      </c>
      <c r="S67" s="11">
        <f t="shared" si="11"/>
        <v>41835.821226851855</v>
      </c>
      <c r="T67" s="11">
        <f t="shared" si="12"/>
        <v>41862.249305555553</v>
      </c>
      <c r="U67">
        <f t="shared" si="13"/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119</v>
      </c>
      <c r="P68" s="7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1">
        <f t="shared" si="11"/>
        <v>42539.849768518514</v>
      </c>
      <c r="T68" s="11">
        <f t="shared" si="12"/>
        <v>42569.849768518514</v>
      </c>
      <c r="U68">
        <f t="shared" si="13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116</v>
      </c>
      <c r="P69" s="7">
        <f t="shared" si="8"/>
        <v>116.25</v>
      </c>
      <c r="Q69" t="str">
        <f t="shared" si="9"/>
        <v>film &amp; video</v>
      </c>
      <c r="R69" t="str">
        <f t="shared" si="10"/>
        <v>shorts</v>
      </c>
      <c r="S69" s="11">
        <f t="shared" si="11"/>
        <v>41075.583379629628</v>
      </c>
      <c r="T69" s="11">
        <f t="shared" si="12"/>
        <v>41105.583379629628</v>
      </c>
      <c r="U69">
        <f t="shared" si="13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127</v>
      </c>
      <c r="P70" s="7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1">
        <f t="shared" si="11"/>
        <v>41663.569340277776</v>
      </c>
      <c r="T70" s="11">
        <f t="shared" si="12"/>
        <v>41693.569340277776</v>
      </c>
      <c r="U70">
        <f t="shared" si="13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111</v>
      </c>
      <c r="P71" s="7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1">
        <f t="shared" si="11"/>
        <v>40786.187789351854</v>
      </c>
      <c r="T71" s="11">
        <f t="shared" si="12"/>
        <v>40818.290972222225</v>
      </c>
      <c r="U71">
        <f t="shared" si="13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127</v>
      </c>
      <c r="P72" s="7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1">
        <f t="shared" si="11"/>
        <v>40730.896354166667</v>
      </c>
      <c r="T72" s="11">
        <f t="shared" si="12"/>
        <v>40790.896354166667</v>
      </c>
      <c r="U72">
        <f t="shared" si="13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124</v>
      </c>
      <c r="P73" s="7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1">
        <f t="shared" si="11"/>
        <v>40997.271493055552</v>
      </c>
      <c r="T73" s="11">
        <f t="shared" si="12"/>
        <v>41057.271493055552</v>
      </c>
      <c r="U73">
        <f t="shared" si="13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108</v>
      </c>
      <c r="P74" s="7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1">
        <f t="shared" si="11"/>
        <v>41208.010196759256</v>
      </c>
      <c r="T74" s="11">
        <f t="shared" si="12"/>
        <v>41228</v>
      </c>
      <c r="U74">
        <f t="shared" si="13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100</v>
      </c>
      <c r="P75" s="7">
        <f t="shared" si="8"/>
        <v>50</v>
      </c>
      <c r="Q75" t="str">
        <f t="shared" si="9"/>
        <v>film &amp; video</v>
      </c>
      <c r="R75" t="str">
        <f t="shared" si="10"/>
        <v>shorts</v>
      </c>
      <c r="S75" s="11">
        <f t="shared" si="11"/>
        <v>40587.75675925926</v>
      </c>
      <c r="T75" s="11">
        <f t="shared" si="12"/>
        <v>40666.165972222225</v>
      </c>
      <c r="U75">
        <f t="shared" si="13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113</v>
      </c>
      <c r="P76" s="7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1">
        <f t="shared" si="11"/>
        <v>42360.487210648149</v>
      </c>
      <c r="T76" s="11">
        <f t="shared" si="12"/>
        <v>42390.487210648149</v>
      </c>
      <c r="U76">
        <f t="shared" si="13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115</v>
      </c>
      <c r="P77" s="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1">
        <f t="shared" si="11"/>
        <v>41357.209166666667</v>
      </c>
      <c r="T77" s="11">
        <f t="shared" si="12"/>
        <v>41387.209166666667</v>
      </c>
      <c r="U77">
        <f t="shared" si="13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153</v>
      </c>
      <c r="P78" s="7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1">
        <f t="shared" si="11"/>
        <v>40844.691643518519</v>
      </c>
      <c r="T78" s="11">
        <f t="shared" si="12"/>
        <v>40904.733310185184</v>
      </c>
      <c r="U78">
        <f t="shared" si="13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393</v>
      </c>
      <c r="P79" s="7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1">
        <f t="shared" si="11"/>
        <v>40997.144872685189</v>
      </c>
      <c r="T79" s="11">
        <f t="shared" si="12"/>
        <v>41050.124305555553</v>
      </c>
      <c r="U79">
        <f t="shared" si="13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2702</v>
      </c>
      <c r="P80" s="7">
        <f t="shared" si="8"/>
        <v>38.6</v>
      </c>
      <c r="Q80" t="str">
        <f t="shared" si="9"/>
        <v>film &amp; video</v>
      </c>
      <c r="R80" t="str">
        <f t="shared" si="10"/>
        <v>shorts</v>
      </c>
      <c r="S80" s="11">
        <f t="shared" si="11"/>
        <v>42604.730567129634</v>
      </c>
      <c r="T80" s="11">
        <f t="shared" si="12"/>
        <v>42614.730567129634</v>
      </c>
      <c r="U80">
        <f t="shared" si="13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127</v>
      </c>
      <c r="P81" s="7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1">
        <f t="shared" si="11"/>
        <v>41724.776539351849</v>
      </c>
      <c r="T81" s="11">
        <f t="shared" si="12"/>
        <v>41754.776539351849</v>
      </c>
      <c r="U81">
        <f t="shared" si="13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107</v>
      </c>
      <c r="P82" s="7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1">
        <f t="shared" si="11"/>
        <v>41583.083981481483</v>
      </c>
      <c r="T82" s="11">
        <f t="shared" si="12"/>
        <v>41618.083981481483</v>
      </c>
      <c r="U82">
        <f t="shared" si="13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198</v>
      </c>
      <c r="P83" s="7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1">
        <f t="shared" si="11"/>
        <v>41100.158877314818</v>
      </c>
      <c r="T83" s="11">
        <f t="shared" si="12"/>
        <v>41104.126388888886</v>
      </c>
      <c r="U83">
        <f t="shared" si="13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100</v>
      </c>
      <c r="P84" s="7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1">
        <f t="shared" si="11"/>
        <v>40795.820150462961</v>
      </c>
      <c r="T84" s="11">
        <f t="shared" si="12"/>
        <v>40825.820150462961</v>
      </c>
      <c r="U84">
        <f t="shared" si="13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103</v>
      </c>
      <c r="P85" s="7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1">
        <f t="shared" si="11"/>
        <v>42042.615613425922</v>
      </c>
      <c r="T85" s="11">
        <f t="shared" si="12"/>
        <v>42057.479166666672</v>
      </c>
      <c r="U85">
        <f t="shared" si="13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100</v>
      </c>
      <c r="P86" s="7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1">
        <f t="shared" si="11"/>
        <v>40648.757939814815</v>
      </c>
      <c r="T86" s="11">
        <f t="shared" si="12"/>
        <v>40678.757939814815</v>
      </c>
      <c r="U86">
        <f t="shared" si="13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126</v>
      </c>
      <c r="P87" s="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1">
        <f t="shared" si="11"/>
        <v>40779.125428240739</v>
      </c>
      <c r="T87" s="11">
        <f t="shared" si="12"/>
        <v>40809.125428240739</v>
      </c>
      <c r="U87">
        <f t="shared" si="13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106</v>
      </c>
      <c r="P88" s="7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1">
        <f t="shared" si="11"/>
        <v>42291.556076388893</v>
      </c>
      <c r="T88" s="11">
        <f t="shared" si="12"/>
        <v>42365.59774305555</v>
      </c>
      <c r="U88">
        <f t="shared" si="13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105</v>
      </c>
      <c r="P89" s="7">
        <f t="shared" si="8"/>
        <v>104.6</v>
      </c>
      <c r="Q89" t="str">
        <f t="shared" si="9"/>
        <v>film &amp; video</v>
      </c>
      <c r="R89" t="str">
        <f t="shared" si="10"/>
        <v>shorts</v>
      </c>
      <c r="S89" s="11">
        <f t="shared" si="11"/>
        <v>40322.53938657407</v>
      </c>
      <c r="T89" s="11">
        <f t="shared" si="12"/>
        <v>40332.070138888892</v>
      </c>
      <c r="U89">
        <f t="shared" si="13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103</v>
      </c>
      <c r="P90" s="7">
        <f t="shared" si="8"/>
        <v>60</v>
      </c>
      <c r="Q90" t="str">
        <f t="shared" si="9"/>
        <v>film &amp; video</v>
      </c>
      <c r="R90" t="str">
        <f t="shared" si="10"/>
        <v>shorts</v>
      </c>
      <c r="S90" s="11">
        <f t="shared" si="11"/>
        <v>41786.65892361111</v>
      </c>
      <c r="T90" s="11">
        <f t="shared" si="12"/>
        <v>41812.65892361111</v>
      </c>
      <c r="U90">
        <f t="shared" si="13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115</v>
      </c>
      <c r="P91" s="7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1">
        <f t="shared" si="11"/>
        <v>41402.752222222225</v>
      </c>
      <c r="T91" s="11">
        <f t="shared" si="12"/>
        <v>41427.752222222225</v>
      </c>
      <c r="U91">
        <f t="shared" si="13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100</v>
      </c>
      <c r="P92" s="7">
        <f t="shared" si="8"/>
        <v>31.375</v>
      </c>
      <c r="Q92" t="str">
        <f t="shared" si="9"/>
        <v>film &amp; video</v>
      </c>
      <c r="R92" t="str">
        <f t="shared" si="10"/>
        <v>shorts</v>
      </c>
      <c r="S92" s="11">
        <f t="shared" si="11"/>
        <v>40706.297442129631</v>
      </c>
      <c r="T92" s="11">
        <f t="shared" si="12"/>
        <v>40736.297442129631</v>
      </c>
      <c r="U92">
        <f t="shared" si="13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120</v>
      </c>
      <c r="P93" s="7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1">
        <f t="shared" si="11"/>
        <v>40619.402361111112</v>
      </c>
      <c r="T93" s="11">
        <f t="shared" si="12"/>
        <v>40680.402361111112</v>
      </c>
      <c r="U93">
        <f t="shared" si="13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105</v>
      </c>
      <c r="P94" s="7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1">
        <f t="shared" si="11"/>
        <v>42721.198877314819</v>
      </c>
      <c r="T94" s="11">
        <f t="shared" si="12"/>
        <v>42767.333333333328</v>
      </c>
      <c r="U94">
        <f t="shared" si="13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111</v>
      </c>
      <c r="P95" s="7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1">
        <f t="shared" si="11"/>
        <v>41065.858067129629</v>
      </c>
      <c r="T95" s="11">
        <f t="shared" si="12"/>
        <v>41093.875</v>
      </c>
      <c r="U95">
        <f t="shared" si="13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104</v>
      </c>
      <c r="P96" s="7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1">
        <f t="shared" si="11"/>
        <v>41716.717847222222</v>
      </c>
      <c r="T96" s="11">
        <f t="shared" si="12"/>
        <v>41736.717847222222</v>
      </c>
      <c r="U96">
        <f t="shared" si="13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131</v>
      </c>
      <c r="P97" s="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1">
        <f t="shared" si="11"/>
        <v>40935.005104166667</v>
      </c>
      <c r="T97" s="11">
        <f t="shared" si="12"/>
        <v>40965.005104166667</v>
      </c>
      <c r="U97">
        <f t="shared" si="13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115</v>
      </c>
      <c r="P98" s="7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1">
        <f t="shared" si="11"/>
        <v>40324.662511574075</v>
      </c>
      <c r="T98" s="11">
        <f t="shared" si="12"/>
        <v>40391.125</v>
      </c>
      <c r="U98">
        <f t="shared" si="13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106</v>
      </c>
      <c r="P99" s="7">
        <f t="shared" si="8"/>
        <v>53.125</v>
      </c>
      <c r="Q99" t="str">
        <f t="shared" si="9"/>
        <v>film &amp; video</v>
      </c>
      <c r="R99" t="str">
        <f t="shared" si="10"/>
        <v>shorts</v>
      </c>
      <c r="S99" s="11">
        <f t="shared" si="11"/>
        <v>40706.135208333333</v>
      </c>
      <c r="T99" s="11">
        <f t="shared" si="12"/>
        <v>40736.135208333333</v>
      </c>
      <c r="U99">
        <f t="shared" si="13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106</v>
      </c>
      <c r="P100" s="7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41214.79483796296</v>
      </c>
      <c r="T100" s="11">
        <f t="shared" si="12"/>
        <v>41250.979166666664</v>
      </c>
      <c r="U100">
        <f t="shared" si="13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106</v>
      </c>
      <c r="P101" s="7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41631.902766203704</v>
      </c>
      <c r="T101" s="11">
        <f t="shared" si="12"/>
        <v>41661.902766203704</v>
      </c>
      <c r="U101">
        <f t="shared" si="13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100</v>
      </c>
      <c r="P102" s="7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41197.753310185188</v>
      </c>
      <c r="T102" s="11">
        <f t="shared" si="12"/>
        <v>41217.794976851852</v>
      </c>
      <c r="U102">
        <f t="shared" si="13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100</v>
      </c>
      <c r="P103" s="7">
        <f t="shared" si="8"/>
        <v>100</v>
      </c>
      <c r="Q103" t="str">
        <f t="shared" si="9"/>
        <v>film &amp; video</v>
      </c>
      <c r="R103" t="str">
        <f t="shared" si="10"/>
        <v>shorts</v>
      </c>
      <c r="S103" s="11">
        <f t="shared" si="11"/>
        <v>41274.776736111111</v>
      </c>
      <c r="T103" s="11">
        <f t="shared" si="12"/>
        <v>41298.776736111111</v>
      </c>
      <c r="U103">
        <f t="shared" si="13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128</v>
      </c>
      <c r="P104" s="7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1">
        <f t="shared" si="11"/>
        <v>40505.131168981483</v>
      </c>
      <c r="T104" s="11">
        <f t="shared" si="12"/>
        <v>40535.131168981483</v>
      </c>
      <c r="U104">
        <f t="shared" si="13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105</v>
      </c>
      <c r="P105" s="7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1">
        <f t="shared" si="11"/>
        <v>41682.805902777778</v>
      </c>
      <c r="T105" s="11">
        <f t="shared" si="12"/>
        <v>41705.805902777778</v>
      </c>
      <c r="U105">
        <f t="shared" si="13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120</v>
      </c>
      <c r="P106" s="7">
        <f t="shared" si="8"/>
        <v>60</v>
      </c>
      <c r="Q106" t="str">
        <f t="shared" si="9"/>
        <v>film &amp; video</v>
      </c>
      <c r="R106" t="str">
        <f t="shared" si="10"/>
        <v>shorts</v>
      </c>
      <c r="S106" s="11">
        <f t="shared" si="11"/>
        <v>40612.695208333331</v>
      </c>
      <c r="T106" s="11">
        <f t="shared" si="12"/>
        <v>40636.041666666664</v>
      </c>
      <c r="U106">
        <f t="shared" si="13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107</v>
      </c>
      <c r="P107" s="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1">
        <f t="shared" si="11"/>
        <v>42485.724768518514</v>
      </c>
      <c r="T107" s="11">
        <f t="shared" si="12"/>
        <v>42504</v>
      </c>
      <c r="U107">
        <f t="shared" si="13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101</v>
      </c>
      <c r="P108" s="7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40987.776631944449</v>
      </c>
      <c r="T108" s="11">
        <f t="shared" si="12"/>
        <v>41001.776631944449</v>
      </c>
      <c r="U108">
        <f t="shared" si="13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102</v>
      </c>
      <c r="P109" s="7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1">
        <f t="shared" si="11"/>
        <v>40635.982488425929</v>
      </c>
      <c r="T109" s="11">
        <f t="shared" si="12"/>
        <v>40657.982488425929</v>
      </c>
      <c r="U109">
        <f t="shared" si="13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247</v>
      </c>
      <c r="P110" s="7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1">
        <f t="shared" si="11"/>
        <v>41365.613078703704</v>
      </c>
      <c r="T110" s="11">
        <f t="shared" si="12"/>
        <v>41425.613078703704</v>
      </c>
      <c r="U110">
        <f t="shared" si="13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220</v>
      </c>
      <c r="P111" s="7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1">
        <f t="shared" si="11"/>
        <v>40570.025810185187</v>
      </c>
      <c r="T111" s="11">
        <f t="shared" si="12"/>
        <v>40600.025810185187</v>
      </c>
      <c r="U111">
        <f t="shared" si="13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131</v>
      </c>
      <c r="P112" s="7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1">
        <f t="shared" si="11"/>
        <v>41557.949687500004</v>
      </c>
      <c r="T112" s="11">
        <f t="shared" si="12"/>
        <v>41592.249305555553</v>
      </c>
      <c r="U112">
        <f t="shared" si="13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155</v>
      </c>
      <c r="P113" s="7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1">
        <f t="shared" si="11"/>
        <v>42125.333182870367</v>
      </c>
      <c r="T113" s="11">
        <f t="shared" si="12"/>
        <v>42155.333182870367</v>
      </c>
      <c r="U113">
        <f t="shared" si="13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104</v>
      </c>
      <c r="P114" s="7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1">
        <f t="shared" si="11"/>
        <v>41718.043032407404</v>
      </c>
      <c r="T114" s="11">
        <f t="shared" si="12"/>
        <v>41742.083333333336</v>
      </c>
      <c r="U114">
        <f t="shared" si="13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141</v>
      </c>
      <c r="P115" s="7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40753.758425925924</v>
      </c>
      <c r="T115" s="11">
        <f t="shared" si="12"/>
        <v>40761.625</v>
      </c>
      <c r="U115">
        <f t="shared" si="13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103</v>
      </c>
      <c r="P116" s="7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40861.27416666667</v>
      </c>
      <c r="T116" s="11">
        <f t="shared" si="12"/>
        <v>40921.27416666667</v>
      </c>
      <c r="U116">
        <f t="shared" si="13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140</v>
      </c>
      <c r="P117" s="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40918.738935185182</v>
      </c>
      <c r="T117" s="11">
        <f t="shared" si="12"/>
        <v>40943.738935185182</v>
      </c>
      <c r="U117">
        <f t="shared" si="13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114</v>
      </c>
      <c r="P118" s="7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40595.497164351851</v>
      </c>
      <c r="T118" s="11">
        <f t="shared" si="12"/>
        <v>40641.455497685187</v>
      </c>
      <c r="U118">
        <f t="shared" si="13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100</v>
      </c>
      <c r="P119" s="7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40248.834999999999</v>
      </c>
      <c r="T119" s="11">
        <f t="shared" si="12"/>
        <v>40338.791666666664</v>
      </c>
      <c r="U119">
        <f t="shared" si="13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113</v>
      </c>
      <c r="P120" s="7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40723.053657407407</v>
      </c>
      <c r="T120" s="11">
        <f t="shared" si="12"/>
        <v>40753.053657407407</v>
      </c>
      <c r="U120">
        <f t="shared" si="13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105</v>
      </c>
      <c r="P121" s="7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1">
        <f t="shared" si="11"/>
        <v>40739.069282407407</v>
      </c>
      <c r="T121" s="11">
        <f t="shared" si="12"/>
        <v>40768.958333333336</v>
      </c>
      <c r="U121">
        <f t="shared" si="13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0</v>
      </c>
      <c r="P122" s="7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42616.049849537041</v>
      </c>
      <c r="T122" s="11">
        <f t="shared" si="12"/>
        <v>42646.049849537041</v>
      </c>
      <c r="U122">
        <f t="shared" si="13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0</v>
      </c>
      <c r="P123" s="7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42096.704976851848</v>
      </c>
      <c r="T123" s="11">
        <f t="shared" si="12"/>
        <v>42112.427777777775</v>
      </c>
      <c r="U123">
        <f t="shared" si="13"/>
        <v>2015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7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42593.431793981479</v>
      </c>
      <c r="T124" s="11">
        <f t="shared" si="12"/>
        <v>42653.431793981479</v>
      </c>
      <c r="U124">
        <f t="shared" si="13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0</v>
      </c>
      <c r="P125" s="7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41904.781990740739</v>
      </c>
      <c r="T125" s="11">
        <f t="shared" si="12"/>
        <v>41940.916666666664</v>
      </c>
      <c r="U125">
        <f t="shared" si="13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7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42114.928726851853</v>
      </c>
      <c r="T126" s="11">
        <f t="shared" si="12"/>
        <v>42139.928726851853</v>
      </c>
      <c r="U126">
        <f t="shared" si="13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14</v>
      </c>
      <c r="P127" s="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42709.993981481486</v>
      </c>
      <c r="T127" s="11">
        <f t="shared" si="12"/>
        <v>42769.993981481486</v>
      </c>
      <c r="U127">
        <f t="shared" si="13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6</v>
      </c>
      <c r="P128" s="7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42135.589548611111</v>
      </c>
      <c r="T128" s="11">
        <f t="shared" si="12"/>
        <v>42166.083333333328</v>
      </c>
      <c r="U128">
        <f t="shared" si="13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</v>
      </c>
      <c r="P129" s="7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42067.62431712963</v>
      </c>
      <c r="T129" s="11">
        <f t="shared" si="12"/>
        <v>42097.582650462966</v>
      </c>
      <c r="U129">
        <f t="shared" si="13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4">ROUND(E130/D130*100,0)</f>
        <v>2</v>
      </c>
      <c r="P130" s="7">
        <f t="shared" ref="P130:P193" si="15">E130/L130</f>
        <v>311.16666666666669</v>
      </c>
      <c r="Q130" t="str">
        <f t="shared" ref="Q130:Q193" si="16">LEFT(N130,SEARCH("/",N130)-1)</f>
        <v>film &amp; video</v>
      </c>
      <c r="R130" t="str">
        <f t="shared" ref="R130:R193" si="17">RIGHT(N130,LEN(N130)-SEARCH("/",N130))</f>
        <v>science fiction</v>
      </c>
      <c r="S130" s="11">
        <f t="shared" ref="S130:S193" si="18">(((J130/60)/60)/24)+DATE(1970,1,1)</f>
        <v>42628.22792824074</v>
      </c>
      <c r="T130" s="11">
        <f t="shared" ref="T130:T193" si="19">(((I130/60)/60)/24)+DATE(1970,1,1)</f>
        <v>42663.22792824074</v>
      </c>
      <c r="U130">
        <f t="shared" ref="U130:U193" si="20">YEAR(S130)</f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4"/>
        <v>0</v>
      </c>
      <c r="P131" s="7" t="e">
        <f t="shared" si="15"/>
        <v>#DIV/0!</v>
      </c>
      <c r="Q131" t="str">
        <f t="shared" si="16"/>
        <v>film &amp; video</v>
      </c>
      <c r="R131" t="str">
        <f t="shared" si="17"/>
        <v>science fiction</v>
      </c>
      <c r="S131" s="11">
        <f t="shared" si="18"/>
        <v>41882.937303240738</v>
      </c>
      <c r="T131" s="11">
        <f t="shared" si="19"/>
        <v>41942.937303240738</v>
      </c>
      <c r="U131">
        <f t="shared" si="20"/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 s="7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1">
        <f t="shared" si="18"/>
        <v>41778.915416666663</v>
      </c>
      <c r="T132" s="11">
        <f t="shared" si="19"/>
        <v>41806.844444444447</v>
      </c>
      <c r="U132">
        <f t="shared" si="20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s="7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1">
        <f t="shared" si="18"/>
        <v>42541.837511574078</v>
      </c>
      <c r="T133" s="11">
        <f t="shared" si="19"/>
        <v>42557</v>
      </c>
      <c r="U133">
        <f t="shared" si="20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10</v>
      </c>
      <c r="P134" s="7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1">
        <f t="shared" si="18"/>
        <v>41905.812581018516</v>
      </c>
      <c r="T134" s="11">
        <f t="shared" si="19"/>
        <v>41950.854247685187</v>
      </c>
      <c r="U134">
        <f t="shared" si="20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 s="7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1">
        <f t="shared" si="18"/>
        <v>42491.80768518518</v>
      </c>
      <c r="T135" s="11">
        <f t="shared" si="19"/>
        <v>42521.729861111111</v>
      </c>
      <c r="U135">
        <f t="shared" si="20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s="7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1">
        <f t="shared" si="18"/>
        <v>42221.909930555557</v>
      </c>
      <c r="T136" s="11">
        <f t="shared" si="19"/>
        <v>42251.708333333328</v>
      </c>
      <c r="U136">
        <f t="shared" si="20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13</v>
      </c>
      <c r="P137" s="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8"/>
        <v>41788.381909722222</v>
      </c>
      <c r="T137" s="11">
        <f t="shared" si="19"/>
        <v>41821.791666666664</v>
      </c>
      <c r="U137">
        <f t="shared" si="20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 s="7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1">
        <f t="shared" si="18"/>
        <v>42096.410115740742</v>
      </c>
      <c r="T138" s="11">
        <f t="shared" si="19"/>
        <v>42140.427777777775</v>
      </c>
      <c r="U138">
        <f t="shared" si="20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s="7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1">
        <f t="shared" si="18"/>
        <v>42239.573993055557</v>
      </c>
      <c r="T139" s="11">
        <f t="shared" si="19"/>
        <v>42289.573993055557</v>
      </c>
      <c r="U139">
        <f t="shared" si="20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</v>
      </c>
      <c r="P140" s="7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1">
        <f t="shared" si="18"/>
        <v>42186.257418981477</v>
      </c>
      <c r="T140" s="11">
        <f t="shared" si="19"/>
        <v>42217.207638888889</v>
      </c>
      <c r="U140">
        <f t="shared" si="20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100</v>
      </c>
      <c r="P141" s="7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8"/>
        <v>42187.920972222222</v>
      </c>
      <c r="T141" s="11">
        <f t="shared" si="19"/>
        <v>42197.920972222222</v>
      </c>
      <c r="U141">
        <f t="shared" si="20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 s="7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1">
        <f t="shared" si="18"/>
        <v>42053.198287037041</v>
      </c>
      <c r="T142" s="11">
        <f t="shared" si="19"/>
        <v>42083.15662037037</v>
      </c>
      <c r="U142">
        <f t="shared" si="20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11</v>
      </c>
      <c r="P143" s="7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1">
        <f t="shared" si="18"/>
        <v>42110.153043981481</v>
      </c>
      <c r="T143" s="11">
        <f t="shared" si="19"/>
        <v>42155.153043981481</v>
      </c>
      <c r="U143">
        <f t="shared" si="20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0</v>
      </c>
      <c r="P144" s="7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8"/>
        <v>41938.893263888887</v>
      </c>
      <c r="T144" s="11">
        <f t="shared" si="19"/>
        <v>41959.934930555552</v>
      </c>
      <c r="U144">
        <f t="shared" si="20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 s="7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1">
        <f t="shared" si="18"/>
        <v>42559.064143518524</v>
      </c>
      <c r="T145" s="11">
        <f t="shared" si="19"/>
        <v>42616.246527777781</v>
      </c>
      <c r="U145">
        <f t="shared" si="20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28</v>
      </c>
      <c r="P146" s="7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1">
        <f t="shared" si="18"/>
        <v>42047.762407407412</v>
      </c>
      <c r="T146" s="11">
        <f t="shared" si="19"/>
        <v>42107.72074074074</v>
      </c>
      <c r="U146">
        <f t="shared" si="20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8</v>
      </c>
      <c r="P147" s="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1">
        <f t="shared" si="18"/>
        <v>42200.542268518519</v>
      </c>
      <c r="T147" s="11">
        <f t="shared" si="19"/>
        <v>42227.542268518519</v>
      </c>
      <c r="U147">
        <f t="shared" si="20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1</v>
      </c>
      <c r="P148" s="7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1">
        <f t="shared" si="18"/>
        <v>42693.016180555554</v>
      </c>
      <c r="T148" s="11">
        <f t="shared" si="19"/>
        <v>42753.016180555554</v>
      </c>
      <c r="U148">
        <f t="shared" si="20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 s="7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1">
        <f t="shared" si="18"/>
        <v>41969.767824074079</v>
      </c>
      <c r="T149" s="11">
        <f t="shared" si="19"/>
        <v>42012.762499999997</v>
      </c>
      <c r="U149">
        <f t="shared" si="20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0</v>
      </c>
      <c r="P150" s="7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8"/>
        <v>42397.281666666662</v>
      </c>
      <c r="T150" s="11">
        <f t="shared" si="19"/>
        <v>42427.281666666662</v>
      </c>
      <c r="U150">
        <f t="shared" si="20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1</v>
      </c>
      <c r="P151" s="7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1">
        <f t="shared" si="18"/>
        <v>41968.172106481477</v>
      </c>
      <c r="T151" s="11">
        <f t="shared" si="19"/>
        <v>41998.333333333328</v>
      </c>
      <c r="U151">
        <f t="shared" si="20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23</v>
      </c>
      <c r="P152" s="7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1">
        <f t="shared" si="18"/>
        <v>42090.161828703705</v>
      </c>
      <c r="T152" s="11">
        <f t="shared" si="19"/>
        <v>42150.161828703705</v>
      </c>
      <c r="U152">
        <f t="shared" si="20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0</v>
      </c>
      <c r="P153" s="7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8"/>
        <v>42113.550821759258</v>
      </c>
      <c r="T153" s="11">
        <f t="shared" si="19"/>
        <v>42173.550821759258</v>
      </c>
      <c r="U153">
        <f t="shared" si="20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0</v>
      </c>
      <c r="P154" s="7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8"/>
        <v>41875.077546296299</v>
      </c>
      <c r="T154" s="11">
        <f t="shared" si="19"/>
        <v>41905.077546296299</v>
      </c>
      <c r="U154">
        <f t="shared" si="20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1</v>
      </c>
      <c r="P155" s="7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8"/>
        <v>41933.586157407408</v>
      </c>
      <c r="T155" s="11">
        <f t="shared" si="19"/>
        <v>41975.627824074079</v>
      </c>
      <c r="U155">
        <f t="shared" si="20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3</v>
      </c>
      <c r="P156" s="7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1">
        <f t="shared" si="18"/>
        <v>42115.547395833331</v>
      </c>
      <c r="T156" s="11">
        <f t="shared" si="19"/>
        <v>42158.547395833331</v>
      </c>
      <c r="U156">
        <f t="shared" si="20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0</v>
      </c>
      <c r="P157" s="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8"/>
        <v>42168.559432870374</v>
      </c>
      <c r="T157" s="11">
        <f t="shared" si="19"/>
        <v>42208.559432870374</v>
      </c>
      <c r="U157">
        <f t="shared" si="20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</v>
      </c>
      <c r="P158" s="7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8"/>
        <v>41794.124953703707</v>
      </c>
      <c r="T158" s="11">
        <f t="shared" si="19"/>
        <v>41854.124953703707</v>
      </c>
      <c r="U158">
        <f t="shared" si="20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0</v>
      </c>
      <c r="P159" s="7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8"/>
        <v>42396.911712962959</v>
      </c>
      <c r="T159" s="11">
        <f t="shared" si="19"/>
        <v>42426.911712962959</v>
      </c>
      <c r="U159">
        <f t="shared" si="20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 s="7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1">
        <f t="shared" si="18"/>
        <v>41904.07671296296</v>
      </c>
      <c r="T160" s="11">
        <f t="shared" si="19"/>
        <v>41934.07671296296</v>
      </c>
      <c r="U160">
        <f t="shared" si="20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0</v>
      </c>
      <c r="P161" s="7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8"/>
        <v>42514.434548611112</v>
      </c>
      <c r="T161" s="11">
        <f t="shared" si="19"/>
        <v>42554.434548611112</v>
      </c>
      <c r="U161">
        <f t="shared" si="20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 s="7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1">
        <f t="shared" si="18"/>
        <v>42171.913090277783</v>
      </c>
      <c r="T162" s="11">
        <f t="shared" si="19"/>
        <v>42231.913090277783</v>
      </c>
      <c r="U162">
        <f t="shared" si="20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0</v>
      </c>
      <c r="P163" s="7">
        <f t="shared" si="15"/>
        <v>5</v>
      </c>
      <c r="Q163" t="str">
        <f t="shared" si="16"/>
        <v>film &amp; video</v>
      </c>
      <c r="R163" t="str">
        <f t="shared" si="17"/>
        <v>drama</v>
      </c>
      <c r="S163" s="11">
        <f t="shared" si="18"/>
        <v>41792.687442129631</v>
      </c>
      <c r="T163" s="11">
        <f t="shared" si="19"/>
        <v>41822.687442129631</v>
      </c>
      <c r="U163">
        <f t="shared" si="20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16</v>
      </c>
      <c r="P164" s="7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8"/>
        <v>41835.126805555556</v>
      </c>
      <c r="T164" s="11">
        <f t="shared" si="19"/>
        <v>41867.987500000003</v>
      </c>
      <c r="U164">
        <f t="shared" si="20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 s="7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1">
        <f t="shared" si="18"/>
        <v>42243.961273148147</v>
      </c>
      <c r="T165" s="11">
        <f t="shared" si="19"/>
        <v>42278</v>
      </c>
      <c r="U165">
        <f t="shared" si="20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1</v>
      </c>
      <c r="P166" s="7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1">
        <f t="shared" si="18"/>
        <v>41841.762743055559</v>
      </c>
      <c r="T166" s="11">
        <f t="shared" si="19"/>
        <v>41901.762743055559</v>
      </c>
      <c r="U166">
        <f t="shared" si="20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 s="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1">
        <f t="shared" si="18"/>
        <v>42351.658842592587</v>
      </c>
      <c r="T167" s="11">
        <f t="shared" si="19"/>
        <v>42381.658842592587</v>
      </c>
      <c r="U167">
        <f t="shared" si="20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60</v>
      </c>
      <c r="P168" s="7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8"/>
        <v>42721.075949074075</v>
      </c>
      <c r="T168" s="11">
        <f t="shared" si="19"/>
        <v>42751.075949074075</v>
      </c>
      <c r="U168">
        <f t="shared" si="20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0</v>
      </c>
      <c r="P169" s="7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8"/>
        <v>42160.927488425921</v>
      </c>
      <c r="T169" s="11">
        <f t="shared" si="19"/>
        <v>42220.927488425921</v>
      </c>
      <c r="U169">
        <f t="shared" si="20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</v>
      </c>
      <c r="P170" s="7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1">
        <f t="shared" si="18"/>
        <v>42052.83530092593</v>
      </c>
      <c r="T170" s="11">
        <f t="shared" si="19"/>
        <v>42082.793634259258</v>
      </c>
      <c r="U170">
        <f t="shared" si="20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22</v>
      </c>
      <c r="P171" s="7">
        <f t="shared" si="15"/>
        <v>56</v>
      </c>
      <c r="Q171" t="str">
        <f t="shared" si="16"/>
        <v>film &amp; video</v>
      </c>
      <c r="R171" t="str">
        <f t="shared" si="17"/>
        <v>drama</v>
      </c>
      <c r="S171" s="11">
        <f t="shared" si="18"/>
        <v>41900.505312499998</v>
      </c>
      <c r="T171" s="11">
        <f t="shared" si="19"/>
        <v>41930.505312499998</v>
      </c>
      <c r="U171">
        <f t="shared" si="20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</v>
      </c>
      <c r="P172" s="7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8"/>
        <v>42216.977812500001</v>
      </c>
      <c r="T172" s="11">
        <f t="shared" si="19"/>
        <v>42246.227777777778</v>
      </c>
      <c r="U172">
        <f t="shared" si="20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0</v>
      </c>
      <c r="P173" s="7">
        <f t="shared" si="15"/>
        <v>1</v>
      </c>
      <c r="Q173" t="str">
        <f t="shared" si="16"/>
        <v>film &amp; video</v>
      </c>
      <c r="R173" t="str">
        <f t="shared" si="17"/>
        <v>drama</v>
      </c>
      <c r="S173" s="11">
        <f t="shared" si="18"/>
        <v>42534.180717592593</v>
      </c>
      <c r="T173" s="11">
        <f t="shared" si="19"/>
        <v>42594.180717592593</v>
      </c>
      <c r="U173">
        <f t="shared" si="20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 s="7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1">
        <f t="shared" si="18"/>
        <v>42047.394942129627</v>
      </c>
      <c r="T174" s="11">
        <f t="shared" si="19"/>
        <v>42082.353275462956</v>
      </c>
      <c r="U174">
        <f t="shared" si="20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s="7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1">
        <f t="shared" si="18"/>
        <v>42033.573009259257</v>
      </c>
      <c r="T175" s="11">
        <f t="shared" si="19"/>
        <v>42063.573009259257</v>
      </c>
      <c r="U175">
        <f t="shared" si="20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s="7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1">
        <f t="shared" si="18"/>
        <v>42072.758981481486</v>
      </c>
      <c r="T176" s="11">
        <f t="shared" si="19"/>
        <v>42132.758981481486</v>
      </c>
      <c r="U176">
        <f t="shared" si="20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</v>
      </c>
      <c r="P177" s="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1">
        <f t="shared" si="18"/>
        <v>41855.777905092589</v>
      </c>
      <c r="T177" s="11">
        <f t="shared" si="19"/>
        <v>41880.777905092589</v>
      </c>
      <c r="U177">
        <f t="shared" si="20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 s="7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1">
        <f t="shared" si="18"/>
        <v>42191.824062500003</v>
      </c>
      <c r="T178" s="11">
        <f t="shared" si="19"/>
        <v>42221.824062500003</v>
      </c>
      <c r="U178">
        <f t="shared" si="20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40</v>
      </c>
      <c r="P179" s="7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1">
        <f t="shared" si="18"/>
        <v>42070.047754629632</v>
      </c>
      <c r="T179" s="11">
        <f t="shared" si="19"/>
        <v>42087.00608796296</v>
      </c>
      <c r="U179">
        <f t="shared" si="20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 s="7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1">
        <f t="shared" si="18"/>
        <v>42304.955381944441</v>
      </c>
      <c r="T180" s="11">
        <f t="shared" si="19"/>
        <v>42334.997048611112</v>
      </c>
      <c r="U180">
        <f t="shared" si="20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20</v>
      </c>
      <c r="P181" s="7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8"/>
        <v>42403.080497685187</v>
      </c>
      <c r="T181" s="11">
        <f t="shared" si="19"/>
        <v>42433.080497685187</v>
      </c>
      <c r="U181">
        <f t="shared" si="20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33</v>
      </c>
      <c r="P182" s="7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1">
        <f t="shared" si="18"/>
        <v>42067.991238425922</v>
      </c>
      <c r="T182" s="11">
        <f t="shared" si="19"/>
        <v>42107.791666666672</v>
      </c>
      <c r="U182">
        <f t="shared" si="20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21</v>
      </c>
      <c r="P183" s="7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8"/>
        <v>42147.741840277777</v>
      </c>
      <c r="T183" s="11">
        <f t="shared" si="19"/>
        <v>42177.741840277777</v>
      </c>
      <c r="U183">
        <f t="shared" si="20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 s="7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1">
        <f t="shared" si="18"/>
        <v>42712.011944444443</v>
      </c>
      <c r="T184" s="11">
        <f t="shared" si="19"/>
        <v>42742.011944444443</v>
      </c>
      <c r="U184">
        <f t="shared" si="20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36</v>
      </c>
      <c r="P185" s="7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8"/>
        <v>41939.810300925928</v>
      </c>
      <c r="T185" s="11">
        <f t="shared" si="19"/>
        <v>41969.851967592593</v>
      </c>
      <c r="U185">
        <f t="shared" si="20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</v>
      </c>
      <c r="P186" s="7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8"/>
        <v>41825.791226851856</v>
      </c>
      <c r="T186" s="11">
        <f t="shared" si="19"/>
        <v>41883.165972222225</v>
      </c>
      <c r="U186">
        <f t="shared" si="20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6</v>
      </c>
      <c r="P187" s="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8"/>
        <v>42570.91133101852</v>
      </c>
      <c r="T187" s="11">
        <f t="shared" si="19"/>
        <v>42600.91133101852</v>
      </c>
      <c r="U187">
        <f t="shared" si="20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 s="7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1">
        <f t="shared" si="18"/>
        <v>42767.812893518523</v>
      </c>
      <c r="T188" s="11">
        <f t="shared" si="19"/>
        <v>42797.833333333328</v>
      </c>
      <c r="U188">
        <f t="shared" si="20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16</v>
      </c>
      <c r="P189" s="7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8"/>
        <v>42182.234456018516</v>
      </c>
      <c r="T189" s="11">
        <f t="shared" si="19"/>
        <v>42206.290972222225</v>
      </c>
      <c r="U189">
        <f t="shared" si="20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 s="7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1">
        <f t="shared" si="18"/>
        <v>41857.18304398148</v>
      </c>
      <c r="T190" s="11">
        <f t="shared" si="19"/>
        <v>41887.18304398148</v>
      </c>
      <c r="U190">
        <f t="shared" si="20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0</v>
      </c>
      <c r="P191" s="7">
        <f t="shared" si="15"/>
        <v>69</v>
      </c>
      <c r="Q191" t="str">
        <f t="shared" si="16"/>
        <v>film &amp; video</v>
      </c>
      <c r="R191" t="str">
        <f t="shared" si="17"/>
        <v>drama</v>
      </c>
      <c r="S191" s="11">
        <f t="shared" si="18"/>
        <v>42556.690706018519</v>
      </c>
      <c r="T191" s="11">
        <f t="shared" si="19"/>
        <v>42616.690706018519</v>
      </c>
      <c r="U191">
        <f t="shared" si="20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0</v>
      </c>
      <c r="P192" s="7">
        <f t="shared" si="15"/>
        <v>50</v>
      </c>
      <c r="Q192" t="str">
        <f t="shared" si="16"/>
        <v>film &amp; video</v>
      </c>
      <c r="R192" t="str">
        <f t="shared" si="17"/>
        <v>drama</v>
      </c>
      <c r="S192" s="11">
        <f t="shared" si="18"/>
        <v>42527.650995370372</v>
      </c>
      <c r="T192" s="11">
        <f t="shared" si="19"/>
        <v>42537.650995370372</v>
      </c>
      <c r="U192">
        <f t="shared" si="20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5</v>
      </c>
      <c r="P193" s="7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1">
        <f t="shared" si="18"/>
        <v>42239.441412037035</v>
      </c>
      <c r="T193" s="11">
        <f t="shared" si="19"/>
        <v>42279.441412037035</v>
      </c>
      <c r="U193">
        <f t="shared" si="20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21">ROUND(E194/D194*100,0)</f>
        <v>0</v>
      </c>
      <c r="P194" s="7">
        <f t="shared" ref="P194:P257" si="22">E194/L194</f>
        <v>5.666666666666667</v>
      </c>
      <c r="Q194" t="str">
        <f t="shared" ref="Q194:Q257" si="23">LEFT(N194,SEARCH("/",N194)-1)</f>
        <v>film &amp; video</v>
      </c>
      <c r="R194" t="str">
        <f t="shared" ref="R194:R257" si="24">RIGHT(N194,LEN(N194)-SEARCH("/",N194))</f>
        <v>drama</v>
      </c>
      <c r="S194" s="11">
        <f t="shared" ref="S194:S257" si="25">(((J194/60)/60)/24)+DATE(1970,1,1)</f>
        <v>41899.792037037041</v>
      </c>
      <c r="T194" s="11">
        <f t="shared" ref="T194:T257" si="26">(((I194/60)/60)/24)+DATE(1970,1,1)</f>
        <v>41929.792037037041</v>
      </c>
      <c r="U194">
        <f t="shared" ref="U194:U257" si="27">YEAR(S194)</f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21"/>
        <v>0</v>
      </c>
      <c r="P195" s="7" t="e">
        <f t="shared" si="22"/>
        <v>#DIV/0!</v>
      </c>
      <c r="Q195" t="str">
        <f t="shared" si="23"/>
        <v>film &amp; video</v>
      </c>
      <c r="R195" t="str">
        <f t="shared" si="24"/>
        <v>drama</v>
      </c>
      <c r="S195" s="11">
        <f t="shared" si="25"/>
        <v>41911.934791666667</v>
      </c>
      <c r="T195" s="11">
        <f t="shared" si="26"/>
        <v>41971.976458333331</v>
      </c>
      <c r="U195">
        <f t="shared" si="27"/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1"/>
        <v>0</v>
      </c>
      <c r="P196" s="7">
        <f t="shared" si="22"/>
        <v>1</v>
      </c>
      <c r="Q196" t="str">
        <f t="shared" si="23"/>
        <v>film &amp; video</v>
      </c>
      <c r="R196" t="str">
        <f t="shared" si="24"/>
        <v>drama</v>
      </c>
      <c r="S196" s="11">
        <f t="shared" si="25"/>
        <v>42375.996886574074</v>
      </c>
      <c r="T196" s="11">
        <f t="shared" si="26"/>
        <v>42435.996886574074</v>
      </c>
      <c r="U196">
        <f t="shared" si="27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1"/>
        <v>0</v>
      </c>
      <c r="P197" s="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1">
        <f t="shared" si="25"/>
        <v>42135.67050925926</v>
      </c>
      <c r="T197" s="11">
        <f t="shared" si="26"/>
        <v>42195.67050925926</v>
      </c>
      <c r="U197">
        <f t="shared" si="27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1"/>
        <v>42</v>
      </c>
      <c r="P198" s="7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1">
        <f t="shared" si="25"/>
        <v>42259.542800925927</v>
      </c>
      <c r="T198" s="11">
        <f t="shared" si="26"/>
        <v>42287.875</v>
      </c>
      <c r="U198">
        <f t="shared" si="27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1"/>
        <v>10</v>
      </c>
      <c r="P199" s="7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1">
        <f t="shared" si="25"/>
        <v>42741.848379629635</v>
      </c>
      <c r="T199" s="11">
        <f t="shared" si="26"/>
        <v>42783.875</v>
      </c>
      <c r="U199">
        <f t="shared" si="27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1"/>
        <v>1</v>
      </c>
      <c r="P200" s="7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1">
        <f t="shared" si="25"/>
        <v>41887.383356481485</v>
      </c>
      <c r="T200" s="11">
        <f t="shared" si="26"/>
        <v>41917.383356481485</v>
      </c>
      <c r="U200">
        <f t="shared" si="27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1"/>
        <v>0</v>
      </c>
      <c r="P201" s="7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1">
        <f t="shared" si="25"/>
        <v>42584.123865740738</v>
      </c>
      <c r="T201" s="11">
        <f t="shared" si="26"/>
        <v>42614.123865740738</v>
      </c>
      <c r="U201">
        <f t="shared" si="27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1"/>
        <v>26</v>
      </c>
      <c r="P202" s="7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1">
        <f t="shared" si="25"/>
        <v>41867.083368055559</v>
      </c>
      <c r="T202" s="11">
        <f t="shared" si="26"/>
        <v>41897.083368055559</v>
      </c>
      <c r="U202">
        <f t="shared" si="27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1"/>
        <v>58</v>
      </c>
      <c r="P203" s="7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1">
        <f t="shared" si="25"/>
        <v>42023.818622685183</v>
      </c>
      <c r="T203" s="11">
        <f t="shared" si="26"/>
        <v>42043.818622685183</v>
      </c>
      <c r="U203">
        <f t="shared" si="27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1"/>
        <v>0</v>
      </c>
      <c r="P204" s="7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1">
        <f t="shared" si="25"/>
        <v>42255.927824074075</v>
      </c>
      <c r="T204" s="11">
        <f t="shared" si="26"/>
        <v>42285.874305555553</v>
      </c>
      <c r="U204">
        <f t="shared" si="27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1"/>
        <v>30</v>
      </c>
      <c r="P205" s="7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1">
        <f t="shared" si="25"/>
        <v>41973.847962962958</v>
      </c>
      <c r="T205" s="11">
        <f t="shared" si="26"/>
        <v>42033.847962962958</v>
      </c>
      <c r="U205">
        <f t="shared" si="27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1"/>
        <v>51</v>
      </c>
      <c r="P206" s="7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1">
        <f t="shared" si="25"/>
        <v>42556.583368055552</v>
      </c>
      <c r="T206" s="11">
        <f t="shared" si="26"/>
        <v>42586.583368055552</v>
      </c>
      <c r="U206">
        <f t="shared" si="27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1"/>
        <v>16</v>
      </c>
      <c r="P207" s="7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1">
        <f t="shared" si="25"/>
        <v>42248.632199074069</v>
      </c>
      <c r="T207" s="11">
        <f t="shared" si="26"/>
        <v>42283.632199074069</v>
      </c>
      <c r="U207">
        <f t="shared" si="27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1"/>
        <v>0</v>
      </c>
      <c r="P208" s="7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1">
        <f t="shared" si="25"/>
        <v>42567.004432870366</v>
      </c>
      <c r="T208" s="11">
        <f t="shared" si="26"/>
        <v>42588.004432870366</v>
      </c>
      <c r="U208">
        <f t="shared" si="27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1"/>
        <v>15</v>
      </c>
      <c r="P209" s="7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1">
        <f t="shared" si="25"/>
        <v>41978.197199074071</v>
      </c>
      <c r="T209" s="11">
        <f t="shared" si="26"/>
        <v>42008.197199074071</v>
      </c>
      <c r="U209">
        <f t="shared" si="27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1"/>
        <v>0</v>
      </c>
      <c r="P210" s="7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1">
        <f t="shared" si="25"/>
        <v>41959.369988425926</v>
      </c>
      <c r="T210" s="11">
        <f t="shared" si="26"/>
        <v>41989.369988425926</v>
      </c>
      <c r="U210">
        <f t="shared" si="27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 s="7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1">
        <f t="shared" si="25"/>
        <v>42165.922858796301</v>
      </c>
      <c r="T211" s="11">
        <f t="shared" si="26"/>
        <v>42195.922858796301</v>
      </c>
      <c r="U211">
        <f t="shared" si="27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1"/>
        <v>25</v>
      </c>
      <c r="P212" s="7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1">
        <f t="shared" si="25"/>
        <v>42249.064722222218</v>
      </c>
      <c r="T212" s="11">
        <f t="shared" si="26"/>
        <v>42278.208333333328</v>
      </c>
      <c r="U212">
        <f t="shared" si="27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1"/>
        <v>45</v>
      </c>
      <c r="P213" s="7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1">
        <f t="shared" si="25"/>
        <v>42236.159918981488</v>
      </c>
      <c r="T213" s="11">
        <f t="shared" si="26"/>
        <v>42266.159918981488</v>
      </c>
      <c r="U213">
        <f t="shared" si="27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1"/>
        <v>0</v>
      </c>
      <c r="P214" s="7">
        <f t="shared" si="22"/>
        <v>1</v>
      </c>
      <c r="Q214" t="str">
        <f t="shared" si="23"/>
        <v>film &amp; video</v>
      </c>
      <c r="R214" t="str">
        <f t="shared" si="24"/>
        <v>drama</v>
      </c>
      <c r="S214" s="11">
        <f t="shared" si="25"/>
        <v>42416.881018518514</v>
      </c>
      <c r="T214" s="11">
        <f t="shared" si="26"/>
        <v>42476.839351851857</v>
      </c>
      <c r="U214">
        <f t="shared" si="27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0</v>
      </c>
      <c r="P215" s="7">
        <f t="shared" si="22"/>
        <v>20</v>
      </c>
      <c r="Q215" t="str">
        <f t="shared" si="23"/>
        <v>film &amp; video</v>
      </c>
      <c r="R215" t="str">
        <f t="shared" si="24"/>
        <v>drama</v>
      </c>
      <c r="S215" s="11">
        <f t="shared" si="25"/>
        <v>42202.594293981485</v>
      </c>
      <c r="T215" s="11">
        <f t="shared" si="26"/>
        <v>42232.587974537033</v>
      </c>
      <c r="U215">
        <f t="shared" si="27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0</v>
      </c>
      <c r="P216" s="7">
        <f t="shared" si="22"/>
        <v>1</v>
      </c>
      <c r="Q216" t="str">
        <f t="shared" si="23"/>
        <v>film &amp; video</v>
      </c>
      <c r="R216" t="str">
        <f t="shared" si="24"/>
        <v>drama</v>
      </c>
      <c r="S216" s="11">
        <f t="shared" si="25"/>
        <v>42009.64061342593</v>
      </c>
      <c r="T216" s="11">
        <f t="shared" si="26"/>
        <v>42069.64061342593</v>
      </c>
      <c r="U216">
        <f t="shared" si="27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0</v>
      </c>
      <c r="P217" s="7">
        <f t="shared" si="22"/>
        <v>10</v>
      </c>
      <c r="Q217" t="str">
        <f t="shared" si="23"/>
        <v>film &amp; video</v>
      </c>
      <c r="R217" t="str">
        <f t="shared" si="24"/>
        <v>drama</v>
      </c>
      <c r="S217" s="11">
        <f t="shared" si="25"/>
        <v>42375.230115740742</v>
      </c>
      <c r="T217" s="11">
        <f t="shared" si="26"/>
        <v>42417.999305555553</v>
      </c>
      <c r="U217">
        <f t="shared" si="27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1"/>
        <v>56</v>
      </c>
      <c r="P218" s="7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1">
        <f t="shared" si="25"/>
        <v>42066.958761574075</v>
      </c>
      <c r="T218" s="11">
        <f t="shared" si="26"/>
        <v>42116.917094907403</v>
      </c>
      <c r="U218">
        <f t="shared" si="27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1"/>
        <v>12</v>
      </c>
      <c r="P219" s="7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1">
        <f t="shared" si="25"/>
        <v>41970.64061342593</v>
      </c>
      <c r="T219" s="11">
        <f t="shared" si="26"/>
        <v>42001.64061342593</v>
      </c>
      <c r="U219">
        <f t="shared" si="27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2</v>
      </c>
      <c r="P220" s="7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1">
        <f t="shared" si="25"/>
        <v>42079.628344907411</v>
      </c>
      <c r="T220" s="11">
        <f t="shared" si="26"/>
        <v>42139.628344907411</v>
      </c>
      <c r="U220">
        <f t="shared" si="27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1"/>
        <v>18</v>
      </c>
      <c r="P221" s="7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1">
        <f t="shared" si="25"/>
        <v>42429.326678240745</v>
      </c>
      <c r="T221" s="11">
        <f t="shared" si="26"/>
        <v>42461.290972222225</v>
      </c>
      <c r="U221">
        <f t="shared" si="27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1"/>
        <v>1</v>
      </c>
      <c r="P222" s="7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1">
        <f t="shared" si="25"/>
        <v>42195.643865740742</v>
      </c>
      <c r="T222" s="11">
        <f t="shared" si="26"/>
        <v>42236.837499999994</v>
      </c>
      <c r="U222">
        <f t="shared" si="27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1"/>
        <v>0</v>
      </c>
      <c r="P223" s="7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1">
        <f t="shared" si="25"/>
        <v>42031.837546296301</v>
      </c>
      <c r="T223" s="11">
        <f t="shared" si="26"/>
        <v>42091.79587962963</v>
      </c>
      <c r="U223">
        <f t="shared" si="27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1"/>
        <v>13</v>
      </c>
      <c r="P224" s="7">
        <f t="shared" si="22"/>
        <v>65</v>
      </c>
      <c r="Q224" t="str">
        <f t="shared" si="23"/>
        <v>film &amp; video</v>
      </c>
      <c r="R224" t="str">
        <f t="shared" si="24"/>
        <v>drama</v>
      </c>
      <c r="S224" s="11">
        <f t="shared" si="25"/>
        <v>42031.769884259258</v>
      </c>
      <c r="T224" s="11">
        <f t="shared" si="26"/>
        <v>42090.110416666663</v>
      </c>
      <c r="U224">
        <f t="shared" si="27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1"/>
        <v>0</v>
      </c>
      <c r="P225" s="7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1">
        <f t="shared" si="25"/>
        <v>42482.048032407409</v>
      </c>
      <c r="T225" s="11">
        <f t="shared" si="26"/>
        <v>42512.045138888891</v>
      </c>
      <c r="U225">
        <f t="shared" si="27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 s="7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1">
        <f t="shared" si="25"/>
        <v>42135.235254629632</v>
      </c>
      <c r="T226" s="11">
        <f t="shared" si="26"/>
        <v>42195.235254629632</v>
      </c>
      <c r="U226">
        <f t="shared" si="27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 s="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1">
        <f t="shared" si="25"/>
        <v>42438.961273148147</v>
      </c>
      <c r="T227" s="11">
        <f t="shared" si="26"/>
        <v>42468.919606481482</v>
      </c>
      <c r="U227">
        <f t="shared" si="27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1"/>
        <v>1</v>
      </c>
      <c r="P228" s="7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1">
        <f t="shared" si="25"/>
        <v>42106.666018518517</v>
      </c>
      <c r="T228" s="11">
        <f t="shared" si="26"/>
        <v>42155.395138888889</v>
      </c>
      <c r="U228">
        <f t="shared" si="27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1"/>
        <v>0</v>
      </c>
      <c r="P229" s="7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1">
        <f t="shared" si="25"/>
        <v>42164.893993055557</v>
      </c>
      <c r="T229" s="11">
        <f t="shared" si="26"/>
        <v>42194.893993055557</v>
      </c>
      <c r="U229">
        <f t="shared" si="27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 s="7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1">
        <f t="shared" si="25"/>
        <v>42096.686400462961</v>
      </c>
      <c r="T230" s="11">
        <f t="shared" si="26"/>
        <v>42156.686400462961</v>
      </c>
      <c r="U230">
        <f t="shared" si="27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 s="7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1">
        <f t="shared" si="25"/>
        <v>42383.933993055558</v>
      </c>
      <c r="T231" s="11">
        <f t="shared" si="26"/>
        <v>42413.933993055558</v>
      </c>
      <c r="U231">
        <f t="shared" si="27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1"/>
        <v>0</v>
      </c>
      <c r="P232" s="7">
        <f t="shared" si="22"/>
        <v>30</v>
      </c>
      <c r="Q232" t="str">
        <f t="shared" si="23"/>
        <v>film &amp; video</v>
      </c>
      <c r="R232" t="str">
        <f t="shared" si="24"/>
        <v>drama</v>
      </c>
      <c r="S232" s="11">
        <f t="shared" si="25"/>
        <v>42129.777210648142</v>
      </c>
      <c r="T232" s="11">
        <f t="shared" si="26"/>
        <v>42159.777210648142</v>
      </c>
      <c r="U232">
        <f t="shared" si="27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1"/>
        <v>0</v>
      </c>
      <c r="P233" s="7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1">
        <f t="shared" si="25"/>
        <v>42341.958923611113</v>
      </c>
      <c r="T233" s="11">
        <f t="shared" si="26"/>
        <v>42371.958923611113</v>
      </c>
      <c r="U233">
        <f t="shared" si="27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1"/>
        <v>3</v>
      </c>
      <c r="P234" s="7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1">
        <f t="shared" si="25"/>
        <v>42032.82576388889</v>
      </c>
      <c r="T234" s="11">
        <f t="shared" si="26"/>
        <v>42062.82576388889</v>
      </c>
      <c r="U234">
        <f t="shared" si="27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 s="7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1">
        <f t="shared" si="25"/>
        <v>42612.911712962959</v>
      </c>
      <c r="T235" s="11">
        <f t="shared" si="26"/>
        <v>42642.911712962959</v>
      </c>
      <c r="U235">
        <f t="shared" si="27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1"/>
        <v>40</v>
      </c>
      <c r="P236" s="7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1">
        <f t="shared" si="25"/>
        <v>42136.035405092596</v>
      </c>
      <c r="T236" s="11">
        <f t="shared" si="26"/>
        <v>42176.035405092596</v>
      </c>
      <c r="U236">
        <f t="shared" si="27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1"/>
        <v>0</v>
      </c>
      <c r="P237" s="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1">
        <f t="shared" si="25"/>
        <v>42164.908530092594</v>
      </c>
      <c r="T237" s="11">
        <f t="shared" si="26"/>
        <v>42194.908530092594</v>
      </c>
      <c r="U237">
        <f t="shared" si="27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 s="7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1">
        <f t="shared" si="25"/>
        <v>42321.08447916666</v>
      </c>
      <c r="T238" s="11">
        <f t="shared" si="26"/>
        <v>42374</v>
      </c>
      <c r="U238">
        <f t="shared" si="27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1"/>
        <v>0</v>
      </c>
      <c r="P239" s="7">
        <f t="shared" si="22"/>
        <v>50</v>
      </c>
      <c r="Q239" t="str">
        <f t="shared" si="23"/>
        <v>film &amp; video</v>
      </c>
      <c r="R239" t="str">
        <f t="shared" si="24"/>
        <v>drama</v>
      </c>
      <c r="S239" s="11">
        <f t="shared" si="25"/>
        <v>42377.577187499999</v>
      </c>
      <c r="T239" s="11">
        <f t="shared" si="26"/>
        <v>42437.577187499999</v>
      </c>
      <c r="U239">
        <f t="shared" si="27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 s="7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1">
        <f t="shared" si="25"/>
        <v>42713.962499999994</v>
      </c>
      <c r="T240" s="11">
        <f t="shared" si="26"/>
        <v>42734.375</v>
      </c>
      <c r="U240">
        <f t="shared" si="27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25</v>
      </c>
      <c r="P241" s="7">
        <f t="shared" si="22"/>
        <v>50</v>
      </c>
      <c r="Q241" t="str">
        <f t="shared" si="23"/>
        <v>film &amp; video</v>
      </c>
      <c r="R241" t="str">
        <f t="shared" si="24"/>
        <v>drama</v>
      </c>
      <c r="S241" s="11">
        <f t="shared" si="25"/>
        <v>42297.110300925924</v>
      </c>
      <c r="T241" s="11">
        <f t="shared" si="26"/>
        <v>42316.5</v>
      </c>
      <c r="U241">
        <f t="shared" si="27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1"/>
        <v>108</v>
      </c>
      <c r="P242" s="7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1">
        <f t="shared" si="25"/>
        <v>41354.708460648151</v>
      </c>
      <c r="T242" s="11">
        <f t="shared" si="26"/>
        <v>41399.708460648151</v>
      </c>
      <c r="U242">
        <f t="shared" si="27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1"/>
        <v>113</v>
      </c>
      <c r="P243" s="7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1">
        <f t="shared" si="25"/>
        <v>41949.697962962964</v>
      </c>
      <c r="T243" s="11">
        <f t="shared" si="26"/>
        <v>41994.697962962964</v>
      </c>
      <c r="U243">
        <f t="shared" si="27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1"/>
        <v>113</v>
      </c>
      <c r="P244" s="7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1">
        <f t="shared" si="25"/>
        <v>40862.492939814816</v>
      </c>
      <c r="T244" s="11">
        <f t="shared" si="26"/>
        <v>40897.492939814816</v>
      </c>
      <c r="U244">
        <f t="shared" si="27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1"/>
        <v>103</v>
      </c>
      <c r="P245" s="7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1">
        <f t="shared" si="25"/>
        <v>41662.047500000001</v>
      </c>
      <c r="T245" s="11">
        <f t="shared" si="26"/>
        <v>41692.047500000001</v>
      </c>
      <c r="U245">
        <f t="shared" si="27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1"/>
        <v>114</v>
      </c>
      <c r="P246" s="7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1">
        <f t="shared" si="25"/>
        <v>40213.323599537034</v>
      </c>
      <c r="T246" s="11">
        <f t="shared" si="26"/>
        <v>40253.29583333333</v>
      </c>
      <c r="U246">
        <f t="shared" si="27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1"/>
        <v>104</v>
      </c>
      <c r="P247" s="7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1">
        <f t="shared" si="25"/>
        <v>41107.053067129629</v>
      </c>
      <c r="T247" s="11">
        <f t="shared" si="26"/>
        <v>41137.053067129629</v>
      </c>
      <c r="U247">
        <f t="shared" si="27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1"/>
        <v>305</v>
      </c>
      <c r="P248" s="7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1">
        <f t="shared" si="25"/>
        <v>40480.363483796296</v>
      </c>
      <c r="T248" s="11">
        <f t="shared" si="26"/>
        <v>40530.405150462961</v>
      </c>
      <c r="U248">
        <f t="shared" si="27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1"/>
        <v>134</v>
      </c>
      <c r="P249" s="7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1">
        <f t="shared" si="25"/>
        <v>40430.604328703703</v>
      </c>
      <c r="T249" s="11">
        <f t="shared" si="26"/>
        <v>40467.152083333334</v>
      </c>
      <c r="U249">
        <f t="shared" si="27"/>
        <v>2010</v>
      </c>
    </row>
    <row r="250" spans="1:21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1"/>
        <v>101</v>
      </c>
      <c r="P250" s="7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1">
        <f t="shared" si="25"/>
        <v>40870.774409722224</v>
      </c>
      <c r="T250" s="11">
        <f t="shared" si="26"/>
        <v>40915.774409722224</v>
      </c>
      <c r="U250">
        <f t="shared" si="27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1"/>
        <v>113</v>
      </c>
      <c r="P251" s="7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1">
        <f t="shared" si="25"/>
        <v>40332.923842592594</v>
      </c>
      <c r="T251" s="11">
        <f t="shared" si="26"/>
        <v>40412.736111111109</v>
      </c>
      <c r="U251">
        <f t="shared" si="27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1"/>
        <v>106</v>
      </c>
      <c r="P252" s="7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1">
        <f t="shared" si="25"/>
        <v>41401.565868055557</v>
      </c>
      <c r="T252" s="11">
        <f t="shared" si="26"/>
        <v>41431.565868055557</v>
      </c>
      <c r="U252">
        <f t="shared" si="27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1"/>
        <v>126</v>
      </c>
      <c r="P253" s="7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1">
        <f t="shared" si="25"/>
        <v>41013.787569444445</v>
      </c>
      <c r="T253" s="11">
        <f t="shared" si="26"/>
        <v>41045.791666666664</v>
      </c>
      <c r="U253">
        <f t="shared" si="27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1"/>
        <v>185</v>
      </c>
      <c r="P254" s="7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1">
        <f t="shared" si="25"/>
        <v>40266.662708333337</v>
      </c>
      <c r="T254" s="11">
        <f t="shared" si="26"/>
        <v>40330.165972222225</v>
      </c>
      <c r="U254">
        <f t="shared" si="27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1"/>
        <v>101</v>
      </c>
      <c r="P255" s="7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1">
        <f t="shared" si="25"/>
        <v>40924.650868055556</v>
      </c>
      <c r="T255" s="11">
        <f t="shared" si="26"/>
        <v>40954.650868055556</v>
      </c>
      <c r="U255">
        <f t="shared" si="27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1"/>
        <v>117</v>
      </c>
      <c r="P256" s="7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1">
        <f t="shared" si="25"/>
        <v>42263.952662037031</v>
      </c>
      <c r="T256" s="11">
        <f t="shared" si="26"/>
        <v>42294.083333333328</v>
      </c>
      <c r="U256">
        <f t="shared" si="27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1"/>
        <v>107</v>
      </c>
      <c r="P257" s="7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1">
        <f t="shared" si="25"/>
        <v>40588.526412037041</v>
      </c>
      <c r="T257" s="11">
        <f t="shared" si="26"/>
        <v>40618.48474537037</v>
      </c>
      <c r="U257">
        <f t="shared" si="27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8">ROUND(E258/D258*100,0)</f>
        <v>139</v>
      </c>
      <c r="P258" s="7">
        <f t="shared" ref="P258:P321" si="29">E258/L258</f>
        <v>65.756363636363631</v>
      </c>
      <c r="Q258" t="str">
        <f t="shared" ref="Q258:Q321" si="30">LEFT(N258,SEARCH("/",N258)-1)</f>
        <v>film &amp; video</v>
      </c>
      <c r="R258" t="str">
        <f t="shared" ref="R258:R321" si="31">RIGHT(N258,LEN(N258)-SEARCH("/",N258))</f>
        <v>documentary</v>
      </c>
      <c r="S258" s="11">
        <f t="shared" ref="S258:S321" si="32">(((J258/60)/60)/24)+DATE(1970,1,1)</f>
        <v>41319.769293981481</v>
      </c>
      <c r="T258" s="11">
        <f t="shared" ref="T258:T321" si="33">(((I258/60)/60)/24)+DATE(1970,1,1)</f>
        <v>41349.769293981481</v>
      </c>
      <c r="U258">
        <f t="shared" ref="U258:U321" si="34">YEAR(S258)</f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8"/>
        <v>107</v>
      </c>
      <c r="P259" s="7">
        <f t="shared" si="29"/>
        <v>66.70405357142856</v>
      </c>
      <c r="Q259" t="str">
        <f t="shared" si="30"/>
        <v>film &amp; video</v>
      </c>
      <c r="R259" t="str">
        <f t="shared" si="31"/>
        <v>documentary</v>
      </c>
      <c r="S259" s="11">
        <f t="shared" si="32"/>
        <v>42479.626875000002</v>
      </c>
      <c r="T259" s="11">
        <f t="shared" si="33"/>
        <v>42509.626875000002</v>
      </c>
      <c r="U259">
        <f t="shared" si="34"/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8"/>
        <v>191</v>
      </c>
      <c r="P260" s="7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1">
        <f t="shared" si="32"/>
        <v>40682.051689814813</v>
      </c>
      <c r="T260" s="11">
        <f t="shared" si="33"/>
        <v>40712.051689814813</v>
      </c>
      <c r="U260">
        <f t="shared" si="3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8"/>
        <v>132</v>
      </c>
      <c r="P261" s="7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1">
        <f t="shared" si="32"/>
        <v>42072.738067129627</v>
      </c>
      <c r="T261" s="11">
        <f t="shared" si="33"/>
        <v>42102.738067129627</v>
      </c>
      <c r="U261">
        <f t="shared" si="3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8"/>
        <v>106</v>
      </c>
      <c r="P262" s="7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1">
        <f t="shared" si="32"/>
        <v>40330.755543981482</v>
      </c>
      <c r="T262" s="11">
        <f t="shared" si="33"/>
        <v>40376.415972222225</v>
      </c>
      <c r="U262">
        <f t="shared" si="3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8"/>
        <v>107</v>
      </c>
      <c r="P263" s="7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1">
        <f t="shared" si="32"/>
        <v>41017.885462962964</v>
      </c>
      <c r="T263" s="11">
        <f t="shared" si="33"/>
        <v>41067.621527777781</v>
      </c>
      <c r="U263">
        <f t="shared" si="3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8"/>
        <v>240</v>
      </c>
      <c r="P264" s="7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1">
        <f t="shared" si="32"/>
        <v>40555.24800925926</v>
      </c>
      <c r="T264" s="11">
        <f t="shared" si="33"/>
        <v>40600.24800925926</v>
      </c>
      <c r="U264">
        <f t="shared" si="3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8"/>
        <v>118</v>
      </c>
      <c r="P265" s="7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1">
        <f t="shared" si="32"/>
        <v>41149.954791666663</v>
      </c>
      <c r="T265" s="11">
        <f t="shared" si="33"/>
        <v>41179.954791666663</v>
      </c>
      <c r="U265">
        <f t="shared" si="3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8"/>
        <v>118</v>
      </c>
      <c r="P266" s="7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1">
        <f t="shared" si="32"/>
        <v>41010.620312500003</v>
      </c>
      <c r="T266" s="11">
        <f t="shared" si="33"/>
        <v>41040.620312500003</v>
      </c>
      <c r="U266">
        <f t="shared" si="3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8"/>
        <v>111</v>
      </c>
      <c r="P267" s="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1">
        <f t="shared" si="32"/>
        <v>40267.245717592588</v>
      </c>
      <c r="T267" s="11">
        <f t="shared" si="33"/>
        <v>40308.844444444447</v>
      </c>
      <c r="U267">
        <f t="shared" si="3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8"/>
        <v>146</v>
      </c>
      <c r="P268" s="7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1">
        <f t="shared" si="32"/>
        <v>40205.174849537041</v>
      </c>
      <c r="T268" s="11">
        <f t="shared" si="33"/>
        <v>40291.160416666666</v>
      </c>
      <c r="U268">
        <f t="shared" si="3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8"/>
        <v>132</v>
      </c>
      <c r="P269" s="7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1">
        <f t="shared" si="32"/>
        <v>41785.452534722222</v>
      </c>
      <c r="T269" s="11">
        <f t="shared" si="33"/>
        <v>41815.452534722222</v>
      </c>
      <c r="U269">
        <f t="shared" si="3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8"/>
        <v>111</v>
      </c>
      <c r="P270" s="7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1">
        <f t="shared" si="32"/>
        <v>40809.15252314815</v>
      </c>
      <c r="T270" s="11">
        <f t="shared" si="33"/>
        <v>40854.194189814814</v>
      </c>
      <c r="U270">
        <f t="shared" si="3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8"/>
        <v>147</v>
      </c>
      <c r="P271" s="7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1">
        <f t="shared" si="32"/>
        <v>42758.197013888886</v>
      </c>
      <c r="T271" s="11">
        <f t="shared" si="33"/>
        <v>42788.197013888886</v>
      </c>
      <c r="U271">
        <f t="shared" si="3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8"/>
        <v>153</v>
      </c>
      <c r="P272" s="7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1">
        <f t="shared" si="32"/>
        <v>40637.866550925923</v>
      </c>
      <c r="T272" s="11">
        <f t="shared" si="33"/>
        <v>40688.166666666664</v>
      </c>
      <c r="U272">
        <f t="shared" si="3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8"/>
        <v>105</v>
      </c>
      <c r="P273" s="7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1">
        <f t="shared" si="32"/>
        <v>41612.10024305556</v>
      </c>
      <c r="T273" s="11">
        <f t="shared" si="33"/>
        <v>41641.333333333336</v>
      </c>
      <c r="U273">
        <f t="shared" si="3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8"/>
        <v>177</v>
      </c>
      <c r="P274" s="7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1">
        <f t="shared" si="32"/>
        <v>40235.900358796294</v>
      </c>
      <c r="T274" s="11">
        <f t="shared" si="33"/>
        <v>40296.78402777778</v>
      </c>
      <c r="U274">
        <f t="shared" si="3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8"/>
        <v>108</v>
      </c>
      <c r="P275" s="7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1">
        <f t="shared" si="32"/>
        <v>40697.498449074075</v>
      </c>
      <c r="T275" s="11">
        <f t="shared" si="33"/>
        <v>40727.498449074075</v>
      </c>
      <c r="U275">
        <f t="shared" si="3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8"/>
        <v>156</v>
      </c>
      <c r="P276" s="7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1">
        <f t="shared" si="32"/>
        <v>40969.912372685183</v>
      </c>
      <c r="T276" s="11">
        <f t="shared" si="33"/>
        <v>41004.290972222225</v>
      </c>
      <c r="U276">
        <f t="shared" si="3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8"/>
        <v>108</v>
      </c>
      <c r="P277" s="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1">
        <f t="shared" si="32"/>
        <v>41193.032013888893</v>
      </c>
      <c r="T277" s="11">
        <f t="shared" si="33"/>
        <v>41223.073680555557</v>
      </c>
      <c r="U277">
        <f t="shared" si="3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8"/>
        <v>148</v>
      </c>
      <c r="P278" s="7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1">
        <f t="shared" si="32"/>
        <v>40967.081874999996</v>
      </c>
      <c r="T278" s="11">
        <f t="shared" si="33"/>
        <v>41027.040208333332</v>
      </c>
      <c r="U278">
        <f t="shared" si="3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8"/>
        <v>110</v>
      </c>
      <c r="P279" s="7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1">
        <f t="shared" si="32"/>
        <v>42117.891423611116</v>
      </c>
      <c r="T279" s="11">
        <f t="shared" si="33"/>
        <v>42147.891423611116</v>
      </c>
      <c r="U279">
        <f t="shared" si="3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8"/>
        <v>150</v>
      </c>
      <c r="P280" s="7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1">
        <f t="shared" si="32"/>
        <v>41164.040960648148</v>
      </c>
      <c r="T280" s="11">
        <f t="shared" si="33"/>
        <v>41194.040960648148</v>
      </c>
      <c r="U280">
        <f t="shared" si="3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8"/>
        <v>157</v>
      </c>
      <c r="P281" s="7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1">
        <f t="shared" si="32"/>
        <v>42759.244166666671</v>
      </c>
      <c r="T281" s="11">
        <f t="shared" si="33"/>
        <v>42793.084027777775</v>
      </c>
      <c r="U281">
        <f t="shared" si="3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8"/>
        <v>156</v>
      </c>
      <c r="P282" s="7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1">
        <f t="shared" si="32"/>
        <v>41744.590682870366</v>
      </c>
      <c r="T282" s="11">
        <f t="shared" si="33"/>
        <v>41789.590682870366</v>
      </c>
      <c r="U282">
        <f t="shared" si="3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8"/>
        <v>121</v>
      </c>
      <c r="P283" s="7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1">
        <f t="shared" si="32"/>
        <v>39950.163344907407</v>
      </c>
      <c r="T283" s="11">
        <f t="shared" si="33"/>
        <v>40035.80972222222</v>
      </c>
      <c r="U283">
        <f t="shared" si="3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8"/>
        <v>101</v>
      </c>
      <c r="P284" s="7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1">
        <f t="shared" si="32"/>
        <v>40194.920046296298</v>
      </c>
      <c r="T284" s="11">
        <f t="shared" si="33"/>
        <v>40231.916666666664</v>
      </c>
      <c r="U284">
        <f t="shared" si="3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8"/>
        <v>114</v>
      </c>
      <c r="P285" s="7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1">
        <f t="shared" si="32"/>
        <v>40675.71</v>
      </c>
      <c r="T285" s="11">
        <f t="shared" si="33"/>
        <v>40695.207638888889</v>
      </c>
      <c r="U285">
        <f t="shared" si="3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8"/>
        <v>105</v>
      </c>
      <c r="P286" s="7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1">
        <f t="shared" si="32"/>
        <v>40904.738194444442</v>
      </c>
      <c r="T286" s="11">
        <f t="shared" si="33"/>
        <v>40929.738194444442</v>
      </c>
      <c r="U286">
        <f t="shared" si="3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8"/>
        <v>229</v>
      </c>
      <c r="P287" s="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1">
        <f t="shared" si="32"/>
        <v>41506.756111111114</v>
      </c>
      <c r="T287" s="11">
        <f t="shared" si="33"/>
        <v>41536.756111111114</v>
      </c>
      <c r="U287">
        <f t="shared" si="3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8"/>
        <v>109</v>
      </c>
      <c r="P288" s="7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1">
        <f t="shared" si="32"/>
        <v>41313.816249999996</v>
      </c>
      <c r="T288" s="11">
        <f t="shared" si="33"/>
        <v>41358.774583333332</v>
      </c>
      <c r="U288">
        <f t="shared" si="3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8"/>
        <v>176</v>
      </c>
      <c r="P289" s="7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1">
        <f t="shared" si="32"/>
        <v>41184.277986111112</v>
      </c>
      <c r="T289" s="11">
        <f t="shared" si="33"/>
        <v>41215.166666666664</v>
      </c>
      <c r="U289">
        <f t="shared" si="3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8"/>
        <v>103</v>
      </c>
      <c r="P290" s="7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1">
        <f t="shared" si="32"/>
        <v>41051.168900462959</v>
      </c>
      <c r="T290" s="11">
        <f t="shared" si="33"/>
        <v>41086.168900462959</v>
      </c>
      <c r="U290">
        <f t="shared" si="3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8"/>
        <v>105</v>
      </c>
      <c r="P291" s="7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1">
        <f t="shared" si="32"/>
        <v>41550.456412037034</v>
      </c>
      <c r="T291" s="11">
        <f t="shared" si="33"/>
        <v>41580.456412037034</v>
      </c>
      <c r="U291">
        <f t="shared" si="3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8"/>
        <v>107</v>
      </c>
      <c r="P292" s="7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1">
        <f t="shared" si="32"/>
        <v>40526.36917824074</v>
      </c>
      <c r="T292" s="11">
        <f t="shared" si="33"/>
        <v>40576.332638888889</v>
      </c>
      <c r="U292">
        <f t="shared" si="3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8"/>
        <v>120</v>
      </c>
      <c r="P293" s="7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1">
        <f t="shared" si="32"/>
        <v>41376.769050925926</v>
      </c>
      <c r="T293" s="11">
        <f t="shared" si="33"/>
        <v>41395.000694444447</v>
      </c>
      <c r="U293">
        <f t="shared" si="3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8"/>
        <v>102</v>
      </c>
      <c r="P294" s="7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1">
        <f t="shared" si="32"/>
        <v>40812.803229166668</v>
      </c>
      <c r="T294" s="11">
        <f t="shared" si="33"/>
        <v>40845.165972222225</v>
      </c>
      <c r="U294">
        <f t="shared" si="3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8"/>
        <v>101</v>
      </c>
      <c r="P295" s="7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1">
        <f t="shared" si="32"/>
        <v>41719.667986111112</v>
      </c>
      <c r="T295" s="11">
        <f t="shared" si="33"/>
        <v>41749.667986111112</v>
      </c>
      <c r="U295">
        <f t="shared" si="3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8"/>
        <v>100</v>
      </c>
      <c r="P296" s="7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1">
        <f t="shared" si="32"/>
        <v>40343.084421296298</v>
      </c>
      <c r="T296" s="11">
        <f t="shared" si="33"/>
        <v>40378.666666666664</v>
      </c>
      <c r="U296">
        <f t="shared" si="3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8"/>
        <v>133</v>
      </c>
      <c r="P297" s="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1">
        <f t="shared" si="32"/>
        <v>41519.004733796297</v>
      </c>
      <c r="T297" s="11">
        <f t="shared" si="33"/>
        <v>41579</v>
      </c>
      <c r="U297">
        <f t="shared" si="3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8"/>
        <v>119</v>
      </c>
      <c r="P298" s="7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1">
        <f t="shared" si="32"/>
        <v>41134.475497685184</v>
      </c>
      <c r="T298" s="11">
        <f t="shared" si="33"/>
        <v>41159.475497685184</v>
      </c>
      <c r="U298">
        <f t="shared" si="3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8"/>
        <v>101</v>
      </c>
      <c r="P299" s="7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1">
        <f t="shared" si="32"/>
        <v>42089.72802083334</v>
      </c>
      <c r="T299" s="11">
        <f t="shared" si="33"/>
        <v>42125.165972222225</v>
      </c>
      <c r="U299">
        <f t="shared" si="3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8"/>
        <v>109</v>
      </c>
      <c r="P300" s="7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1">
        <f t="shared" si="32"/>
        <v>41709.463518518518</v>
      </c>
      <c r="T300" s="11">
        <f t="shared" si="33"/>
        <v>41768.875</v>
      </c>
      <c r="U300">
        <f t="shared" si="3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8"/>
        <v>179</v>
      </c>
      <c r="P301" s="7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1">
        <f t="shared" si="32"/>
        <v>40469.225231481483</v>
      </c>
      <c r="T301" s="11">
        <f t="shared" si="33"/>
        <v>40499.266898148147</v>
      </c>
      <c r="U301">
        <f t="shared" si="3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8"/>
        <v>102</v>
      </c>
      <c r="P302" s="7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1">
        <f t="shared" si="32"/>
        <v>40626.959930555553</v>
      </c>
      <c r="T302" s="11">
        <f t="shared" si="33"/>
        <v>40657.959930555553</v>
      </c>
      <c r="U302">
        <f t="shared" si="3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8"/>
        <v>119</v>
      </c>
      <c r="P303" s="7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1">
        <f t="shared" si="32"/>
        <v>41312.737673611111</v>
      </c>
      <c r="T303" s="11">
        <f t="shared" si="33"/>
        <v>41352.696006944447</v>
      </c>
      <c r="U303">
        <f t="shared" si="3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8"/>
        <v>100</v>
      </c>
      <c r="P304" s="7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1">
        <f t="shared" si="32"/>
        <v>40933.856921296298</v>
      </c>
      <c r="T304" s="11">
        <f t="shared" si="33"/>
        <v>40963.856921296298</v>
      </c>
      <c r="U304">
        <f t="shared" si="3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8"/>
        <v>137</v>
      </c>
      <c r="P305" s="7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1">
        <f t="shared" si="32"/>
        <v>41032.071134259262</v>
      </c>
      <c r="T305" s="11">
        <f t="shared" si="33"/>
        <v>41062.071134259262</v>
      </c>
      <c r="U305">
        <f t="shared" si="3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8"/>
        <v>232</v>
      </c>
      <c r="P306" s="7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1">
        <f t="shared" si="32"/>
        <v>41114.094872685186</v>
      </c>
      <c r="T306" s="11">
        <f t="shared" si="33"/>
        <v>41153.083333333336</v>
      </c>
      <c r="U306">
        <f t="shared" si="3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8"/>
        <v>130</v>
      </c>
      <c r="P307" s="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1">
        <f t="shared" si="32"/>
        <v>40948.630196759259</v>
      </c>
      <c r="T307" s="11">
        <f t="shared" si="33"/>
        <v>40978.630196759259</v>
      </c>
      <c r="U307">
        <f t="shared" si="3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8"/>
        <v>293</v>
      </c>
      <c r="P308" s="7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1">
        <f t="shared" si="32"/>
        <v>41333.837187500001</v>
      </c>
      <c r="T308" s="11">
        <f t="shared" si="33"/>
        <v>41353.795520833337</v>
      </c>
      <c r="U308">
        <f t="shared" si="3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8"/>
        <v>111</v>
      </c>
      <c r="P309" s="7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1">
        <f t="shared" si="32"/>
        <v>41282.944456018515</v>
      </c>
      <c r="T309" s="11">
        <f t="shared" si="33"/>
        <v>41312.944456018515</v>
      </c>
      <c r="U309">
        <f t="shared" si="3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8"/>
        <v>106</v>
      </c>
      <c r="P310" s="7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1">
        <f t="shared" si="32"/>
        <v>40567.694560185184</v>
      </c>
      <c r="T310" s="11">
        <f t="shared" si="33"/>
        <v>40612.694560185184</v>
      </c>
      <c r="U310">
        <f t="shared" si="3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8"/>
        <v>119</v>
      </c>
      <c r="P311" s="7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1">
        <f t="shared" si="32"/>
        <v>41134.751550925925</v>
      </c>
      <c r="T311" s="11">
        <f t="shared" si="33"/>
        <v>41155.751550925925</v>
      </c>
      <c r="U311">
        <f t="shared" si="3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8"/>
        <v>104</v>
      </c>
      <c r="P312" s="7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1">
        <f t="shared" si="32"/>
        <v>40821.183136574073</v>
      </c>
      <c r="T312" s="11">
        <f t="shared" si="33"/>
        <v>40836.083333333336</v>
      </c>
      <c r="U312">
        <f t="shared" si="3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8"/>
        <v>104</v>
      </c>
      <c r="P313" s="7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1">
        <f t="shared" si="32"/>
        <v>40868.219814814816</v>
      </c>
      <c r="T313" s="11">
        <f t="shared" si="33"/>
        <v>40909.332638888889</v>
      </c>
      <c r="U313">
        <f t="shared" si="3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8"/>
        <v>112</v>
      </c>
      <c r="P314" s="7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1">
        <f t="shared" si="32"/>
        <v>41348.877685185187</v>
      </c>
      <c r="T314" s="11">
        <f t="shared" si="33"/>
        <v>41378.877685185187</v>
      </c>
      <c r="U314">
        <f t="shared" si="3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8"/>
        <v>105</v>
      </c>
      <c r="P315" s="7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1">
        <f t="shared" si="32"/>
        <v>40357.227939814817</v>
      </c>
      <c r="T315" s="11">
        <f t="shared" si="33"/>
        <v>40401.665972222225</v>
      </c>
      <c r="U315">
        <f t="shared" si="3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8"/>
        <v>385</v>
      </c>
      <c r="P316" s="7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1">
        <f t="shared" si="32"/>
        <v>41304.833194444444</v>
      </c>
      <c r="T316" s="11">
        <f t="shared" si="33"/>
        <v>41334.833194444444</v>
      </c>
      <c r="U316">
        <f t="shared" si="3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8"/>
        <v>101</v>
      </c>
      <c r="P317" s="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1">
        <f t="shared" si="32"/>
        <v>41113.77238425926</v>
      </c>
      <c r="T317" s="11">
        <f t="shared" si="33"/>
        <v>41143.77238425926</v>
      </c>
      <c r="U317">
        <f t="shared" si="3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8"/>
        <v>114</v>
      </c>
      <c r="P318" s="7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1">
        <f t="shared" si="32"/>
        <v>41950.923576388886</v>
      </c>
      <c r="T318" s="11">
        <f t="shared" si="33"/>
        <v>41984.207638888889</v>
      </c>
      <c r="U318">
        <f t="shared" si="3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8"/>
        <v>101</v>
      </c>
      <c r="P319" s="7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1">
        <f t="shared" si="32"/>
        <v>41589.676886574074</v>
      </c>
      <c r="T319" s="11">
        <f t="shared" si="33"/>
        <v>41619.676886574074</v>
      </c>
      <c r="U319">
        <f t="shared" si="3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8"/>
        <v>283</v>
      </c>
      <c r="P320" s="7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1">
        <f t="shared" si="32"/>
        <v>41330.038784722223</v>
      </c>
      <c r="T320" s="11">
        <f t="shared" si="33"/>
        <v>41359.997118055559</v>
      </c>
      <c r="U320">
        <f t="shared" si="3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8"/>
        <v>113</v>
      </c>
      <c r="P321" s="7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1">
        <f t="shared" si="32"/>
        <v>40123.83829861111</v>
      </c>
      <c r="T321" s="11">
        <f t="shared" si="33"/>
        <v>40211.332638888889</v>
      </c>
      <c r="U321">
        <f t="shared" si="3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5">ROUND(E322/D322*100,0)</f>
        <v>107</v>
      </c>
      <c r="P322" s="7">
        <f t="shared" ref="P322:P385" si="36">E322/L322</f>
        <v>134.91139240506328</v>
      </c>
      <c r="Q322" t="str">
        <f t="shared" ref="Q322:Q385" si="37">LEFT(N322,SEARCH("/",N322)-1)</f>
        <v>film &amp; video</v>
      </c>
      <c r="R322" t="str">
        <f t="shared" ref="R322:R385" si="38">RIGHT(N322,LEN(N322)-SEARCH("/",N322))</f>
        <v>documentary</v>
      </c>
      <c r="S322" s="11">
        <f t="shared" ref="S322:S385" si="39">(((J322/60)/60)/24)+DATE(1970,1,1)</f>
        <v>42331.551307870366</v>
      </c>
      <c r="T322" s="11">
        <f t="shared" ref="T322:T385" si="40">(((I322/60)/60)/24)+DATE(1970,1,1)</f>
        <v>42360.958333333328</v>
      </c>
      <c r="U322">
        <f t="shared" ref="U322:U385" si="41">YEAR(S322)</f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5"/>
        <v>103</v>
      </c>
      <c r="P323" s="7">
        <f t="shared" si="36"/>
        <v>106.62314540059347</v>
      </c>
      <c r="Q323" t="str">
        <f t="shared" si="37"/>
        <v>film &amp; video</v>
      </c>
      <c r="R323" t="str">
        <f t="shared" si="38"/>
        <v>documentary</v>
      </c>
      <c r="S323" s="11">
        <f t="shared" si="39"/>
        <v>42647.446597222224</v>
      </c>
      <c r="T323" s="11">
        <f t="shared" si="40"/>
        <v>42682.488263888896</v>
      </c>
      <c r="U323">
        <f t="shared" si="41"/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5"/>
        <v>108</v>
      </c>
      <c r="P324" s="7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1">
        <f t="shared" si="39"/>
        <v>42473.57</v>
      </c>
      <c r="T324" s="11">
        <f t="shared" si="40"/>
        <v>42503.57</v>
      </c>
      <c r="U324">
        <f t="shared" si="41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5"/>
        <v>123</v>
      </c>
      <c r="P325" s="7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1">
        <f t="shared" si="39"/>
        <v>42697.32136574074</v>
      </c>
      <c r="T325" s="11">
        <f t="shared" si="40"/>
        <v>42725.332638888889</v>
      </c>
      <c r="U325">
        <f t="shared" si="41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5"/>
        <v>102</v>
      </c>
      <c r="P326" s="7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1">
        <f t="shared" si="39"/>
        <v>42184.626250000001</v>
      </c>
      <c r="T326" s="11">
        <f t="shared" si="40"/>
        <v>42217.626250000001</v>
      </c>
      <c r="U326">
        <f t="shared" si="41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5"/>
        <v>104</v>
      </c>
      <c r="P327" s="7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1">
        <f t="shared" si="39"/>
        <v>42689.187881944439</v>
      </c>
      <c r="T327" s="11">
        <f t="shared" si="40"/>
        <v>42724.187881944439</v>
      </c>
      <c r="U327">
        <f t="shared" si="41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5"/>
        <v>113</v>
      </c>
      <c r="P328" s="7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1">
        <f t="shared" si="39"/>
        <v>42775.314884259264</v>
      </c>
      <c r="T328" s="11">
        <f t="shared" si="40"/>
        <v>42808.956250000003</v>
      </c>
      <c r="U328">
        <f t="shared" si="41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5"/>
        <v>136</v>
      </c>
      <c r="P329" s="7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1">
        <f t="shared" si="39"/>
        <v>42058.235289351855</v>
      </c>
      <c r="T329" s="11">
        <f t="shared" si="40"/>
        <v>42085.333333333328</v>
      </c>
      <c r="U329">
        <f t="shared" si="41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5"/>
        <v>104</v>
      </c>
      <c r="P330" s="7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1">
        <f t="shared" si="39"/>
        <v>42278.946620370371</v>
      </c>
      <c r="T330" s="11">
        <f t="shared" si="40"/>
        <v>42309.166666666672</v>
      </c>
      <c r="U330">
        <f t="shared" si="41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5"/>
        <v>106</v>
      </c>
      <c r="P331" s="7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1">
        <f t="shared" si="39"/>
        <v>42291.46674768519</v>
      </c>
      <c r="T331" s="11">
        <f t="shared" si="40"/>
        <v>42315.166666666672</v>
      </c>
      <c r="U331">
        <f t="shared" si="41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5"/>
        <v>102</v>
      </c>
      <c r="P332" s="7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1">
        <f t="shared" si="39"/>
        <v>41379.515775462962</v>
      </c>
      <c r="T332" s="11">
        <f t="shared" si="40"/>
        <v>41411.165972222225</v>
      </c>
      <c r="U332">
        <f t="shared" si="41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5"/>
        <v>107</v>
      </c>
      <c r="P333" s="7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1">
        <f t="shared" si="39"/>
        <v>42507.581412037034</v>
      </c>
      <c r="T333" s="11">
        <f t="shared" si="40"/>
        <v>42538.581412037034</v>
      </c>
      <c r="U333">
        <f t="shared" si="41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5"/>
        <v>113</v>
      </c>
      <c r="P334" s="7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1">
        <f t="shared" si="39"/>
        <v>42263.680289351847</v>
      </c>
      <c r="T334" s="11">
        <f t="shared" si="40"/>
        <v>42305.333333333328</v>
      </c>
      <c r="U334">
        <f t="shared" si="41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5"/>
        <v>125</v>
      </c>
      <c r="P335" s="7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1">
        <f t="shared" si="39"/>
        <v>42437.636469907404</v>
      </c>
      <c r="T335" s="11">
        <f t="shared" si="40"/>
        <v>42467.59480324074</v>
      </c>
      <c r="U335">
        <f t="shared" si="41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5"/>
        <v>101</v>
      </c>
      <c r="P336" s="7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1">
        <f t="shared" si="39"/>
        <v>42101.682372685187</v>
      </c>
      <c r="T336" s="11">
        <f t="shared" si="40"/>
        <v>42139.791666666672</v>
      </c>
      <c r="U336">
        <f t="shared" si="41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5"/>
        <v>103</v>
      </c>
      <c r="P337" s="7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1">
        <f t="shared" si="39"/>
        <v>42101.737442129626</v>
      </c>
      <c r="T337" s="11">
        <f t="shared" si="40"/>
        <v>42132.916666666672</v>
      </c>
      <c r="U337">
        <f t="shared" si="41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5"/>
        <v>117</v>
      </c>
      <c r="P338" s="7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1">
        <f t="shared" si="39"/>
        <v>42291.596273148149</v>
      </c>
      <c r="T338" s="11">
        <f t="shared" si="40"/>
        <v>42321.637939814813</v>
      </c>
      <c r="U338">
        <f t="shared" si="41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5"/>
        <v>101</v>
      </c>
      <c r="P339" s="7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1">
        <f t="shared" si="39"/>
        <v>42047.128564814819</v>
      </c>
      <c r="T339" s="11">
        <f t="shared" si="40"/>
        <v>42077.086898148147</v>
      </c>
      <c r="U339">
        <f t="shared" si="41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5"/>
        <v>110</v>
      </c>
      <c r="P340" s="7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1">
        <f t="shared" si="39"/>
        <v>42559.755671296298</v>
      </c>
      <c r="T340" s="11">
        <f t="shared" si="40"/>
        <v>42616.041666666672</v>
      </c>
      <c r="U340">
        <f t="shared" si="41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5"/>
        <v>108</v>
      </c>
      <c r="P341" s="7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1">
        <f t="shared" si="39"/>
        <v>42093.760046296295</v>
      </c>
      <c r="T341" s="11">
        <f t="shared" si="40"/>
        <v>42123.760046296295</v>
      </c>
      <c r="U341">
        <f t="shared" si="41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5"/>
        <v>125</v>
      </c>
      <c r="P342" s="7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1">
        <f t="shared" si="39"/>
        <v>42772.669062500005</v>
      </c>
      <c r="T342" s="11">
        <f t="shared" si="40"/>
        <v>42802.875</v>
      </c>
      <c r="U342">
        <f t="shared" si="41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5"/>
        <v>107</v>
      </c>
      <c r="P343" s="7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1">
        <f t="shared" si="39"/>
        <v>41894.879606481481</v>
      </c>
      <c r="T343" s="11">
        <f t="shared" si="40"/>
        <v>41913.165972222225</v>
      </c>
      <c r="U343">
        <f t="shared" si="41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5"/>
        <v>100</v>
      </c>
      <c r="P344" s="7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1">
        <f t="shared" si="39"/>
        <v>42459.780844907407</v>
      </c>
      <c r="T344" s="11">
        <f t="shared" si="40"/>
        <v>42489.780844907407</v>
      </c>
      <c r="U344">
        <f t="shared" si="41"/>
        <v>2016</v>
      </c>
    </row>
    <row r="345" spans="1:21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5"/>
        <v>102</v>
      </c>
      <c r="P345" s="7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1">
        <f t="shared" si="39"/>
        <v>41926.73778935185</v>
      </c>
      <c r="T345" s="11">
        <f t="shared" si="40"/>
        <v>41957.125</v>
      </c>
      <c r="U345">
        <f t="shared" si="41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5"/>
        <v>102</v>
      </c>
      <c r="P346" s="7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1">
        <f t="shared" si="39"/>
        <v>42111.970995370371</v>
      </c>
      <c r="T346" s="11">
        <f t="shared" si="40"/>
        <v>42156.097222222219</v>
      </c>
      <c r="U346">
        <f t="shared" si="41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5"/>
        <v>123</v>
      </c>
      <c r="P347" s="7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1">
        <f t="shared" si="39"/>
        <v>42114.944328703699</v>
      </c>
      <c r="T347" s="11">
        <f t="shared" si="40"/>
        <v>42144.944328703699</v>
      </c>
      <c r="U347">
        <f t="shared" si="41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5"/>
        <v>170</v>
      </c>
      <c r="P348" s="7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1">
        <f t="shared" si="39"/>
        <v>42261.500243055561</v>
      </c>
      <c r="T348" s="11">
        <f t="shared" si="40"/>
        <v>42291.500243055561</v>
      </c>
      <c r="U348">
        <f t="shared" si="41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5"/>
        <v>112</v>
      </c>
      <c r="P349" s="7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1">
        <f t="shared" si="39"/>
        <v>42292.495474537034</v>
      </c>
      <c r="T349" s="11">
        <f t="shared" si="40"/>
        <v>42322.537141203706</v>
      </c>
      <c r="U349">
        <f t="shared" si="41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5"/>
        <v>103</v>
      </c>
      <c r="P350" s="7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1">
        <f t="shared" si="39"/>
        <v>42207.58699074074</v>
      </c>
      <c r="T350" s="11">
        <f t="shared" si="40"/>
        <v>42237.58699074074</v>
      </c>
      <c r="U350">
        <f t="shared" si="41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5"/>
        <v>107</v>
      </c>
      <c r="P351" s="7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1">
        <f t="shared" si="39"/>
        <v>42760.498935185184</v>
      </c>
      <c r="T351" s="11">
        <f t="shared" si="40"/>
        <v>42790.498935185184</v>
      </c>
      <c r="U351">
        <f t="shared" si="41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5"/>
        <v>115</v>
      </c>
      <c r="P352" s="7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1">
        <f t="shared" si="39"/>
        <v>42586.066076388888</v>
      </c>
      <c r="T352" s="11">
        <f t="shared" si="40"/>
        <v>42624.165972222225</v>
      </c>
      <c r="U352">
        <f t="shared" si="41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5"/>
        <v>127</v>
      </c>
      <c r="P353" s="7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1">
        <f t="shared" si="39"/>
        <v>42427.964745370366</v>
      </c>
      <c r="T353" s="11">
        <f t="shared" si="40"/>
        <v>42467.923078703709</v>
      </c>
      <c r="U353">
        <f t="shared" si="41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5"/>
        <v>117</v>
      </c>
      <c r="P354" s="7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1">
        <f t="shared" si="39"/>
        <v>41890.167453703703</v>
      </c>
      <c r="T354" s="11">
        <f t="shared" si="40"/>
        <v>41920.167453703703</v>
      </c>
      <c r="U354">
        <f t="shared" si="41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5"/>
        <v>109</v>
      </c>
      <c r="P355" s="7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1">
        <f t="shared" si="39"/>
        <v>42297.791886574079</v>
      </c>
      <c r="T355" s="11">
        <f t="shared" si="40"/>
        <v>42327.833553240736</v>
      </c>
      <c r="U355">
        <f t="shared" si="41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5"/>
        <v>104</v>
      </c>
      <c r="P356" s="7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1">
        <f t="shared" si="39"/>
        <v>42438.827789351853</v>
      </c>
      <c r="T356" s="11">
        <f t="shared" si="40"/>
        <v>42468.786122685182</v>
      </c>
      <c r="U356">
        <f t="shared" si="41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5"/>
        <v>116</v>
      </c>
      <c r="P357" s="7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1">
        <f t="shared" si="39"/>
        <v>41943.293912037036</v>
      </c>
      <c r="T357" s="11">
        <f t="shared" si="40"/>
        <v>41974.3355787037</v>
      </c>
      <c r="U357">
        <f t="shared" si="41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5"/>
        <v>103</v>
      </c>
      <c r="P358" s="7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1">
        <f t="shared" si="39"/>
        <v>42415.803159722222</v>
      </c>
      <c r="T358" s="11">
        <f t="shared" si="40"/>
        <v>42445.761493055557</v>
      </c>
      <c r="U358">
        <f t="shared" si="41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5"/>
        <v>174</v>
      </c>
      <c r="P359" s="7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1">
        <f t="shared" si="39"/>
        <v>42078.222187499996</v>
      </c>
      <c r="T359" s="11">
        <f t="shared" si="40"/>
        <v>42118.222187499996</v>
      </c>
      <c r="U359">
        <f t="shared" si="41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5"/>
        <v>103</v>
      </c>
      <c r="P360" s="7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1">
        <f t="shared" si="39"/>
        <v>42507.860196759255</v>
      </c>
      <c r="T360" s="11">
        <f t="shared" si="40"/>
        <v>42536.625</v>
      </c>
      <c r="U360">
        <f t="shared" si="41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5"/>
        <v>105</v>
      </c>
      <c r="P361" s="7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1">
        <f t="shared" si="39"/>
        <v>41935.070486111108</v>
      </c>
      <c r="T361" s="11">
        <f t="shared" si="40"/>
        <v>41957.216666666667</v>
      </c>
      <c r="U361">
        <f t="shared" si="41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5"/>
        <v>101</v>
      </c>
      <c r="P362" s="7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1">
        <f t="shared" si="39"/>
        <v>42163.897916666669</v>
      </c>
      <c r="T362" s="11">
        <f t="shared" si="40"/>
        <v>42208.132638888885</v>
      </c>
      <c r="U362">
        <f t="shared" si="41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5"/>
        <v>111</v>
      </c>
      <c r="P363" s="7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1">
        <f t="shared" si="39"/>
        <v>41936.001226851848</v>
      </c>
      <c r="T363" s="11">
        <f t="shared" si="40"/>
        <v>41966.042893518519</v>
      </c>
      <c r="U363">
        <f t="shared" si="41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5"/>
        <v>124</v>
      </c>
      <c r="P364" s="7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1">
        <f t="shared" si="39"/>
        <v>41837.210543981484</v>
      </c>
      <c r="T364" s="11">
        <f t="shared" si="40"/>
        <v>41859</v>
      </c>
      <c r="U364">
        <f t="shared" si="41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5"/>
        <v>101</v>
      </c>
      <c r="P365" s="7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1">
        <f t="shared" si="39"/>
        <v>40255.744629629626</v>
      </c>
      <c r="T365" s="11">
        <f t="shared" si="40"/>
        <v>40300.806944444441</v>
      </c>
      <c r="U365">
        <f t="shared" si="41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5"/>
        <v>110</v>
      </c>
      <c r="P366" s="7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1">
        <f t="shared" si="39"/>
        <v>41780.859629629631</v>
      </c>
      <c r="T366" s="11">
        <f t="shared" si="40"/>
        <v>41811.165972222225</v>
      </c>
      <c r="U366">
        <f t="shared" si="41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5"/>
        <v>104</v>
      </c>
      <c r="P367" s="7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1">
        <f t="shared" si="39"/>
        <v>41668.606469907405</v>
      </c>
      <c r="T367" s="11">
        <f t="shared" si="40"/>
        <v>41698.606469907405</v>
      </c>
      <c r="U367">
        <f t="shared" si="41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5"/>
        <v>101</v>
      </c>
      <c r="P368" s="7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1">
        <f t="shared" si="39"/>
        <v>41019.793032407404</v>
      </c>
      <c r="T368" s="11">
        <f t="shared" si="40"/>
        <v>41049.793032407404</v>
      </c>
      <c r="U368">
        <f t="shared" si="41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5"/>
        <v>103</v>
      </c>
      <c r="P369" s="7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1">
        <f t="shared" si="39"/>
        <v>41355.577291666668</v>
      </c>
      <c r="T369" s="11">
        <f t="shared" si="40"/>
        <v>41395.207638888889</v>
      </c>
      <c r="U369">
        <f t="shared" si="41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5"/>
        <v>104</v>
      </c>
      <c r="P370" s="7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1">
        <f t="shared" si="39"/>
        <v>42043.605578703704</v>
      </c>
      <c r="T370" s="11">
        <f t="shared" si="40"/>
        <v>42078.563912037032</v>
      </c>
      <c r="U370">
        <f t="shared" si="41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5"/>
        <v>110</v>
      </c>
      <c r="P371" s="7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1">
        <f t="shared" si="39"/>
        <v>40893.551724537036</v>
      </c>
      <c r="T371" s="11">
        <f t="shared" si="40"/>
        <v>40923.551724537036</v>
      </c>
      <c r="U371">
        <f t="shared" si="41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5"/>
        <v>122</v>
      </c>
      <c r="P372" s="7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1">
        <f t="shared" si="39"/>
        <v>42711.795138888891</v>
      </c>
      <c r="T372" s="11">
        <f t="shared" si="40"/>
        <v>42741.795138888891</v>
      </c>
      <c r="U372">
        <f t="shared" si="41"/>
        <v>2016</v>
      </c>
    </row>
    <row r="373" spans="1:21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5"/>
        <v>114</v>
      </c>
      <c r="P373" s="7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1">
        <f t="shared" si="39"/>
        <v>41261.767812500002</v>
      </c>
      <c r="T373" s="11">
        <f t="shared" si="40"/>
        <v>41306.767812500002</v>
      </c>
      <c r="U373">
        <f t="shared" si="41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5"/>
        <v>125</v>
      </c>
      <c r="P374" s="7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1">
        <f t="shared" si="39"/>
        <v>42425.576898148152</v>
      </c>
      <c r="T374" s="11">
        <f t="shared" si="40"/>
        <v>42465.666666666672</v>
      </c>
      <c r="U374">
        <f t="shared" si="41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5"/>
        <v>107</v>
      </c>
      <c r="P375" s="7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1">
        <f t="shared" si="39"/>
        <v>41078.91201388889</v>
      </c>
      <c r="T375" s="11">
        <f t="shared" si="40"/>
        <v>41108.91201388889</v>
      </c>
      <c r="U375">
        <f t="shared" si="41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5"/>
        <v>131</v>
      </c>
      <c r="P376" s="7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1">
        <f t="shared" si="39"/>
        <v>40757.889247685183</v>
      </c>
      <c r="T376" s="11">
        <f t="shared" si="40"/>
        <v>40802.889247685183</v>
      </c>
      <c r="U376">
        <f t="shared" si="41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5"/>
        <v>120</v>
      </c>
      <c r="P377" s="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1">
        <f t="shared" si="39"/>
        <v>41657.985081018516</v>
      </c>
      <c r="T377" s="11">
        <f t="shared" si="40"/>
        <v>41699.720833333333</v>
      </c>
      <c r="U377">
        <f t="shared" si="41"/>
        <v>2014</v>
      </c>
    </row>
    <row r="378" spans="1:21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5"/>
        <v>106</v>
      </c>
      <c r="P378" s="7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1">
        <f t="shared" si="39"/>
        <v>42576.452731481477</v>
      </c>
      <c r="T378" s="11">
        <f t="shared" si="40"/>
        <v>42607.452731481477</v>
      </c>
      <c r="U378">
        <f t="shared" si="41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5"/>
        <v>114</v>
      </c>
      <c r="P379" s="7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1">
        <f t="shared" si="39"/>
        <v>42292.250787037032</v>
      </c>
      <c r="T379" s="11">
        <f t="shared" si="40"/>
        <v>42322.292361111111</v>
      </c>
      <c r="U379">
        <f t="shared" si="41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5"/>
        <v>112</v>
      </c>
      <c r="P380" s="7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1">
        <f t="shared" si="39"/>
        <v>42370.571851851855</v>
      </c>
      <c r="T380" s="11">
        <f t="shared" si="40"/>
        <v>42394.994444444441</v>
      </c>
      <c r="U380">
        <f t="shared" si="41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5"/>
        <v>116</v>
      </c>
      <c r="P381" s="7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1">
        <f t="shared" si="39"/>
        <v>40987.688333333332</v>
      </c>
      <c r="T381" s="11">
        <f t="shared" si="40"/>
        <v>41032.688333333332</v>
      </c>
      <c r="U381">
        <f t="shared" si="41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5"/>
        <v>142</v>
      </c>
      <c r="P382" s="7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1">
        <f t="shared" si="39"/>
        <v>42367.719814814816</v>
      </c>
      <c r="T382" s="11">
        <f t="shared" si="40"/>
        <v>42392.719814814816</v>
      </c>
      <c r="U382">
        <f t="shared" si="41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5"/>
        <v>105</v>
      </c>
      <c r="P383" s="7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1">
        <f t="shared" si="39"/>
        <v>41085.698113425926</v>
      </c>
      <c r="T383" s="11">
        <f t="shared" si="40"/>
        <v>41120.208333333336</v>
      </c>
      <c r="U383">
        <f t="shared" si="41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5"/>
        <v>256</v>
      </c>
      <c r="P384" s="7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1">
        <f t="shared" si="39"/>
        <v>41144.709490740745</v>
      </c>
      <c r="T384" s="11">
        <f t="shared" si="40"/>
        <v>41158.709490740745</v>
      </c>
      <c r="U384">
        <f t="shared" si="41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5"/>
        <v>207</v>
      </c>
      <c r="P385" s="7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1">
        <f t="shared" si="39"/>
        <v>41755.117581018516</v>
      </c>
      <c r="T385" s="11">
        <f t="shared" si="40"/>
        <v>41778.117581018516</v>
      </c>
      <c r="U385">
        <f t="shared" si="41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42">ROUND(E386/D386*100,0)</f>
        <v>112</v>
      </c>
      <c r="P386" s="7">
        <f t="shared" ref="P386:P449" si="43">E386/L386</f>
        <v>58.540469973890339</v>
      </c>
      <c r="Q386" t="str">
        <f t="shared" ref="Q386:Q449" si="44">LEFT(N386,SEARCH("/",N386)-1)</f>
        <v>film &amp; video</v>
      </c>
      <c r="R386" t="str">
        <f t="shared" ref="R386:R449" si="45">RIGHT(N386,LEN(N386)-SEARCH("/",N386))</f>
        <v>documentary</v>
      </c>
      <c r="S386" s="11">
        <f t="shared" ref="S386:S449" si="46">(((J386/60)/60)/24)+DATE(1970,1,1)</f>
        <v>41980.781793981485</v>
      </c>
      <c r="T386" s="11">
        <f t="shared" ref="T386:T449" si="47">(((I386/60)/60)/24)+DATE(1970,1,1)</f>
        <v>42010.781793981485</v>
      </c>
      <c r="U386">
        <f t="shared" ref="U386:U449" si="48">YEAR(S386)</f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42"/>
        <v>106</v>
      </c>
      <c r="P387" s="7">
        <f t="shared" si="43"/>
        <v>111.79535864978902</v>
      </c>
      <c r="Q387" t="str">
        <f t="shared" si="44"/>
        <v>film &amp; video</v>
      </c>
      <c r="R387" t="str">
        <f t="shared" si="45"/>
        <v>documentary</v>
      </c>
      <c r="S387" s="11">
        <f t="shared" si="46"/>
        <v>41934.584502314814</v>
      </c>
      <c r="T387" s="11">
        <f t="shared" si="47"/>
        <v>41964.626168981486</v>
      </c>
      <c r="U387">
        <f t="shared" si="48"/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2"/>
        <v>100</v>
      </c>
      <c r="P388" s="7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1">
        <f t="shared" si="46"/>
        <v>42211.951284722221</v>
      </c>
      <c r="T388" s="11">
        <f t="shared" si="47"/>
        <v>42226.951284722221</v>
      </c>
      <c r="U388">
        <f t="shared" si="48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2"/>
        <v>214</v>
      </c>
      <c r="P389" s="7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1">
        <f t="shared" si="46"/>
        <v>42200.67659722222</v>
      </c>
      <c r="T389" s="11">
        <f t="shared" si="47"/>
        <v>42231.25</v>
      </c>
      <c r="U389">
        <f t="shared" si="48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2"/>
        <v>126</v>
      </c>
      <c r="P390" s="7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1">
        <f t="shared" si="46"/>
        <v>42549.076157407413</v>
      </c>
      <c r="T390" s="11">
        <f t="shared" si="47"/>
        <v>42579.076157407413</v>
      </c>
      <c r="U390">
        <f t="shared" si="48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2"/>
        <v>182</v>
      </c>
      <c r="P391" s="7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1">
        <f t="shared" si="46"/>
        <v>41674.063078703701</v>
      </c>
      <c r="T391" s="11">
        <f t="shared" si="47"/>
        <v>41705.957638888889</v>
      </c>
      <c r="U391">
        <f t="shared" si="48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2"/>
        <v>100</v>
      </c>
      <c r="P392" s="7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1">
        <f t="shared" si="46"/>
        <v>42112.036712962959</v>
      </c>
      <c r="T392" s="11">
        <f t="shared" si="47"/>
        <v>42132.036712962959</v>
      </c>
      <c r="U392">
        <f t="shared" si="48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2"/>
        <v>101</v>
      </c>
      <c r="P393" s="7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1">
        <f t="shared" si="46"/>
        <v>40865.042256944449</v>
      </c>
      <c r="T393" s="11">
        <f t="shared" si="47"/>
        <v>40895.040972222225</v>
      </c>
      <c r="U393">
        <f t="shared" si="48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2"/>
        <v>101</v>
      </c>
      <c r="P394" s="7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1">
        <f t="shared" si="46"/>
        <v>40763.717256944445</v>
      </c>
      <c r="T394" s="11">
        <f t="shared" si="47"/>
        <v>40794.125</v>
      </c>
      <c r="U394">
        <f t="shared" si="48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2"/>
        <v>110</v>
      </c>
      <c r="P395" s="7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1">
        <f t="shared" si="46"/>
        <v>41526.708935185183</v>
      </c>
      <c r="T395" s="11">
        <f t="shared" si="47"/>
        <v>41557.708935185183</v>
      </c>
      <c r="U395">
        <f t="shared" si="48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2"/>
        <v>112</v>
      </c>
      <c r="P396" s="7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1">
        <f t="shared" si="46"/>
        <v>42417.818078703705</v>
      </c>
      <c r="T396" s="11">
        <f t="shared" si="47"/>
        <v>42477.776412037041</v>
      </c>
      <c r="U396">
        <f t="shared" si="48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2"/>
        <v>108</v>
      </c>
      <c r="P397" s="7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1">
        <f t="shared" si="46"/>
        <v>40990.909259259257</v>
      </c>
      <c r="T397" s="11">
        <f t="shared" si="47"/>
        <v>41026.897222222222</v>
      </c>
      <c r="U397">
        <f t="shared" si="48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2"/>
        <v>107</v>
      </c>
      <c r="P398" s="7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1">
        <f t="shared" si="46"/>
        <v>41082.564884259256</v>
      </c>
      <c r="T398" s="11">
        <f t="shared" si="47"/>
        <v>41097.564884259256</v>
      </c>
      <c r="U398">
        <f t="shared" si="48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2"/>
        <v>104</v>
      </c>
      <c r="P399" s="7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1">
        <f t="shared" si="46"/>
        <v>40379.776435185187</v>
      </c>
      <c r="T399" s="11">
        <f t="shared" si="47"/>
        <v>40422.155555555553</v>
      </c>
      <c r="U399">
        <f t="shared" si="48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2"/>
        <v>125</v>
      </c>
      <c r="P400" s="7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1">
        <f t="shared" si="46"/>
        <v>42078.793124999997</v>
      </c>
      <c r="T400" s="11">
        <f t="shared" si="47"/>
        <v>42123.793124999997</v>
      </c>
      <c r="U400">
        <f t="shared" si="48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2"/>
        <v>107</v>
      </c>
      <c r="P401" s="7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1">
        <f t="shared" si="46"/>
        <v>42687.875775462962</v>
      </c>
      <c r="T401" s="11">
        <f t="shared" si="47"/>
        <v>42718.5</v>
      </c>
      <c r="U401">
        <f t="shared" si="48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2"/>
        <v>112</v>
      </c>
      <c r="P402" s="7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1">
        <f t="shared" si="46"/>
        <v>41745.635960648149</v>
      </c>
      <c r="T402" s="11">
        <f t="shared" si="47"/>
        <v>41776.145833333336</v>
      </c>
      <c r="U402">
        <f t="shared" si="48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2"/>
        <v>104</v>
      </c>
      <c r="P403" s="7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1">
        <f t="shared" si="46"/>
        <v>40732.842245370368</v>
      </c>
      <c r="T403" s="11">
        <f t="shared" si="47"/>
        <v>40762.842245370368</v>
      </c>
      <c r="U403">
        <f t="shared" si="48"/>
        <v>2011</v>
      </c>
    </row>
    <row r="404" spans="1:21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2"/>
        <v>142</v>
      </c>
      <c r="P404" s="7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1">
        <f t="shared" si="46"/>
        <v>42292.539548611108</v>
      </c>
      <c r="T404" s="11">
        <f t="shared" si="47"/>
        <v>42313.58121527778</v>
      </c>
      <c r="U404">
        <f t="shared" si="48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2"/>
        <v>105</v>
      </c>
      <c r="P405" s="7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1">
        <f t="shared" si="46"/>
        <v>40718.310659722221</v>
      </c>
      <c r="T405" s="11">
        <f t="shared" si="47"/>
        <v>40765.297222222223</v>
      </c>
      <c r="U405">
        <f t="shared" si="48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2"/>
        <v>103</v>
      </c>
      <c r="P406" s="7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1">
        <f t="shared" si="46"/>
        <v>41646.628032407411</v>
      </c>
      <c r="T406" s="11">
        <f t="shared" si="47"/>
        <v>41675.961111111108</v>
      </c>
      <c r="U406">
        <f t="shared" si="48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2"/>
        <v>108</v>
      </c>
      <c r="P407" s="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1">
        <f t="shared" si="46"/>
        <v>41674.08494212963</v>
      </c>
      <c r="T407" s="11">
        <f t="shared" si="47"/>
        <v>41704.08494212963</v>
      </c>
      <c r="U407">
        <f t="shared" si="48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2"/>
        <v>108</v>
      </c>
      <c r="P408" s="7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1">
        <f t="shared" si="46"/>
        <v>40638.162465277775</v>
      </c>
      <c r="T408" s="11">
        <f t="shared" si="47"/>
        <v>40672.249305555553</v>
      </c>
      <c r="U408">
        <f t="shared" si="48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2"/>
        <v>102</v>
      </c>
      <c r="P409" s="7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1">
        <f t="shared" si="46"/>
        <v>40806.870949074073</v>
      </c>
      <c r="T409" s="11">
        <f t="shared" si="47"/>
        <v>40866.912615740745</v>
      </c>
      <c r="U409">
        <f t="shared" si="48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2"/>
        <v>101</v>
      </c>
      <c r="P410" s="7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1">
        <f t="shared" si="46"/>
        <v>41543.735995370371</v>
      </c>
      <c r="T410" s="11">
        <f t="shared" si="47"/>
        <v>41583.777662037035</v>
      </c>
      <c r="U410">
        <f t="shared" si="48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2"/>
        <v>137</v>
      </c>
      <c r="P411" s="7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1">
        <f t="shared" si="46"/>
        <v>42543.862777777773</v>
      </c>
      <c r="T411" s="11">
        <f t="shared" si="47"/>
        <v>42573.862777777773</v>
      </c>
      <c r="U411">
        <f t="shared" si="48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2"/>
        <v>128</v>
      </c>
      <c r="P412" s="7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1">
        <f t="shared" si="46"/>
        <v>42113.981446759266</v>
      </c>
      <c r="T412" s="11">
        <f t="shared" si="47"/>
        <v>42173.981446759266</v>
      </c>
      <c r="U412">
        <f t="shared" si="48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2"/>
        <v>101</v>
      </c>
      <c r="P413" s="7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1">
        <f t="shared" si="46"/>
        <v>41598.17597222222</v>
      </c>
      <c r="T413" s="11">
        <f t="shared" si="47"/>
        <v>41630.208333333336</v>
      </c>
      <c r="U413">
        <f t="shared" si="48"/>
        <v>2013</v>
      </c>
    </row>
    <row r="414" spans="1:21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2"/>
        <v>127</v>
      </c>
      <c r="P414" s="7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1">
        <f t="shared" si="46"/>
        <v>41099.742800925924</v>
      </c>
      <c r="T414" s="11">
        <f t="shared" si="47"/>
        <v>41115.742800925924</v>
      </c>
      <c r="U414">
        <f t="shared" si="48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2"/>
        <v>105</v>
      </c>
      <c r="P415" s="7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1">
        <f t="shared" si="46"/>
        <v>41079.877442129626</v>
      </c>
      <c r="T415" s="11">
        <f t="shared" si="47"/>
        <v>41109.877442129626</v>
      </c>
      <c r="U415">
        <f t="shared" si="48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2"/>
        <v>103</v>
      </c>
      <c r="P416" s="7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1">
        <f t="shared" si="46"/>
        <v>41529.063252314816</v>
      </c>
      <c r="T416" s="11">
        <f t="shared" si="47"/>
        <v>41559.063252314816</v>
      </c>
      <c r="U416">
        <f t="shared" si="48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2"/>
        <v>102</v>
      </c>
      <c r="P417" s="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1">
        <f t="shared" si="46"/>
        <v>41904.851875</v>
      </c>
      <c r="T417" s="11">
        <f t="shared" si="47"/>
        <v>41929.5</v>
      </c>
      <c r="U417">
        <f t="shared" si="48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2"/>
        <v>120</v>
      </c>
      <c r="P418" s="7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1">
        <f t="shared" si="46"/>
        <v>41648.396192129629</v>
      </c>
      <c r="T418" s="11">
        <f t="shared" si="47"/>
        <v>41678.396192129629</v>
      </c>
      <c r="U418">
        <f t="shared" si="48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2"/>
        <v>100</v>
      </c>
      <c r="P419" s="7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1">
        <f t="shared" si="46"/>
        <v>41360.970601851855</v>
      </c>
      <c r="T419" s="11">
        <f t="shared" si="47"/>
        <v>41372.189583333333</v>
      </c>
      <c r="U419">
        <f t="shared" si="48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2"/>
        <v>101</v>
      </c>
      <c r="P420" s="7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1">
        <f t="shared" si="46"/>
        <v>42178.282372685186</v>
      </c>
      <c r="T420" s="11">
        <f t="shared" si="47"/>
        <v>42208.282372685186</v>
      </c>
      <c r="U420">
        <f t="shared" si="48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2"/>
        <v>100</v>
      </c>
      <c r="P421" s="7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1">
        <f t="shared" si="46"/>
        <v>41394.842442129629</v>
      </c>
      <c r="T421" s="11">
        <f t="shared" si="47"/>
        <v>41454.842442129629</v>
      </c>
      <c r="U421">
        <f t="shared" si="48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2"/>
        <v>0</v>
      </c>
      <c r="P422" s="7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1">
        <f t="shared" si="46"/>
        <v>41682.23646990741</v>
      </c>
      <c r="T422" s="11">
        <f t="shared" si="47"/>
        <v>41712.194803240738</v>
      </c>
      <c r="U422">
        <f t="shared" si="48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2"/>
        <v>2</v>
      </c>
      <c r="P423" s="7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1">
        <f t="shared" si="46"/>
        <v>42177.491388888884</v>
      </c>
      <c r="T423" s="11">
        <f t="shared" si="47"/>
        <v>42237.491388888884</v>
      </c>
      <c r="U423">
        <f t="shared" si="48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2"/>
        <v>1</v>
      </c>
      <c r="P424" s="7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1">
        <f t="shared" si="46"/>
        <v>41863.260381944441</v>
      </c>
      <c r="T424" s="11">
        <f t="shared" si="47"/>
        <v>41893.260381944441</v>
      </c>
      <c r="U424">
        <f t="shared" si="48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2"/>
        <v>1</v>
      </c>
      <c r="P425" s="7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1">
        <f t="shared" si="46"/>
        <v>41400.92627314815</v>
      </c>
      <c r="T425" s="11">
        <f t="shared" si="47"/>
        <v>41430.92627314815</v>
      </c>
      <c r="U425">
        <f t="shared" si="48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2"/>
        <v>7</v>
      </c>
      <c r="P426" s="7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1">
        <f t="shared" si="46"/>
        <v>40934.376145833332</v>
      </c>
      <c r="T426" s="11">
        <f t="shared" si="47"/>
        <v>40994.334479166668</v>
      </c>
      <c r="U426">
        <f t="shared" si="48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2"/>
        <v>0</v>
      </c>
      <c r="P427" s="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1">
        <f t="shared" si="46"/>
        <v>42275.861157407402</v>
      </c>
      <c r="T427" s="11">
        <f t="shared" si="47"/>
        <v>42335.902824074074</v>
      </c>
      <c r="U427">
        <f t="shared" si="48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2"/>
        <v>1</v>
      </c>
      <c r="P428" s="7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1">
        <f t="shared" si="46"/>
        <v>42400.711967592593</v>
      </c>
      <c r="T428" s="11">
        <f t="shared" si="47"/>
        <v>42430.711967592593</v>
      </c>
      <c r="U428">
        <f t="shared" si="48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2"/>
        <v>0</v>
      </c>
      <c r="P429" s="7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1">
        <f t="shared" si="46"/>
        <v>42285.909027777772</v>
      </c>
      <c r="T429" s="11">
        <f t="shared" si="47"/>
        <v>42299.790972222225</v>
      </c>
      <c r="U429">
        <f t="shared" si="48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2"/>
        <v>6</v>
      </c>
      <c r="P430" s="7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1">
        <f t="shared" si="46"/>
        <v>41778.766724537039</v>
      </c>
      <c r="T430" s="11">
        <f t="shared" si="47"/>
        <v>41806.916666666664</v>
      </c>
      <c r="U430">
        <f t="shared" si="48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2"/>
        <v>0</v>
      </c>
      <c r="P431" s="7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1">
        <f t="shared" si="46"/>
        <v>40070.901412037041</v>
      </c>
      <c r="T431" s="11">
        <f t="shared" si="47"/>
        <v>40144.207638888889</v>
      </c>
      <c r="U431">
        <f t="shared" si="48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2"/>
        <v>2</v>
      </c>
      <c r="P432" s="7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1">
        <f t="shared" si="46"/>
        <v>41513.107256944444</v>
      </c>
      <c r="T432" s="11">
        <f t="shared" si="47"/>
        <v>41528.107256944444</v>
      </c>
      <c r="U432">
        <f t="shared" si="48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2"/>
        <v>14</v>
      </c>
      <c r="P433" s="7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1">
        <f t="shared" si="46"/>
        <v>42526.871331018512</v>
      </c>
      <c r="T433" s="11">
        <f t="shared" si="47"/>
        <v>42556.871331018512</v>
      </c>
      <c r="U433">
        <f t="shared" si="48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2"/>
        <v>10</v>
      </c>
      <c r="P434" s="7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1">
        <f t="shared" si="46"/>
        <v>42238.726631944446</v>
      </c>
      <c r="T434" s="11">
        <f t="shared" si="47"/>
        <v>42298.726631944446</v>
      </c>
      <c r="U434">
        <f t="shared" si="48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2"/>
        <v>0</v>
      </c>
      <c r="P435" s="7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1">
        <f t="shared" si="46"/>
        <v>42228.629884259266</v>
      </c>
      <c r="T435" s="11">
        <f t="shared" si="47"/>
        <v>42288.629884259266</v>
      </c>
      <c r="U435">
        <f t="shared" si="48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2"/>
        <v>5</v>
      </c>
      <c r="P436" s="7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1">
        <f t="shared" si="46"/>
        <v>41576.834513888891</v>
      </c>
      <c r="T436" s="11">
        <f t="shared" si="47"/>
        <v>41609.876180555555</v>
      </c>
      <c r="U436">
        <f t="shared" si="48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2"/>
        <v>0</v>
      </c>
      <c r="P437" s="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1">
        <f t="shared" si="46"/>
        <v>41500.747453703705</v>
      </c>
      <c r="T437" s="11">
        <f t="shared" si="47"/>
        <v>41530.747453703705</v>
      </c>
      <c r="U437">
        <f t="shared" si="48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2"/>
        <v>0</v>
      </c>
      <c r="P438" s="7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1">
        <f t="shared" si="46"/>
        <v>41456.36241898148</v>
      </c>
      <c r="T438" s="11">
        <f t="shared" si="47"/>
        <v>41486.36241898148</v>
      </c>
      <c r="U438">
        <f t="shared" si="48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2"/>
        <v>0</v>
      </c>
      <c r="P439" s="7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1">
        <f t="shared" si="46"/>
        <v>42591.31858796296</v>
      </c>
      <c r="T439" s="11">
        <f t="shared" si="47"/>
        <v>42651.31858796296</v>
      </c>
      <c r="U439">
        <f t="shared" si="48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2"/>
        <v>9</v>
      </c>
      <c r="P440" s="7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1">
        <f t="shared" si="46"/>
        <v>42296.261087962965</v>
      </c>
      <c r="T440" s="11">
        <f t="shared" si="47"/>
        <v>42326.302754629629</v>
      </c>
      <c r="U440">
        <f t="shared" si="48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2"/>
        <v>0</v>
      </c>
      <c r="P441" s="7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1">
        <f t="shared" si="46"/>
        <v>41919.761782407404</v>
      </c>
      <c r="T441" s="11">
        <f t="shared" si="47"/>
        <v>41929.761782407404</v>
      </c>
      <c r="U441">
        <f t="shared" si="48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2"/>
        <v>0</v>
      </c>
      <c r="P442" s="7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1">
        <f t="shared" si="46"/>
        <v>42423.985567129625</v>
      </c>
      <c r="T442" s="11">
        <f t="shared" si="47"/>
        <v>42453.943900462968</v>
      </c>
      <c r="U442">
        <f t="shared" si="48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2"/>
        <v>0</v>
      </c>
      <c r="P443" s="7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1">
        <f t="shared" si="46"/>
        <v>41550.793935185182</v>
      </c>
      <c r="T443" s="11">
        <f t="shared" si="47"/>
        <v>41580.793935185182</v>
      </c>
      <c r="U443">
        <f t="shared" si="48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2"/>
        <v>39</v>
      </c>
      <c r="P444" s="7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1">
        <f t="shared" si="46"/>
        <v>42024.888692129629</v>
      </c>
      <c r="T444" s="11">
        <f t="shared" si="47"/>
        <v>42054.888692129629</v>
      </c>
      <c r="U444">
        <f t="shared" si="48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2"/>
        <v>0</v>
      </c>
      <c r="P445" s="7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1">
        <f t="shared" si="46"/>
        <v>41650.015057870369</v>
      </c>
      <c r="T445" s="11">
        <f t="shared" si="47"/>
        <v>41680.015057870369</v>
      </c>
      <c r="U445">
        <f t="shared" si="48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2"/>
        <v>5</v>
      </c>
      <c r="P446" s="7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1">
        <f t="shared" si="46"/>
        <v>40894.906956018516</v>
      </c>
      <c r="T446" s="11">
        <f t="shared" si="47"/>
        <v>40954.906956018516</v>
      </c>
      <c r="U446">
        <f t="shared" si="48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2"/>
        <v>0</v>
      </c>
      <c r="P447" s="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1">
        <f t="shared" si="46"/>
        <v>42130.335358796292</v>
      </c>
      <c r="T447" s="11">
        <f t="shared" si="47"/>
        <v>42145.335358796292</v>
      </c>
      <c r="U447">
        <f t="shared" si="48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2"/>
        <v>7</v>
      </c>
      <c r="P448" s="7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1">
        <f t="shared" si="46"/>
        <v>42037.083564814813</v>
      </c>
      <c r="T448" s="11">
        <f t="shared" si="47"/>
        <v>42067.083564814813</v>
      </c>
      <c r="U448">
        <f t="shared" si="48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2"/>
        <v>0</v>
      </c>
      <c r="P449" s="7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1">
        <f t="shared" si="46"/>
        <v>41331.555127314816</v>
      </c>
      <c r="T449" s="11">
        <f t="shared" si="47"/>
        <v>41356.513460648144</v>
      </c>
      <c r="U449">
        <f t="shared" si="48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9">ROUND(E450/D450*100,0)</f>
        <v>3</v>
      </c>
      <c r="P450" s="7">
        <f t="shared" ref="P450:P513" si="50">E450/L450</f>
        <v>20.502500000000001</v>
      </c>
      <c r="Q450" t="str">
        <f t="shared" ref="Q450:Q513" si="51">LEFT(N450,SEARCH("/",N450)-1)</f>
        <v>film &amp; video</v>
      </c>
      <c r="R450" t="str">
        <f t="shared" ref="R450:R513" si="52">RIGHT(N450,LEN(N450)-SEARCH("/",N450))</f>
        <v>animation</v>
      </c>
      <c r="S450" s="11">
        <f t="shared" ref="S450:S513" si="53">(((J450/60)/60)/24)+DATE(1970,1,1)</f>
        <v>41753.758043981477</v>
      </c>
      <c r="T450" s="11">
        <f t="shared" ref="T450:T513" si="54">(((I450/60)/60)/24)+DATE(1970,1,1)</f>
        <v>41773.758043981477</v>
      </c>
      <c r="U450">
        <f t="shared" ref="U450:U513" si="55">YEAR(S450)</f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9"/>
        <v>2</v>
      </c>
      <c r="P451" s="7">
        <f t="shared" si="50"/>
        <v>9</v>
      </c>
      <c r="Q451" t="str">
        <f t="shared" si="51"/>
        <v>film &amp; video</v>
      </c>
      <c r="R451" t="str">
        <f t="shared" si="52"/>
        <v>animation</v>
      </c>
      <c r="S451" s="11">
        <f t="shared" si="53"/>
        <v>41534.568113425928</v>
      </c>
      <c r="T451" s="11">
        <f t="shared" si="54"/>
        <v>41564.568113425928</v>
      </c>
      <c r="U451">
        <f t="shared" si="55"/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9"/>
        <v>1</v>
      </c>
      <c r="P452" s="7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1">
        <f t="shared" si="53"/>
        <v>41654.946759259255</v>
      </c>
      <c r="T452" s="11">
        <f t="shared" si="54"/>
        <v>41684.946759259255</v>
      </c>
      <c r="U452">
        <f t="shared" si="55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9"/>
        <v>0</v>
      </c>
      <c r="P453" s="7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1">
        <f t="shared" si="53"/>
        <v>41634.715173611112</v>
      </c>
      <c r="T453" s="11">
        <f t="shared" si="54"/>
        <v>41664.715173611112</v>
      </c>
      <c r="U453">
        <f t="shared" si="55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9"/>
        <v>64</v>
      </c>
      <c r="P454" s="7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1">
        <f t="shared" si="53"/>
        <v>42107.703877314809</v>
      </c>
      <c r="T454" s="11">
        <f t="shared" si="54"/>
        <v>42137.703877314809</v>
      </c>
      <c r="U454">
        <f t="shared" si="55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9"/>
        <v>0</v>
      </c>
      <c r="P455" s="7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1">
        <f t="shared" si="53"/>
        <v>42038.824988425928</v>
      </c>
      <c r="T455" s="11">
        <f t="shared" si="54"/>
        <v>42054.824988425928</v>
      </c>
      <c r="U455">
        <f t="shared" si="55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9"/>
        <v>1</v>
      </c>
      <c r="P456" s="7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1">
        <f t="shared" si="53"/>
        <v>41938.717256944445</v>
      </c>
      <c r="T456" s="11">
        <f t="shared" si="54"/>
        <v>41969.551388888889</v>
      </c>
      <c r="U456">
        <f t="shared" si="55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9"/>
        <v>0</v>
      </c>
      <c r="P457" s="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1">
        <f t="shared" si="53"/>
        <v>40971.002569444441</v>
      </c>
      <c r="T457" s="11">
        <f t="shared" si="54"/>
        <v>41016.021527777775</v>
      </c>
      <c r="U457">
        <f t="shared" si="55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9"/>
        <v>1</v>
      </c>
      <c r="P458" s="7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1">
        <f t="shared" si="53"/>
        <v>41547.694456018515</v>
      </c>
      <c r="T458" s="11">
        <f t="shared" si="54"/>
        <v>41569.165972222225</v>
      </c>
      <c r="U458">
        <f t="shared" si="55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9"/>
        <v>0</v>
      </c>
      <c r="P459" s="7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1">
        <f t="shared" si="53"/>
        <v>41837.767500000002</v>
      </c>
      <c r="T459" s="11">
        <f t="shared" si="54"/>
        <v>41867.767500000002</v>
      </c>
      <c r="U459">
        <f t="shared" si="55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9"/>
        <v>8</v>
      </c>
      <c r="P460" s="7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1">
        <f t="shared" si="53"/>
        <v>41378.69976851852</v>
      </c>
      <c r="T460" s="11">
        <f t="shared" si="54"/>
        <v>41408.69976851852</v>
      </c>
      <c r="U460">
        <f t="shared" si="55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9"/>
        <v>0</v>
      </c>
      <c r="P461" s="7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1">
        <f t="shared" si="53"/>
        <v>40800.6403587963</v>
      </c>
      <c r="T461" s="11">
        <f t="shared" si="54"/>
        <v>40860.682025462964</v>
      </c>
      <c r="U461">
        <f t="shared" si="55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9"/>
        <v>0</v>
      </c>
      <c r="P462" s="7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1">
        <f t="shared" si="53"/>
        <v>41759.542534722219</v>
      </c>
      <c r="T462" s="11">
        <f t="shared" si="54"/>
        <v>41791.166666666664</v>
      </c>
      <c r="U462">
        <f t="shared" si="55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9"/>
        <v>0</v>
      </c>
      <c r="P463" s="7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1">
        <f t="shared" si="53"/>
        <v>41407.84684027778</v>
      </c>
      <c r="T463" s="11">
        <f t="shared" si="54"/>
        <v>41427.84684027778</v>
      </c>
      <c r="U463">
        <f t="shared" si="55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9"/>
        <v>0</v>
      </c>
      <c r="P464" s="7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1">
        <f t="shared" si="53"/>
        <v>40705.126631944448</v>
      </c>
      <c r="T464" s="11">
        <f t="shared" si="54"/>
        <v>40765.126631944448</v>
      </c>
      <c r="U464">
        <f t="shared" si="55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9"/>
        <v>2</v>
      </c>
      <c r="P465" s="7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1">
        <f t="shared" si="53"/>
        <v>40750.710104166668</v>
      </c>
      <c r="T465" s="11">
        <f t="shared" si="54"/>
        <v>40810.710104166668</v>
      </c>
      <c r="U465">
        <f t="shared" si="55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9"/>
        <v>0</v>
      </c>
      <c r="P466" s="7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1">
        <f t="shared" si="53"/>
        <v>42488.848784722228</v>
      </c>
      <c r="T466" s="11">
        <f t="shared" si="54"/>
        <v>42508.848784722228</v>
      </c>
      <c r="U466">
        <f t="shared" si="55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9"/>
        <v>27</v>
      </c>
      <c r="P467" s="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1">
        <f t="shared" si="53"/>
        <v>41801.120069444441</v>
      </c>
      <c r="T467" s="11">
        <f t="shared" si="54"/>
        <v>41817.120069444441</v>
      </c>
      <c r="U467">
        <f t="shared" si="55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9"/>
        <v>1</v>
      </c>
      <c r="P468" s="7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1">
        <f t="shared" si="53"/>
        <v>41129.942870370374</v>
      </c>
      <c r="T468" s="11">
        <f t="shared" si="54"/>
        <v>41159.942870370374</v>
      </c>
      <c r="U468">
        <f t="shared" si="55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9"/>
        <v>22</v>
      </c>
      <c r="P469" s="7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1">
        <f t="shared" si="53"/>
        <v>41135.679791666669</v>
      </c>
      <c r="T469" s="11">
        <f t="shared" si="54"/>
        <v>41180.679791666669</v>
      </c>
      <c r="U469">
        <f t="shared" si="55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9"/>
        <v>0</v>
      </c>
      <c r="P470" s="7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1">
        <f t="shared" si="53"/>
        <v>41041.167627314811</v>
      </c>
      <c r="T470" s="11">
        <f t="shared" si="54"/>
        <v>41101.160474537035</v>
      </c>
      <c r="U470">
        <f t="shared" si="55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9"/>
        <v>0</v>
      </c>
      <c r="P471" s="7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1">
        <f t="shared" si="53"/>
        <v>41827.989861111113</v>
      </c>
      <c r="T471" s="11">
        <f t="shared" si="54"/>
        <v>41887.989861111113</v>
      </c>
      <c r="U471">
        <f t="shared" si="55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9"/>
        <v>1</v>
      </c>
      <c r="P472" s="7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1">
        <f t="shared" si="53"/>
        <v>41605.167696759258</v>
      </c>
      <c r="T472" s="11">
        <f t="shared" si="54"/>
        <v>41655.166666666664</v>
      </c>
      <c r="U472">
        <f t="shared" si="55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9"/>
        <v>12</v>
      </c>
      <c r="P473" s="7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1">
        <f t="shared" si="53"/>
        <v>41703.721979166665</v>
      </c>
      <c r="T473" s="11">
        <f t="shared" si="54"/>
        <v>41748.680312500001</v>
      </c>
      <c r="U473">
        <f t="shared" si="55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9"/>
        <v>18</v>
      </c>
      <c r="P474" s="7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1">
        <f t="shared" si="53"/>
        <v>41844.922662037039</v>
      </c>
      <c r="T474" s="11">
        <f t="shared" si="54"/>
        <v>41874.922662037039</v>
      </c>
      <c r="U474">
        <f t="shared" si="55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9"/>
        <v>3</v>
      </c>
      <c r="P475" s="7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1">
        <f t="shared" si="53"/>
        <v>41869.698136574072</v>
      </c>
      <c r="T475" s="11">
        <f t="shared" si="54"/>
        <v>41899.698136574072</v>
      </c>
      <c r="U475">
        <f t="shared" si="55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9"/>
        <v>0</v>
      </c>
      <c r="P476" s="7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1">
        <f t="shared" si="53"/>
        <v>42753.329039351855</v>
      </c>
      <c r="T476" s="11">
        <f t="shared" si="54"/>
        <v>42783.329039351855</v>
      </c>
      <c r="U476">
        <f t="shared" si="55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9"/>
        <v>0</v>
      </c>
      <c r="P477" s="7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1">
        <f t="shared" si="53"/>
        <v>42100.086145833338</v>
      </c>
      <c r="T477" s="11">
        <f t="shared" si="54"/>
        <v>42130.086145833338</v>
      </c>
      <c r="U477">
        <f t="shared" si="55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9"/>
        <v>2</v>
      </c>
      <c r="P478" s="7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1">
        <f t="shared" si="53"/>
        <v>41757.975011574075</v>
      </c>
      <c r="T478" s="11">
        <f t="shared" si="54"/>
        <v>41793.165972222225</v>
      </c>
      <c r="U478">
        <f t="shared" si="55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9"/>
        <v>0</v>
      </c>
      <c r="P479" s="7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1">
        <f t="shared" si="53"/>
        <v>40987.83488425926</v>
      </c>
      <c r="T479" s="11">
        <f t="shared" si="54"/>
        <v>41047.83488425926</v>
      </c>
      <c r="U479">
        <f t="shared" si="55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9"/>
        <v>0</v>
      </c>
      <c r="P480" s="7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1">
        <f t="shared" si="53"/>
        <v>42065.910983796297</v>
      </c>
      <c r="T480" s="11">
        <f t="shared" si="54"/>
        <v>42095.869317129633</v>
      </c>
      <c r="U480">
        <f t="shared" si="55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9"/>
        <v>33</v>
      </c>
      <c r="P481" s="7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1">
        <f t="shared" si="53"/>
        <v>41904.407812500001</v>
      </c>
      <c r="T481" s="11">
        <f t="shared" si="54"/>
        <v>41964.449479166666</v>
      </c>
      <c r="U481">
        <f t="shared" si="55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9"/>
        <v>19</v>
      </c>
      <c r="P482" s="7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1">
        <f t="shared" si="53"/>
        <v>41465.500173611108</v>
      </c>
      <c r="T482" s="11">
        <f t="shared" si="54"/>
        <v>41495.500173611108</v>
      </c>
      <c r="U482">
        <f t="shared" si="55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9"/>
        <v>6</v>
      </c>
      <c r="P483" s="7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1">
        <f t="shared" si="53"/>
        <v>41162.672326388885</v>
      </c>
      <c r="T483" s="11">
        <f t="shared" si="54"/>
        <v>41192.672326388885</v>
      </c>
      <c r="U483">
        <f t="shared" si="55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9"/>
        <v>0</v>
      </c>
      <c r="P484" s="7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1">
        <f t="shared" si="53"/>
        <v>42447.896875000006</v>
      </c>
      <c r="T484" s="11">
        <f t="shared" si="54"/>
        <v>42474.606944444444</v>
      </c>
      <c r="U484">
        <f t="shared" si="55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9"/>
        <v>50</v>
      </c>
      <c r="P485" s="7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1">
        <f t="shared" si="53"/>
        <v>41243.197592592594</v>
      </c>
      <c r="T485" s="11">
        <f t="shared" si="54"/>
        <v>41303.197592592594</v>
      </c>
      <c r="U485">
        <f t="shared" si="55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9"/>
        <v>0</v>
      </c>
      <c r="P486" s="7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1">
        <f t="shared" si="53"/>
        <v>42272.93949074074</v>
      </c>
      <c r="T486" s="11">
        <f t="shared" si="54"/>
        <v>42313.981157407412</v>
      </c>
      <c r="U486">
        <f t="shared" si="55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9"/>
        <v>22</v>
      </c>
      <c r="P487" s="7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1">
        <f t="shared" si="53"/>
        <v>41381.50577546296</v>
      </c>
      <c r="T487" s="11">
        <f t="shared" si="54"/>
        <v>41411.50577546296</v>
      </c>
      <c r="U487">
        <f t="shared" si="55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9"/>
        <v>0</v>
      </c>
      <c r="P488" s="7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1">
        <f t="shared" si="53"/>
        <v>41761.94258101852</v>
      </c>
      <c r="T488" s="11">
        <f t="shared" si="54"/>
        <v>41791.94258101852</v>
      </c>
      <c r="U488">
        <f t="shared" si="55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9"/>
        <v>0</v>
      </c>
      <c r="P489" s="7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1">
        <f t="shared" si="53"/>
        <v>42669.594837962963</v>
      </c>
      <c r="T489" s="11">
        <f t="shared" si="54"/>
        <v>42729.636504629627</v>
      </c>
      <c r="U489">
        <f t="shared" si="55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9"/>
        <v>0</v>
      </c>
      <c r="P490" s="7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1">
        <f t="shared" si="53"/>
        <v>42714.054398148146</v>
      </c>
      <c r="T490" s="11">
        <f t="shared" si="54"/>
        <v>42744.054398148146</v>
      </c>
      <c r="U490">
        <f t="shared" si="55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9"/>
        <v>0</v>
      </c>
      <c r="P491" s="7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1">
        <f t="shared" si="53"/>
        <v>40882.481666666667</v>
      </c>
      <c r="T491" s="11">
        <f t="shared" si="54"/>
        <v>40913.481249999997</v>
      </c>
      <c r="U491">
        <f t="shared" si="55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9"/>
        <v>0</v>
      </c>
      <c r="P492" s="7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1">
        <f t="shared" si="53"/>
        <v>41113.968576388892</v>
      </c>
      <c r="T492" s="11">
        <f t="shared" si="54"/>
        <v>41143.968576388892</v>
      </c>
      <c r="U492">
        <f t="shared" si="55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9"/>
        <v>0</v>
      </c>
      <c r="P493" s="7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1">
        <f t="shared" si="53"/>
        <v>42366.982627314821</v>
      </c>
      <c r="T493" s="11">
        <f t="shared" si="54"/>
        <v>42396.982627314821</v>
      </c>
      <c r="U493">
        <f t="shared" si="55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9"/>
        <v>0</v>
      </c>
      <c r="P494" s="7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1">
        <f t="shared" si="53"/>
        <v>42596.03506944445</v>
      </c>
      <c r="T494" s="11">
        <f t="shared" si="54"/>
        <v>42656.03506944445</v>
      </c>
      <c r="U494">
        <f t="shared" si="55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9"/>
        <v>0</v>
      </c>
      <c r="P495" s="7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1">
        <f t="shared" si="53"/>
        <v>42114.726134259254</v>
      </c>
      <c r="T495" s="11">
        <f t="shared" si="54"/>
        <v>42144.726134259254</v>
      </c>
      <c r="U495">
        <f t="shared" si="55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9"/>
        <v>0</v>
      </c>
      <c r="P496" s="7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1">
        <f t="shared" si="53"/>
        <v>41799.830613425926</v>
      </c>
      <c r="T496" s="11">
        <f t="shared" si="54"/>
        <v>41823.125</v>
      </c>
      <c r="U496">
        <f t="shared" si="55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9"/>
        <v>0</v>
      </c>
      <c r="P497" s="7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1">
        <f t="shared" si="53"/>
        <v>42171.827604166669</v>
      </c>
      <c r="T497" s="11">
        <f t="shared" si="54"/>
        <v>42201.827604166669</v>
      </c>
      <c r="U497">
        <f t="shared" si="55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9"/>
        <v>0</v>
      </c>
      <c r="P498" s="7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1">
        <f t="shared" si="53"/>
        <v>41620.93141203704</v>
      </c>
      <c r="T498" s="11">
        <f t="shared" si="54"/>
        <v>41680.93141203704</v>
      </c>
      <c r="U498">
        <f t="shared" si="55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9"/>
        <v>1</v>
      </c>
      <c r="P499" s="7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1">
        <f t="shared" si="53"/>
        <v>41945.037789351853</v>
      </c>
      <c r="T499" s="11">
        <f t="shared" si="54"/>
        <v>41998.208333333328</v>
      </c>
      <c r="U499">
        <f t="shared" si="55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9"/>
        <v>5</v>
      </c>
      <c r="P500" s="7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1">
        <f t="shared" si="53"/>
        <v>40858.762141203704</v>
      </c>
      <c r="T500" s="11">
        <f t="shared" si="54"/>
        <v>40900.762141203704</v>
      </c>
      <c r="U500">
        <f t="shared" si="55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9"/>
        <v>10</v>
      </c>
      <c r="P501" s="7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1">
        <f t="shared" si="53"/>
        <v>40043.895462962959</v>
      </c>
      <c r="T501" s="11">
        <f t="shared" si="54"/>
        <v>40098.874305555553</v>
      </c>
      <c r="U501">
        <f t="shared" si="55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9"/>
        <v>3</v>
      </c>
      <c r="P502" s="7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1">
        <f t="shared" si="53"/>
        <v>40247.886006944449</v>
      </c>
      <c r="T502" s="11">
        <f t="shared" si="54"/>
        <v>40306.927777777775</v>
      </c>
      <c r="U502">
        <f t="shared" si="55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9"/>
        <v>0</v>
      </c>
      <c r="P503" s="7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1">
        <f t="shared" si="53"/>
        <v>40703.234386574077</v>
      </c>
      <c r="T503" s="11">
        <f t="shared" si="54"/>
        <v>40733.234386574077</v>
      </c>
      <c r="U503">
        <f t="shared" si="55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9"/>
        <v>1</v>
      </c>
      <c r="P504" s="7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1">
        <f t="shared" si="53"/>
        <v>40956.553530092591</v>
      </c>
      <c r="T504" s="11">
        <f t="shared" si="54"/>
        <v>40986.511863425927</v>
      </c>
      <c r="U504">
        <f t="shared" si="55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9"/>
        <v>2</v>
      </c>
      <c r="P505" s="7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1">
        <f t="shared" si="53"/>
        <v>41991.526655092588</v>
      </c>
      <c r="T505" s="11">
        <f t="shared" si="54"/>
        <v>42021.526655092588</v>
      </c>
      <c r="U505">
        <f t="shared" si="55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9"/>
        <v>1</v>
      </c>
      <c r="P506" s="7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1">
        <f t="shared" si="53"/>
        <v>40949.98364583333</v>
      </c>
      <c r="T506" s="11">
        <f t="shared" si="54"/>
        <v>41009.941979166666</v>
      </c>
      <c r="U506">
        <f t="shared" si="55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9"/>
        <v>0</v>
      </c>
      <c r="P507" s="7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1">
        <f t="shared" si="53"/>
        <v>42318.098217592589</v>
      </c>
      <c r="T507" s="11">
        <f t="shared" si="54"/>
        <v>42363.098217592589</v>
      </c>
      <c r="U507">
        <f t="shared" si="55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9"/>
        <v>0</v>
      </c>
      <c r="P508" s="7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1">
        <f t="shared" si="53"/>
        <v>41466.552314814813</v>
      </c>
      <c r="T508" s="11">
        <f t="shared" si="54"/>
        <v>41496.552314814813</v>
      </c>
      <c r="U508">
        <f t="shared" si="55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9"/>
        <v>3</v>
      </c>
      <c r="P509" s="7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1">
        <f t="shared" si="53"/>
        <v>41156.958993055552</v>
      </c>
      <c r="T509" s="11">
        <f t="shared" si="54"/>
        <v>41201.958993055552</v>
      </c>
      <c r="U509">
        <f t="shared" si="55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9"/>
        <v>1</v>
      </c>
      <c r="P510" s="7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1">
        <f t="shared" si="53"/>
        <v>40995.024317129632</v>
      </c>
      <c r="T510" s="11">
        <f t="shared" si="54"/>
        <v>41054.593055555553</v>
      </c>
      <c r="U510">
        <f t="shared" si="55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9"/>
        <v>0</v>
      </c>
      <c r="P511" s="7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1">
        <f t="shared" si="53"/>
        <v>42153.631597222222</v>
      </c>
      <c r="T511" s="11">
        <f t="shared" si="54"/>
        <v>42183.631597222222</v>
      </c>
      <c r="U511">
        <f t="shared" si="55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9"/>
        <v>0</v>
      </c>
      <c r="P512" s="7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1">
        <f t="shared" si="53"/>
        <v>42400.176377314812</v>
      </c>
      <c r="T512" s="11">
        <f t="shared" si="54"/>
        <v>42430.176377314812</v>
      </c>
      <c r="U512">
        <f t="shared" si="55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9"/>
        <v>3</v>
      </c>
      <c r="P513" s="7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1">
        <f t="shared" si="53"/>
        <v>41340.303032407406</v>
      </c>
      <c r="T513" s="11">
        <f t="shared" si="54"/>
        <v>41370.261365740742</v>
      </c>
      <c r="U513">
        <f t="shared" si="55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56">ROUND(E514/D514*100,0)</f>
        <v>0</v>
      </c>
      <c r="P514" s="7">
        <f t="shared" ref="P514:P577" si="57">E514/L514</f>
        <v>5.5</v>
      </c>
      <c r="Q514" t="str">
        <f t="shared" ref="Q514:Q577" si="58">LEFT(N514,SEARCH("/",N514)-1)</f>
        <v>film &amp; video</v>
      </c>
      <c r="R514" t="str">
        <f t="shared" ref="R514:R577" si="59">RIGHT(N514,LEN(N514)-SEARCH("/",N514))</f>
        <v>animation</v>
      </c>
      <c r="S514" s="11">
        <f t="shared" ref="S514:S577" si="60">(((J514/60)/60)/24)+DATE(1970,1,1)</f>
        <v>42649.742210648154</v>
      </c>
      <c r="T514" s="11">
        <f t="shared" ref="T514:T577" si="61">(((I514/60)/60)/24)+DATE(1970,1,1)</f>
        <v>42694.783877314811</v>
      </c>
      <c r="U514">
        <f t="shared" ref="U514:U577" si="62">YEAR(S514)</f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56"/>
        <v>14</v>
      </c>
      <c r="P515" s="7">
        <f t="shared" si="57"/>
        <v>102.38235294117646</v>
      </c>
      <c r="Q515" t="str">
        <f t="shared" si="58"/>
        <v>film &amp; video</v>
      </c>
      <c r="R515" t="str">
        <f t="shared" si="59"/>
        <v>animation</v>
      </c>
      <c r="S515" s="11">
        <f t="shared" si="60"/>
        <v>42552.653993055559</v>
      </c>
      <c r="T515" s="11">
        <f t="shared" si="61"/>
        <v>42597.291666666672</v>
      </c>
      <c r="U515">
        <f t="shared" si="62"/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6"/>
        <v>3</v>
      </c>
      <c r="P516" s="7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1">
        <f t="shared" si="60"/>
        <v>41830.613969907405</v>
      </c>
      <c r="T516" s="11">
        <f t="shared" si="61"/>
        <v>41860.613969907405</v>
      </c>
      <c r="U516">
        <f t="shared" si="62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6"/>
        <v>25</v>
      </c>
      <c r="P517" s="7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1">
        <f t="shared" si="60"/>
        <v>42327.490752314814</v>
      </c>
      <c r="T517" s="11">
        <f t="shared" si="61"/>
        <v>42367.490752314814</v>
      </c>
      <c r="U517">
        <f t="shared" si="62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6"/>
        <v>0</v>
      </c>
      <c r="P518" s="7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1">
        <f t="shared" si="60"/>
        <v>42091.778703703705</v>
      </c>
      <c r="T518" s="11">
        <f t="shared" si="61"/>
        <v>42151.778703703705</v>
      </c>
      <c r="U518">
        <f t="shared" si="62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6"/>
        <v>1</v>
      </c>
      <c r="P519" s="7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1">
        <f t="shared" si="60"/>
        <v>42738.615289351852</v>
      </c>
      <c r="T519" s="11">
        <f t="shared" si="61"/>
        <v>42768.615289351852</v>
      </c>
      <c r="U519">
        <f t="shared" si="62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6"/>
        <v>0</v>
      </c>
      <c r="P520" s="7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1">
        <f t="shared" si="60"/>
        <v>42223.616018518514</v>
      </c>
      <c r="T520" s="11">
        <f t="shared" si="61"/>
        <v>42253.615277777775</v>
      </c>
      <c r="U520">
        <f t="shared" si="62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6"/>
        <v>23</v>
      </c>
      <c r="P521" s="7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1">
        <f t="shared" si="60"/>
        <v>41218.391446759262</v>
      </c>
      <c r="T521" s="11">
        <f t="shared" si="61"/>
        <v>41248.391446759262</v>
      </c>
      <c r="U521">
        <f t="shared" si="62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6"/>
        <v>102</v>
      </c>
      <c r="P522" s="7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1">
        <f t="shared" si="60"/>
        <v>42318.702094907407</v>
      </c>
      <c r="T522" s="11">
        <f t="shared" si="61"/>
        <v>42348.702094907407</v>
      </c>
      <c r="U522">
        <f t="shared" si="62"/>
        <v>2015</v>
      </c>
    </row>
    <row r="523" spans="1:21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6"/>
        <v>105</v>
      </c>
      <c r="P523" s="7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1">
        <f t="shared" si="60"/>
        <v>42646.092812499999</v>
      </c>
      <c r="T523" s="11">
        <f t="shared" si="61"/>
        <v>42675.207638888889</v>
      </c>
      <c r="U523">
        <f t="shared" si="62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6"/>
        <v>115</v>
      </c>
      <c r="P524" s="7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1">
        <f t="shared" si="60"/>
        <v>42430.040798611109</v>
      </c>
      <c r="T524" s="11">
        <f t="shared" si="61"/>
        <v>42449.999131944445</v>
      </c>
      <c r="U524">
        <f t="shared" si="62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6"/>
        <v>121</v>
      </c>
      <c r="P525" s="7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1">
        <f t="shared" si="60"/>
        <v>42238.13282407407</v>
      </c>
      <c r="T525" s="11">
        <f t="shared" si="61"/>
        <v>42268.13282407407</v>
      </c>
      <c r="U525">
        <f t="shared" si="62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6"/>
        <v>109</v>
      </c>
      <c r="P526" s="7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1">
        <f t="shared" si="60"/>
        <v>42492.717233796298</v>
      </c>
      <c r="T526" s="11">
        <f t="shared" si="61"/>
        <v>42522.717233796298</v>
      </c>
      <c r="U526">
        <f t="shared" si="62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6"/>
        <v>100</v>
      </c>
      <c r="P527" s="7">
        <f t="shared" si="57"/>
        <v>1000</v>
      </c>
      <c r="Q527" t="str">
        <f t="shared" si="58"/>
        <v>theater</v>
      </c>
      <c r="R527" t="str">
        <f t="shared" si="59"/>
        <v>plays</v>
      </c>
      <c r="S527" s="11">
        <f t="shared" si="60"/>
        <v>41850.400937500002</v>
      </c>
      <c r="T527" s="11">
        <f t="shared" si="61"/>
        <v>41895.400937500002</v>
      </c>
      <c r="U527">
        <f t="shared" si="62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6"/>
        <v>114</v>
      </c>
      <c r="P528" s="7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1">
        <f t="shared" si="60"/>
        <v>42192.591944444444</v>
      </c>
      <c r="T528" s="11">
        <f t="shared" si="61"/>
        <v>42223.708333333328</v>
      </c>
      <c r="U528">
        <f t="shared" si="62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6"/>
        <v>101</v>
      </c>
      <c r="P529" s="7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1">
        <f t="shared" si="60"/>
        <v>42753.205625000002</v>
      </c>
      <c r="T529" s="11">
        <f t="shared" si="61"/>
        <v>42783.670138888891</v>
      </c>
      <c r="U529">
        <f t="shared" si="62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6"/>
        <v>116</v>
      </c>
      <c r="P530" s="7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1">
        <f t="shared" si="60"/>
        <v>42155.920219907406</v>
      </c>
      <c r="T530" s="11">
        <f t="shared" si="61"/>
        <v>42176.888888888891</v>
      </c>
      <c r="U530">
        <f t="shared" si="62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6"/>
        <v>130</v>
      </c>
      <c r="P531" s="7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1">
        <f t="shared" si="60"/>
        <v>42725.031180555554</v>
      </c>
      <c r="T531" s="11">
        <f t="shared" si="61"/>
        <v>42746.208333333328</v>
      </c>
      <c r="U531">
        <f t="shared" si="62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6"/>
        <v>108</v>
      </c>
      <c r="P532" s="7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1">
        <f t="shared" si="60"/>
        <v>42157.591064814813</v>
      </c>
      <c r="T532" s="11">
        <f t="shared" si="61"/>
        <v>42179.083333333328</v>
      </c>
      <c r="U532">
        <f t="shared" si="62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6"/>
        <v>100</v>
      </c>
      <c r="P533" s="7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1">
        <f t="shared" si="60"/>
        <v>42676.065150462964</v>
      </c>
      <c r="T533" s="11">
        <f t="shared" si="61"/>
        <v>42721.290972222225</v>
      </c>
      <c r="U533">
        <f t="shared" si="62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6"/>
        <v>123</v>
      </c>
      <c r="P534" s="7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1">
        <f t="shared" si="60"/>
        <v>42473.007037037038</v>
      </c>
      <c r="T534" s="11">
        <f t="shared" si="61"/>
        <v>42503.007037037038</v>
      </c>
      <c r="U534">
        <f t="shared" si="62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6"/>
        <v>100</v>
      </c>
      <c r="P535" s="7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1">
        <f t="shared" si="60"/>
        <v>42482.43478009259</v>
      </c>
      <c r="T535" s="11">
        <f t="shared" si="61"/>
        <v>42506.43478009259</v>
      </c>
      <c r="U535">
        <f t="shared" si="62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6"/>
        <v>105</v>
      </c>
      <c r="P536" s="7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1">
        <f t="shared" si="60"/>
        <v>42270.810995370368</v>
      </c>
      <c r="T536" s="11">
        <f t="shared" si="61"/>
        <v>42309.958333333328</v>
      </c>
      <c r="U536">
        <f t="shared" si="62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6"/>
        <v>103</v>
      </c>
      <c r="P537" s="7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1">
        <f t="shared" si="60"/>
        <v>42711.545196759253</v>
      </c>
      <c r="T537" s="11">
        <f t="shared" si="61"/>
        <v>42741.545196759253</v>
      </c>
      <c r="U537">
        <f t="shared" si="62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6"/>
        <v>118</v>
      </c>
      <c r="P538" s="7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1">
        <f t="shared" si="60"/>
        <v>42179.344988425932</v>
      </c>
      <c r="T538" s="11">
        <f t="shared" si="61"/>
        <v>42219.75</v>
      </c>
      <c r="U538">
        <f t="shared" si="62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6"/>
        <v>121</v>
      </c>
      <c r="P539" s="7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1">
        <f t="shared" si="60"/>
        <v>42282.768414351856</v>
      </c>
      <c r="T539" s="11">
        <f t="shared" si="61"/>
        <v>42312.810081018513</v>
      </c>
      <c r="U539">
        <f t="shared" si="62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6"/>
        <v>302</v>
      </c>
      <c r="P540" s="7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1">
        <f t="shared" si="60"/>
        <v>42473.794710648144</v>
      </c>
      <c r="T540" s="11">
        <f t="shared" si="61"/>
        <v>42503.794710648144</v>
      </c>
      <c r="U540">
        <f t="shared" si="62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6"/>
        <v>101</v>
      </c>
      <c r="P541" s="7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1">
        <f t="shared" si="60"/>
        <v>42535.049849537041</v>
      </c>
      <c r="T541" s="11">
        <f t="shared" si="61"/>
        <v>42556.049849537041</v>
      </c>
      <c r="U541">
        <f t="shared" si="62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6"/>
        <v>0</v>
      </c>
      <c r="P542" s="7">
        <f t="shared" si="57"/>
        <v>1</v>
      </c>
      <c r="Q542" t="str">
        <f t="shared" si="58"/>
        <v>technology</v>
      </c>
      <c r="R542" t="str">
        <f t="shared" si="59"/>
        <v>web</v>
      </c>
      <c r="S542" s="11">
        <f t="shared" si="60"/>
        <v>42009.817199074074</v>
      </c>
      <c r="T542" s="11">
        <f t="shared" si="61"/>
        <v>42039.817199074074</v>
      </c>
      <c r="U542">
        <f t="shared" si="62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6"/>
        <v>1</v>
      </c>
      <c r="P543" s="7">
        <f t="shared" si="57"/>
        <v>25</v>
      </c>
      <c r="Q543" t="str">
        <f t="shared" si="58"/>
        <v>technology</v>
      </c>
      <c r="R543" t="str">
        <f t="shared" si="59"/>
        <v>web</v>
      </c>
      <c r="S543" s="11">
        <f t="shared" si="60"/>
        <v>42276.046689814815</v>
      </c>
      <c r="T543" s="11">
        <f t="shared" si="61"/>
        <v>42306.046689814815</v>
      </c>
      <c r="U543">
        <f t="shared" si="62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6"/>
        <v>0</v>
      </c>
      <c r="P544" s="7">
        <f t="shared" si="57"/>
        <v>1</v>
      </c>
      <c r="Q544" t="str">
        <f t="shared" si="58"/>
        <v>technology</v>
      </c>
      <c r="R544" t="str">
        <f t="shared" si="59"/>
        <v>web</v>
      </c>
      <c r="S544" s="11">
        <f t="shared" si="60"/>
        <v>42433.737453703703</v>
      </c>
      <c r="T544" s="11">
        <f t="shared" si="61"/>
        <v>42493.695787037039</v>
      </c>
      <c r="U544">
        <f t="shared" si="62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6"/>
        <v>0</v>
      </c>
      <c r="P545" s="7">
        <f t="shared" si="57"/>
        <v>35</v>
      </c>
      <c r="Q545" t="str">
        <f t="shared" si="58"/>
        <v>technology</v>
      </c>
      <c r="R545" t="str">
        <f t="shared" si="59"/>
        <v>web</v>
      </c>
      <c r="S545" s="11">
        <f t="shared" si="60"/>
        <v>41914.092152777775</v>
      </c>
      <c r="T545" s="11">
        <f t="shared" si="61"/>
        <v>41944.092152777775</v>
      </c>
      <c r="U545">
        <f t="shared" si="62"/>
        <v>2014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6"/>
        <v>1</v>
      </c>
      <c r="P546" s="7">
        <f t="shared" si="57"/>
        <v>3</v>
      </c>
      <c r="Q546" t="str">
        <f t="shared" si="58"/>
        <v>technology</v>
      </c>
      <c r="R546" t="str">
        <f t="shared" si="59"/>
        <v>web</v>
      </c>
      <c r="S546" s="11">
        <f t="shared" si="60"/>
        <v>42525.656944444447</v>
      </c>
      <c r="T546" s="11">
        <f t="shared" si="61"/>
        <v>42555.656944444447</v>
      </c>
      <c r="U546">
        <f t="shared" si="62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6"/>
        <v>27</v>
      </c>
      <c r="P547" s="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1">
        <f t="shared" si="60"/>
        <v>42283.592465277776</v>
      </c>
      <c r="T547" s="11">
        <f t="shared" si="61"/>
        <v>42323.634131944447</v>
      </c>
      <c r="U547">
        <f t="shared" si="62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6"/>
        <v>0</v>
      </c>
      <c r="P548" s="7">
        <f t="shared" si="57"/>
        <v>26</v>
      </c>
      <c r="Q548" t="str">
        <f t="shared" si="58"/>
        <v>technology</v>
      </c>
      <c r="R548" t="str">
        <f t="shared" si="59"/>
        <v>web</v>
      </c>
      <c r="S548" s="11">
        <f t="shared" si="60"/>
        <v>42249.667997685188</v>
      </c>
      <c r="T548" s="11">
        <f t="shared" si="61"/>
        <v>42294.667997685188</v>
      </c>
      <c r="U548">
        <f t="shared" si="62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6"/>
        <v>0</v>
      </c>
      <c r="P549" s="7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1">
        <f t="shared" si="60"/>
        <v>42380.696342592593</v>
      </c>
      <c r="T549" s="11">
        <f t="shared" si="61"/>
        <v>42410.696342592593</v>
      </c>
      <c r="U549">
        <f t="shared" si="62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6"/>
        <v>0</v>
      </c>
      <c r="P550" s="7">
        <f t="shared" si="57"/>
        <v>9</v>
      </c>
      <c r="Q550" t="str">
        <f t="shared" si="58"/>
        <v>technology</v>
      </c>
      <c r="R550" t="str">
        <f t="shared" si="59"/>
        <v>web</v>
      </c>
      <c r="S550" s="11">
        <f t="shared" si="60"/>
        <v>42276.903333333335</v>
      </c>
      <c r="T550" s="11">
        <f t="shared" si="61"/>
        <v>42306.903333333335</v>
      </c>
      <c r="U550">
        <f t="shared" si="62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6"/>
        <v>3</v>
      </c>
      <c r="P551" s="7">
        <f t="shared" si="57"/>
        <v>8.5</v>
      </c>
      <c r="Q551" t="str">
        <f t="shared" si="58"/>
        <v>technology</v>
      </c>
      <c r="R551" t="str">
        <f t="shared" si="59"/>
        <v>web</v>
      </c>
      <c r="S551" s="11">
        <f t="shared" si="60"/>
        <v>42163.636828703704</v>
      </c>
      <c r="T551" s="11">
        <f t="shared" si="61"/>
        <v>42193.636828703704</v>
      </c>
      <c r="U551">
        <f t="shared" si="62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6"/>
        <v>1</v>
      </c>
      <c r="P552" s="7">
        <f t="shared" si="57"/>
        <v>8.75</v>
      </c>
      <c r="Q552" t="str">
        <f t="shared" si="58"/>
        <v>technology</v>
      </c>
      <c r="R552" t="str">
        <f t="shared" si="59"/>
        <v>web</v>
      </c>
      <c r="S552" s="11">
        <f t="shared" si="60"/>
        <v>42753.678761574076</v>
      </c>
      <c r="T552" s="11">
        <f t="shared" si="61"/>
        <v>42766.208333333328</v>
      </c>
      <c r="U552">
        <f t="shared" si="62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6"/>
        <v>5</v>
      </c>
      <c r="P553" s="7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1">
        <f t="shared" si="60"/>
        <v>42173.275740740741</v>
      </c>
      <c r="T553" s="11">
        <f t="shared" si="61"/>
        <v>42217.745138888888</v>
      </c>
      <c r="U553">
        <f t="shared" si="62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6"/>
        <v>0</v>
      </c>
      <c r="P554" s="7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1">
        <f t="shared" si="60"/>
        <v>42318.616851851853</v>
      </c>
      <c r="T554" s="11">
        <f t="shared" si="61"/>
        <v>42378.616851851853</v>
      </c>
      <c r="U554">
        <f t="shared" si="62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6"/>
        <v>0</v>
      </c>
      <c r="P555" s="7">
        <f t="shared" si="57"/>
        <v>20.5</v>
      </c>
      <c r="Q555" t="str">
        <f t="shared" si="58"/>
        <v>technology</v>
      </c>
      <c r="R555" t="str">
        <f t="shared" si="59"/>
        <v>web</v>
      </c>
      <c r="S555" s="11">
        <f t="shared" si="60"/>
        <v>41927.71980324074</v>
      </c>
      <c r="T555" s="11">
        <f t="shared" si="61"/>
        <v>41957.761469907404</v>
      </c>
      <c r="U555">
        <f t="shared" si="62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6"/>
        <v>37</v>
      </c>
      <c r="P556" s="7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1">
        <f t="shared" si="60"/>
        <v>41901.684861111113</v>
      </c>
      <c r="T556" s="11">
        <f t="shared" si="61"/>
        <v>41931.684861111113</v>
      </c>
      <c r="U556">
        <f t="shared" si="62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6"/>
        <v>0</v>
      </c>
      <c r="P557" s="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1">
        <f t="shared" si="60"/>
        <v>42503.353506944448</v>
      </c>
      <c r="T557" s="11">
        <f t="shared" si="61"/>
        <v>42533.353506944448</v>
      </c>
      <c r="U557">
        <f t="shared" si="62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6"/>
        <v>3</v>
      </c>
      <c r="P558" s="7">
        <f t="shared" si="57"/>
        <v>200</v>
      </c>
      <c r="Q558" t="str">
        <f t="shared" si="58"/>
        <v>technology</v>
      </c>
      <c r="R558" t="str">
        <f t="shared" si="59"/>
        <v>web</v>
      </c>
      <c r="S558" s="11">
        <f t="shared" si="60"/>
        <v>42345.860150462962</v>
      </c>
      <c r="T558" s="11">
        <f t="shared" si="61"/>
        <v>42375.860150462962</v>
      </c>
      <c r="U558">
        <f t="shared" si="62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6"/>
        <v>1</v>
      </c>
      <c r="P559" s="7">
        <f t="shared" si="57"/>
        <v>68.3</v>
      </c>
      <c r="Q559" t="str">
        <f t="shared" si="58"/>
        <v>technology</v>
      </c>
      <c r="R559" t="str">
        <f t="shared" si="59"/>
        <v>web</v>
      </c>
      <c r="S559" s="11">
        <f t="shared" si="60"/>
        <v>42676.942164351851</v>
      </c>
      <c r="T559" s="11">
        <f t="shared" si="61"/>
        <v>42706.983831018515</v>
      </c>
      <c r="U559">
        <f t="shared" si="62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6"/>
        <v>0</v>
      </c>
      <c r="P560" s="7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1">
        <f t="shared" si="60"/>
        <v>42057.883159722223</v>
      </c>
      <c r="T560" s="11">
        <f t="shared" si="61"/>
        <v>42087.841493055559</v>
      </c>
      <c r="U560">
        <f t="shared" si="62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6"/>
        <v>0</v>
      </c>
      <c r="P561" s="7">
        <f t="shared" si="57"/>
        <v>50</v>
      </c>
      <c r="Q561" t="str">
        <f t="shared" si="58"/>
        <v>technology</v>
      </c>
      <c r="R561" t="str">
        <f t="shared" si="59"/>
        <v>web</v>
      </c>
      <c r="S561" s="11">
        <f t="shared" si="60"/>
        <v>42321.283101851848</v>
      </c>
      <c r="T561" s="11">
        <f t="shared" si="61"/>
        <v>42351.283101851848</v>
      </c>
      <c r="U561">
        <f t="shared" si="62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6"/>
        <v>0</v>
      </c>
      <c r="P562" s="7">
        <f t="shared" si="57"/>
        <v>4</v>
      </c>
      <c r="Q562" t="str">
        <f t="shared" si="58"/>
        <v>technology</v>
      </c>
      <c r="R562" t="str">
        <f t="shared" si="59"/>
        <v>web</v>
      </c>
      <c r="S562" s="11">
        <f t="shared" si="60"/>
        <v>41960.771354166667</v>
      </c>
      <c r="T562" s="11">
        <f t="shared" si="61"/>
        <v>41990.771354166667</v>
      </c>
      <c r="U562">
        <f t="shared" si="62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6"/>
        <v>0</v>
      </c>
      <c r="P563" s="7">
        <f t="shared" si="57"/>
        <v>27.5</v>
      </c>
      <c r="Q563" t="str">
        <f t="shared" si="58"/>
        <v>technology</v>
      </c>
      <c r="R563" t="str">
        <f t="shared" si="59"/>
        <v>web</v>
      </c>
      <c r="S563" s="11">
        <f t="shared" si="60"/>
        <v>42268.658715277779</v>
      </c>
      <c r="T563" s="11">
        <f t="shared" si="61"/>
        <v>42303.658715277779</v>
      </c>
      <c r="U563">
        <f t="shared" si="62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6"/>
        <v>0</v>
      </c>
      <c r="P564" s="7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1">
        <f t="shared" si="60"/>
        <v>42692.389062500006</v>
      </c>
      <c r="T564" s="11">
        <f t="shared" si="61"/>
        <v>42722.389062500006</v>
      </c>
      <c r="U564">
        <f t="shared" si="62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6"/>
        <v>0</v>
      </c>
      <c r="P565" s="7">
        <f t="shared" si="57"/>
        <v>34</v>
      </c>
      <c r="Q565" t="str">
        <f t="shared" si="58"/>
        <v>technology</v>
      </c>
      <c r="R565" t="str">
        <f t="shared" si="59"/>
        <v>web</v>
      </c>
      <c r="S565" s="11">
        <f t="shared" si="60"/>
        <v>42022.069988425923</v>
      </c>
      <c r="T565" s="11">
        <f t="shared" si="61"/>
        <v>42052.069988425923</v>
      </c>
      <c r="U565">
        <f t="shared" si="62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6"/>
        <v>0</v>
      </c>
      <c r="P566" s="7">
        <f t="shared" si="57"/>
        <v>1</v>
      </c>
      <c r="Q566" t="str">
        <f t="shared" si="58"/>
        <v>technology</v>
      </c>
      <c r="R566" t="str">
        <f t="shared" si="59"/>
        <v>web</v>
      </c>
      <c r="S566" s="11">
        <f t="shared" si="60"/>
        <v>42411.942997685182</v>
      </c>
      <c r="T566" s="11">
        <f t="shared" si="61"/>
        <v>42441.942997685182</v>
      </c>
      <c r="U566">
        <f t="shared" si="62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6"/>
        <v>0</v>
      </c>
      <c r="P567" s="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1">
        <f t="shared" si="60"/>
        <v>42165.785289351858</v>
      </c>
      <c r="T567" s="11">
        <f t="shared" si="61"/>
        <v>42195.785289351858</v>
      </c>
      <c r="U567">
        <f t="shared" si="62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6"/>
        <v>0</v>
      </c>
      <c r="P568" s="7">
        <f t="shared" si="57"/>
        <v>1</v>
      </c>
      <c r="Q568" t="str">
        <f t="shared" si="58"/>
        <v>technology</v>
      </c>
      <c r="R568" t="str">
        <f t="shared" si="59"/>
        <v>web</v>
      </c>
      <c r="S568" s="11">
        <f t="shared" si="60"/>
        <v>42535.68440972222</v>
      </c>
      <c r="T568" s="11">
        <f t="shared" si="61"/>
        <v>42565.68440972222</v>
      </c>
      <c r="U568">
        <f t="shared" si="62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6"/>
        <v>0</v>
      </c>
      <c r="P569" s="7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1">
        <f t="shared" si="60"/>
        <v>41975.842523148152</v>
      </c>
      <c r="T569" s="11">
        <f t="shared" si="61"/>
        <v>42005.842523148152</v>
      </c>
      <c r="U569">
        <f t="shared" si="62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6"/>
        <v>1</v>
      </c>
      <c r="P570" s="7">
        <f t="shared" si="57"/>
        <v>49</v>
      </c>
      <c r="Q570" t="str">
        <f t="shared" si="58"/>
        <v>technology</v>
      </c>
      <c r="R570" t="str">
        <f t="shared" si="59"/>
        <v>web</v>
      </c>
      <c r="S570" s="11">
        <f t="shared" si="60"/>
        <v>42348.9215625</v>
      </c>
      <c r="T570" s="11">
        <f t="shared" si="61"/>
        <v>42385.458333333328</v>
      </c>
      <c r="U570">
        <f t="shared" si="62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6"/>
        <v>1</v>
      </c>
      <c r="P571" s="7">
        <f t="shared" si="57"/>
        <v>20</v>
      </c>
      <c r="Q571" t="str">
        <f t="shared" si="58"/>
        <v>technology</v>
      </c>
      <c r="R571" t="str">
        <f t="shared" si="59"/>
        <v>web</v>
      </c>
      <c r="S571" s="11">
        <f t="shared" si="60"/>
        <v>42340.847361111111</v>
      </c>
      <c r="T571" s="11">
        <f t="shared" si="61"/>
        <v>42370.847361111111</v>
      </c>
      <c r="U571">
        <f t="shared" si="62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6"/>
        <v>0</v>
      </c>
      <c r="P572" s="7">
        <f t="shared" si="57"/>
        <v>142</v>
      </c>
      <c r="Q572" t="str">
        <f t="shared" si="58"/>
        <v>technology</v>
      </c>
      <c r="R572" t="str">
        <f t="shared" si="59"/>
        <v>web</v>
      </c>
      <c r="S572" s="11">
        <f t="shared" si="60"/>
        <v>42388.798252314817</v>
      </c>
      <c r="T572" s="11">
        <f t="shared" si="61"/>
        <v>42418.798252314817</v>
      </c>
      <c r="U572">
        <f t="shared" si="62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6"/>
        <v>0</v>
      </c>
      <c r="P573" s="7">
        <f t="shared" si="57"/>
        <v>53</v>
      </c>
      <c r="Q573" t="str">
        <f t="shared" si="58"/>
        <v>technology</v>
      </c>
      <c r="R573" t="str">
        <f t="shared" si="59"/>
        <v>web</v>
      </c>
      <c r="S573" s="11">
        <f t="shared" si="60"/>
        <v>42192.816238425927</v>
      </c>
      <c r="T573" s="11">
        <f t="shared" si="61"/>
        <v>42212.165972222225</v>
      </c>
      <c r="U573">
        <f t="shared" si="62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6"/>
        <v>0</v>
      </c>
      <c r="P574" s="7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1">
        <f t="shared" si="60"/>
        <v>42282.71629629629</v>
      </c>
      <c r="T574" s="11">
        <f t="shared" si="61"/>
        <v>42312.757962962962</v>
      </c>
      <c r="U574">
        <f t="shared" si="62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6"/>
        <v>0</v>
      </c>
      <c r="P575" s="7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1">
        <f t="shared" si="60"/>
        <v>41963.050127314811</v>
      </c>
      <c r="T575" s="11">
        <f t="shared" si="61"/>
        <v>42022.05</v>
      </c>
      <c r="U575">
        <f t="shared" si="62"/>
        <v>2014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6"/>
        <v>1</v>
      </c>
      <c r="P576" s="7">
        <f t="shared" si="57"/>
        <v>20</v>
      </c>
      <c r="Q576" t="str">
        <f t="shared" si="58"/>
        <v>technology</v>
      </c>
      <c r="R576" t="str">
        <f t="shared" si="59"/>
        <v>web</v>
      </c>
      <c r="S576" s="11">
        <f t="shared" si="60"/>
        <v>42632.443368055552</v>
      </c>
      <c r="T576" s="11">
        <f t="shared" si="61"/>
        <v>42662.443368055552</v>
      </c>
      <c r="U576">
        <f t="shared" si="62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6"/>
        <v>0</v>
      </c>
      <c r="P577" s="7">
        <f t="shared" si="57"/>
        <v>64.75</v>
      </c>
      <c r="Q577" t="str">
        <f t="shared" si="58"/>
        <v>technology</v>
      </c>
      <c r="R577" t="str">
        <f t="shared" si="59"/>
        <v>web</v>
      </c>
      <c r="S577" s="11">
        <f t="shared" si="60"/>
        <v>42138.692627314813</v>
      </c>
      <c r="T577" s="11">
        <f t="shared" si="61"/>
        <v>42168.692627314813</v>
      </c>
      <c r="U577">
        <f t="shared" si="62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63">ROUND(E578/D578*100,0)</f>
        <v>0</v>
      </c>
      <c r="P578" s="7">
        <f t="shared" ref="P578:P641" si="64">E578/L578</f>
        <v>1</v>
      </c>
      <c r="Q578" t="str">
        <f t="shared" ref="Q578:Q641" si="65">LEFT(N578,SEARCH("/",N578)-1)</f>
        <v>technology</v>
      </c>
      <c r="R578" t="str">
        <f t="shared" ref="R578:R641" si="66">RIGHT(N578,LEN(N578)-SEARCH("/",N578))</f>
        <v>web</v>
      </c>
      <c r="S578" s="11">
        <f t="shared" ref="S578:S641" si="67">(((J578/60)/60)/24)+DATE(1970,1,1)</f>
        <v>42031.471666666665</v>
      </c>
      <c r="T578" s="11">
        <f t="shared" ref="T578:T641" si="68">(((I578/60)/60)/24)+DATE(1970,1,1)</f>
        <v>42091.43</v>
      </c>
      <c r="U578">
        <f t="shared" ref="U578:U641" si="69">YEAR(S578)</f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63"/>
        <v>0</v>
      </c>
      <c r="P579" s="7">
        <f t="shared" si="64"/>
        <v>10</v>
      </c>
      <c r="Q579" t="str">
        <f t="shared" si="65"/>
        <v>technology</v>
      </c>
      <c r="R579" t="str">
        <f t="shared" si="66"/>
        <v>web</v>
      </c>
      <c r="S579" s="11">
        <f t="shared" si="67"/>
        <v>42450.589143518519</v>
      </c>
      <c r="T579" s="11">
        <f t="shared" si="68"/>
        <v>42510.589143518519</v>
      </c>
      <c r="U579">
        <f t="shared" si="69"/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63"/>
        <v>0</v>
      </c>
      <c r="P580" s="7">
        <f t="shared" si="64"/>
        <v>2</v>
      </c>
      <c r="Q580" t="str">
        <f t="shared" si="65"/>
        <v>technology</v>
      </c>
      <c r="R580" t="str">
        <f t="shared" si="66"/>
        <v>web</v>
      </c>
      <c r="S580" s="11">
        <f t="shared" si="67"/>
        <v>42230.578622685185</v>
      </c>
      <c r="T580" s="11">
        <f t="shared" si="68"/>
        <v>42254.578622685185</v>
      </c>
      <c r="U580">
        <f t="shared" si="6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63"/>
        <v>1</v>
      </c>
      <c r="P581" s="7">
        <f t="shared" si="64"/>
        <v>35</v>
      </c>
      <c r="Q581" t="str">
        <f t="shared" si="65"/>
        <v>technology</v>
      </c>
      <c r="R581" t="str">
        <f t="shared" si="66"/>
        <v>web</v>
      </c>
      <c r="S581" s="11">
        <f t="shared" si="67"/>
        <v>41968.852118055554</v>
      </c>
      <c r="T581" s="11">
        <f t="shared" si="68"/>
        <v>41998.852118055554</v>
      </c>
      <c r="U581">
        <f t="shared" si="6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63"/>
        <v>0</v>
      </c>
      <c r="P582" s="7">
        <f t="shared" si="64"/>
        <v>1</v>
      </c>
      <c r="Q582" t="str">
        <f t="shared" si="65"/>
        <v>technology</v>
      </c>
      <c r="R582" t="str">
        <f t="shared" si="66"/>
        <v>web</v>
      </c>
      <c r="S582" s="11">
        <f t="shared" si="67"/>
        <v>42605.908182870371</v>
      </c>
      <c r="T582" s="11">
        <f t="shared" si="68"/>
        <v>42635.908182870371</v>
      </c>
      <c r="U582">
        <f t="shared" si="6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63"/>
        <v>0</v>
      </c>
      <c r="P583" s="7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1">
        <f t="shared" si="67"/>
        <v>42188.012777777782</v>
      </c>
      <c r="T583" s="11">
        <f t="shared" si="68"/>
        <v>42218.012777777782</v>
      </c>
      <c r="U583">
        <f t="shared" si="6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63"/>
        <v>0</v>
      </c>
      <c r="P584" s="7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1">
        <f t="shared" si="67"/>
        <v>42055.739803240736</v>
      </c>
      <c r="T584" s="11">
        <f t="shared" si="68"/>
        <v>42078.75</v>
      </c>
      <c r="U584">
        <f t="shared" si="6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63"/>
        <v>0</v>
      </c>
      <c r="P585" s="7">
        <f t="shared" si="64"/>
        <v>1</v>
      </c>
      <c r="Q585" t="str">
        <f t="shared" si="65"/>
        <v>technology</v>
      </c>
      <c r="R585" t="str">
        <f t="shared" si="66"/>
        <v>web</v>
      </c>
      <c r="S585" s="11">
        <f t="shared" si="67"/>
        <v>42052.93850694444</v>
      </c>
      <c r="T585" s="11">
        <f t="shared" si="68"/>
        <v>42082.896840277783</v>
      </c>
      <c r="U585">
        <f t="shared" si="6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63"/>
        <v>1</v>
      </c>
      <c r="P586" s="7">
        <f t="shared" si="64"/>
        <v>5</v>
      </c>
      <c r="Q586" t="str">
        <f t="shared" si="65"/>
        <v>technology</v>
      </c>
      <c r="R586" t="str">
        <f t="shared" si="66"/>
        <v>web</v>
      </c>
      <c r="S586" s="11">
        <f t="shared" si="67"/>
        <v>42049.716620370367</v>
      </c>
      <c r="T586" s="11">
        <f t="shared" si="68"/>
        <v>42079.674953703703</v>
      </c>
      <c r="U586">
        <f t="shared" si="6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63"/>
        <v>0</v>
      </c>
      <c r="P587" s="7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1">
        <f t="shared" si="67"/>
        <v>42283.3909375</v>
      </c>
      <c r="T587" s="11">
        <f t="shared" si="68"/>
        <v>42339</v>
      </c>
      <c r="U587">
        <f t="shared" si="6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63"/>
        <v>1</v>
      </c>
      <c r="P588" s="7">
        <f t="shared" si="64"/>
        <v>14</v>
      </c>
      <c r="Q588" t="str">
        <f t="shared" si="65"/>
        <v>technology</v>
      </c>
      <c r="R588" t="str">
        <f t="shared" si="66"/>
        <v>web</v>
      </c>
      <c r="S588" s="11">
        <f t="shared" si="67"/>
        <v>42020.854247685187</v>
      </c>
      <c r="T588" s="11">
        <f t="shared" si="68"/>
        <v>42050.854247685187</v>
      </c>
      <c r="U588">
        <f t="shared" si="6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63"/>
        <v>9</v>
      </c>
      <c r="P589" s="7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1">
        <f t="shared" si="67"/>
        <v>42080.757326388892</v>
      </c>
      <c r="T589" s="11">
        <f t="shared" si="68"/>
        <v>42110.757326388892</v>
      </c>
      <c r="U589">
        <f t="shared" si="6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63"/>
        <v>3</v>
      </c>
      <c r="P590" s="7">
        <f t="shared" si="64"/>
        <v>150.5</v>
      </c>
      <c r="Q590" t="str">
        <f t="shared" si="65"/>
        <v>technology</v>
      </c>
      <c r="R590" t="str">
        <f t="shared" si="66"/>
        <v>web</v>
      </c>
      <c r="S590" s="11">
        <f t="shared" si="67"/>
        <v>42631.769513888896</v>
      </c>
      <c r="T590" s="11">
        <f t="shared" si="68"/>
        <v>42691.811180555553</v>
      </c>
      <c r="U590">
        <f t="shared" si="6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63"/>
        <v>0</v>
      </c>
      <c r="P591" s="7">
        <f t="shared" si="64"/>
        <v>1</v>
      </c>
      <c r="Q591" t="str">
        <f t="shared" si="65"/>
        <v>technology</v>
      </c>
      <c r="R591" t="str">
        <f t="shared" si="66"/>
        <v>web</v>
      </c>
      <c r="S591" s="11">
        <f t="shared" si="67"/>
        <v>42178.614571759259</v>
      </c>
      <c r="T591" s="11">
        <f t="shared" si="68"/>
        <v>42193.614571759259</v>
      </c>
      <c r="U591">
        <f t="shared" si="6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63"/>
        <v>4</v>
      </c>
      <c r="P592" s="7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1">
        <f t="shared" si="67"/>
        <v>42377.554756944446</v>
      </c>
      <c r="T592" s="11">
        <f t="shared" si="68"/>
        <v>42408.542361111111</v>
      </c>
      <c r="U592">
        <f t="shared" si="6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63"/>
        <v>0</v>
      </c>
      <c r="P593" s="7">
        <f t="shared" si="64"/>
        <v>30.5</v>
      </c>
      <c r="Q593" t="str">
        <f t="shared" si="65"/>
        <v>technology</v>
      </c>
      <c r="R593" t="str">
        <f t="shared" si="66"/>
        <v>web</v>
      </c>
      <c r="S593" s="11">
        <f t="shared" si="67"/>
        <v>42177.543171296296</v>
      </c>
      <c r="T593" s="11">
        <f t="shared" si="68"/>
        <v>42207.543171296296</v>
      </c>
      <c r="U593">
        <f t="shared" si="6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63"/>
        <v>3</v>
      </c>
      <c r="P594" s="7">
        <f t="shared" si="64"/>
        <v>250</v>
      </c>
      <c r="Q594" t="str">
        <f t="shared" si="65"/>
        <v>technology</v>
      </c>
      <c r="R594" t="str">
        <f t="shared" si="66"/>
        <v>web</v>
      </c>
      <c r="S594" s="11">
        <f t="shared" si="67"/>
        <v>41946.232175925928</v>
      </c>
      <c r="T594" s="11">
        <f t="shared" si="68"/>
        <v>41976.232175925921</v>
      </c>
      <c r="U594">
        <f t="shared" si="6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63"/>
        <v>23</v>
      </c>
      <c r="P595" s="7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1">
        <f t="shared" si="67"/>
        <v>42070.677604166667</v>
      </c>
      <c r="T595" s="11">
        <f t="shared" si="68"/>
        <v>42100.635937500003</v>
      </c>
      <c r="U595">
        <f t="shared" si="6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63"/>
        <v>0</v>
      </c>
      <c r="P596" s="7">
        <f t="shared" si="64"/>
        <v>13</v>
      </c>
      <c r="Q596" t="str">
        <f t="shared" si="65"/>
        <v>technology</v>
      </c>
      <c r="R596" t="str">
        <f t="shared" si="66"/>
        <v>web</v>
      </c>
      <c r="S596" s="11">
        <f t="shared" si="67"/>
        <v>42446.780162037037</v>
      </c>
      <c r="T596" s="11">
        <f t="shared" si="68"/>
        <v>42476.780162037037</v>
      </c>
      <c r="U596">
        <f t="shared" si="6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63"/>
        <v>0</v>
      </c>
      <c r="P597" s="7">
        <f t="shared" si="64"/>
        <v>53.25</v>
      </c>
      <c r="Q597" t="str">
        <f t="shared" si="65"/>
        <v>technology</v>
      </c>
      <c r="R597" t="str">
        <f t="shared" si="66"/>
        <v>web</v>
      </c>
      <c r="S597" s="11">
        <f t="shared" si="67"/>
        <v>42083.069884259254</v>
      </c>
      <c r="T597" s="11">
        <f t="shared" si="68"/>
        <v>42128.069884259254</v>
      </c>
      <c r="U597">
        <f t="shared" si="6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63"/>
        <v>0</v>
      </c>
      <c r="P598" s="7">
        <f t="shared" si="64"/>
        <v>3</v>
      </c>
      <c r="Q598" t="str">
        <f t="shared" si="65"/>
        <v>technology</v>
      </c>
      <c r="R598" t="str">
        <f t="shared" si="66"/>
        <v>web</v>
      </c>
      <c r="S598" s="11">
        <f t="shared" si="67"/>
        <v>42646.896898148145</v>
      </c>
      <c r="T598" s="11">
        <f t="shared" si="68"/>
        <v>42676.896898148145</v>
      </c>
      <c r="U598">
        <f t="shared" si="6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63"/>
        <v>0</v>
      </c>
      <c r="P599" s="7">
        <f t="shared" si="64"/>
        <v>10</v>
      </c>
      <c r="Q599" t="str">
        <f t="shared" si="65"/>
        <v>technology</v>
      </c>
      <c r="R599" t="str">
        <f t="shared" si="66"/>
        <v>web</v>
      </c>
      <c r="S599" s="11">
        <f t="shared" si="67"/>
        <v>42545.705266203702</v>
      </c>
      <c r="T599" s="11">
        <f t="shared" si="68"/>
        <v>42582.666666666672</v>
      </c>
      <c r="U599">
        <f t="shared" si="6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63"/>
        <v>34</v>
      </c>
      <c r="P600" s="7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1">
        <f t="shared" si="67"/>
        <v>41948.00209490741</v>
      </c>
      <c r="T600" s="11">
        <f t="shared" si="68"/>
        <v>41978.00209490741</v>
      </c>
      <c r="U600">
        <f t="shared" si="6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63"/>
        <v>0</v>
      </c>
      <c r="P601" s="7">
        <f t="shared" si="64"/>
        <v>15.5</v>
      </c>
      <c r="Q601" t="str">
        <f t="shared" si="65"/>
        <v>technology</v>
      </c>
      <c r="R601" t="str">
        <f t="shared" si="66"/>
        <v>web</v>
      </c>
      <c r="S601" s="11">
        <f t="shared" si="67"/>
        <v>42047.812523148154</v>
      </c>
      <c r="T601" s="11">
        <f t="shared" si="68"/>
        <v>42071.636111111111</v>
      </c>
      <c r="U601">
        <f t="shared" si="6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63"/>
        <v>2</v>
      </c>
      <c r="P602" s="7">
        <f t="shared" si="64"/>
        <v>100</v>
      </c>
      <c r="Q602" t="str">
        <f t="shared" si="65"/>
        <v>technology</v>
      </c>
      <c r="R602" t="str">
        <f t="shared" si="66"/>
        <v>web</v>
      </c>
      <c r="S602" s="11">
        <f t="shared" si="67"/>
        <v>42073.798171296294</v>
      </c>
      <c r="T602" s="11">
        <f t="shared" si="68"/>
        <v>42133.798171296294</v>
      </c>
      <c r="U602">
        <f t="shared" si="6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63"/>
        <v>1</v>
      </c>
      <c r="P603" s="7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1">
        <f t="shared" si="67"/>
        <v>41969.858090277776</v>
      </c>
      <c r="T603" s="11">
        <f t="shared" si="68"/>
        <v>41999.858090277776</v>
      </c>
      <c r="U603">
        <f t="shared" si="6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63"/>
        <v>0</v>
      </c>
      <c r="P604" s="7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1">
        <f t="shared" si="67"/>
        <v>42143.79415509259</v>
      </c>
      <c r="T604" s="11">
        <f t="shared" si="68"/>
        <v>42173.79415509259</v>
      </c>
      <c r="U604">
        <f t="shared" si="6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63"/>
        <v>4</v>
      </c>
      <c r="P605" s="7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1">
        <f t="shared" si="67"/>
        <v>41835.639155092591</v>
      </c>
      <c r="T605" s="11">
        <f t="shared" si="68"/>
        <v>41865.639155092591</v>
      </c>
      <c r="U605">
        <f t="shared" si="6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63"/>
        <v>0</v>
      </c>
      <c r="P606" s="7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1">
        <f t="shared" si="67"/>
        <v>41849.035370370373</v>
      </c>
      <c r="T606" s="11">
        <f t="shared" si="68"/>
        <v>41879.035370370373</v>
      </c>
      <c r="U606">
        <f t="shared" si="6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63"/>
        <v>3</v>
      </c>
      <c r="P607" s="7">
        <f t="shared" si="64"/>
        <v>16.375</v>
      </c>
      <c r="Q607" t="str">
        <f t="shared" si="65"/>
        <v>technology</v>
      </c>
      <c r="R607" t="str">
        <f t="shared" si="66"/>
        <v>web</v>
      </c>
      <c r="S607" s="11">
        <f t="shared" si="67"/>
        <v>42194.357731481476</v>
      </c>
      <c r="T607" s="11">
        <f t="shared" si="68"/>
        <v>42239.357731481476</v>
      </c>
      <c r="U607">
        <f t="shared" si="6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63"/>
        <v>0</v>
      </c>
      <c r="P608" s="7">
        <f t="shared" si="64"/>
        <v>10</v>
      </c>
      <c r="Q608" t="str">
        <f t="shared" si="65"/>
        <v>technology</v>
      </c>
      <c r="R608" t="str">
        <f t="shared" si="66"/>
        <v>web</v>
      </c>
      <c r="S608" s="11">
        <f t="shared" si="67"/>
        <v>42102.650567129633</v>
      </c>
      <c r="T608" s="11">
        <f t="shared" si="68"/>
        <v>42148.625</v>
      </c>
      <c r="U608">
        <f t="shared" si="6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63"/>
        <v>0</v>
      </c>
      <c r="P609" s="7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1">
        <f t="shared" si="67"/>
        <v>42300.825648148151</v>
      </c>
      <c r="T609" s="11">
        <f t="shared" si="68"/>
        <v>42330.867314814815</v>
      </c>
      <c r="U609">
        <f t="shared" si="6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63"/>
        <v>1</v>
      </c>
      <c r="P610" s="7">
        <f t="shared" si="64"/>
        <v>292.2</v>
      </c>
      <c r="Q610" t="str">
        <f t="shared" si="65"/>
        <v>technology</v>
      </c>
      <c r="R610" t="str">
        <f t="shared" si="66"/>
        <v>web</v>
      </c>
      <c r="S610" s="11">
        <f t="shared" si="67"/>
        <v>42140.921064814815</v>
      </c>
      <c r="T610" s="11">
        <f t="shared" si="68"/>
        <v>42170.921064814815</v>
      </c>
      <c r="U610">
        <f t="shared" si="6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63"/>
        <v>1</v>
      </c>
      <c r="P611" s="7">
        <f t="shared" si="64"/>
        <v>5</v>
      </c>
      <c r="Q611" t="str">
        <f t="shared" si="65"/>
        <v>technology</v>
      </c>
      <c r="R611" t="str">
        <f t="shared" si="66"/>
        <v>web</v>
      </c>
      <c r="S611" s="11">
        <f t="shared" si="67"/>
        <v>42307.034074074079</v>
      </c>
      <c r="T611" s="11">
        <f t="shared" si="68"/>
        <v>42337.075740740736</v>
      </c>
      <c r="U611">
        <f t="shared" si="6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3"/>
        <v>0</v>
      </c>
      <c r="P612" s="7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1">
        <f t="shared" si="67"/>
        <v>42086.83085648148</v>
      </c>
      <c r="T612" s="11">
        <f t="shared" si="68"/>
        <v>42116.83085648148</v>
      </c>
      <c r="U612">
        <f t="shared" si="6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3"/>
        <v>0</v>
      </c>
      <c r="P613" s="7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1">
        <f t="shared" si="67"/>
        <v>42328.560613425929</v>
      </c>
      <c r="T613" s="11">
        <f t="shared" si="68"/>
        <v>42388.560613425929</v>
      </c>
      <c r="U613">
        <f t="shared" si="6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3"/>
        <v>0</v>
      </c>
      <c r="P614" s="7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1">
        <f t="shared" si="67"/>
        <v>42585.031782407401</v>
      </c>
      <c r="T614" s="11">
        <f t="shared" si="68"/>
        <v>42615.031782407401</v>
      </c>
      <c r="U614">
        <f t="shared" si="6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3"/>
        <v>21</v>
      </c>
      <c r="P615" s="7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1">
        <f t="shared" si="67"/>
        <v>42247.496759259258</v>
      </c>
      <c r="T615" s="11">
        <f t="shared" si="68"/>
        <v>42278.207638888889</v>
      </c>
      <c r="U615">
        <f t="shared" si="6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3"/>
        <v>0</v>
      </c>
      <c r="P616" s="7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1">
        <f t="shared" si="67"/>
        <v>42515.061805555553</v>
      </c>
      <c r="T616" s="11">
        <f t="shared" si="68"/>
        <v>42545.061805555553</v>
      </c>
      <c r="U616">
        <f t="shared" si="6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3"/>
        <v>0</v>
      </c>
      <c r="P617" s="7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1">
        <f t="shared" si="67"/>
        <v>42242.122210648144</v>
      </c>
      <c r="T617" s="11">
        <f t="shared" si="68"/>
        <v>42272.122210648144</v>
      </c>
      <c r="U617">
        <f t="shared" si="6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3"/>
        <v>0</v>
      </c>
      <c r="P618" s="7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1">
        <f t="shared" si="67"/>
        <v>42761.376238425932</v>
      </c>
      <c r="T618" s="11">
        <f t="shared" si="68"/>
        <v>42791.376238425932</v>
      </c>
      <c r="U618">
        <f t="shared" si="6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3"/>
        <v>3</v>
      </c>
      <c r="P619" s="7">
        <f t="shared" si="64"/>
        <v>20</v>
      </c>
      <c r="Q619" t="str">
        <f t="shared" si="65"/>
        <v>technology</v>
      </c>
      <c r="R619" t="str">
        <f t="shared" si="66"/>
        <v>web</v>
      </c>
      <c r="S619" s="11">
        <f t="shared" si="67"/>
        <v>42087.343090277776</v>
      </c>
      <c r="T619" s="11">
        <f t="shared" si="68"/>
        <v>42132.343090277776</v>
      </c>
      <c r="U619">
        <f t="shared" si="6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3"/>
        <v>0</v>
      </c>
      <c r="P620" s="7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1">
        <f t="shared" si="67"/>
        <v>42317.810219907406</v>
      </c>
      <c r="T620" s="11">
        <f t="shared" si="68"/>
        <v>42347.810219907406</v>
      </c>
      <c r="U620">
        <f t="shared" si="6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3"/>
        <v>0</v>
      </c>
      <c r="P621" s="7">
        <f t="shared" si="64"/>
        <v>1</v>
      </c>
      <c r="Q621" t="str">
        <f t="shared" si="65"/>
        <v>technology</v>
      </c>
      <c r="R621" t="str">
        <f t="shared" si="66"/>
        <v>web</v>
      </c>
      <c r="S621" s="11">
        <f t="shared" si="67"/>
        <v>41908.650347222225</v>
      </c>
      <c r="T621" s="11">
        <f t="shared" si="68"/>
        <v>41968.692013888889</v>
      </c>
      <c r="U621">
        <f t="shared" si="6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3"/>
        <v>1</v>
      </c>
      <c r="P622" s="7">
        <f t="shared" si="64"/>
        <v>300</v>
      </c>
      <c r="Q622" t="str">
        <f t="shared" si="65"/>
        <v>technology</v>
      </c>
      <c r="R622" t="str">
        <f t="shared" si="66"/>
        <v>web</v>
      </c>
      <c r="S622" s="11">
        <f t="shared" si="67"/>
        <v>41831.716874999998</v>
      </c>
      <c r="T622" s="11">
        <f t="shared" si="68"/>
        <v>41876.716874999998</v>
      </c>
      <c r="U622">
        <f t="shared" si="69"/>
        <v>2014</v>
      </c>
    </row>
    <row r="623" spans="1:21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3"/>
        <v>1</v>
      </c>
      <c r="P623" s="7">
        <f t="shared" si="64"/>
        <v>87</v>
      </c>
      <c r="Q623" t="str">
        <f t="shared" si="65"/>
        <v>technology</v>
      </c>
      <c r="R623" t="str">
        <f t="shared" si="66"/>
        <v>web</v>
      </c>
      <c r="S623" s="11">
        <f t="shared" si="67"/>
        <v>42528.987696759257</v>
      </c>
      <c r="T623" s="11">
        <f t="shared" si="68"/>
        <v>42558.987696759257</v>
      </c>
      <c r="U623">
        <f t="shared" si="69"/>
        <v>2016</v>
      </c>
    </row>
    <row r="624" spans="1:21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3"/>
        <v>6</v>
      </c>
      <c r="P624" s="7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1">
        <f t="shared" si="67"/>
        <v>42532.774745370371</v>
      </c>
      <c r="T624" s="11">
        <f t="shared" si="68"/>
        <v>42552.774745370371</v>
      </c>
      <c r="U624">
        <f t="shared" si="6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3"/>
        <v>0</v>
      </c>
      <c r="P625" s="7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1">
        <f t="shared" si="67"/>
        <v>42122.009224537032</v>
      </c>
      <c r="T625" s="11">
        <f t="shared" si="68"/>
        <v>42152.009224537032</v>
      </c>
      <c r="U625">
        <f t="shared" si="6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3"/>
        <v>0</v>
      </c>
      <c r="P626" s="7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1">
        <f t="shared" si="67"/>
        <v>42108.988900462966</v>
      </c>
      <c r="T626" s="11">
        <f t="shared" si="68"/>
        <v>42138.988900462966</v>
      </c>
      <c r="U626">
        <f t="shared" si="6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3"/>
        <v>0</v>
      </c>
      <c r="P627" s="7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1">
        <f t="shared" si="67"/>
        <v>42790.895567129628</v>
      </c>
      <c r="T627" s="11">
        <f t="shared" si="68"/>
        <v>42820.853900462964</v>
      </c>
      <c r="U627">
        <f t="shared" si="6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3"/>
        <v>17</v>
      </c>
      <c r="P628" s="7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1">
        <f t="shared" si="67"/>
        <v>42198.559479166666</v>
      </c>
      <c r="T628" s="11">
        <f t="shared" si="68"/>
        <v>42231.556944444441</v>
      </c>
      <c r="U628">
        <f t="shared" si="6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3"/>
        <v>0</v>
      </c>
      <c r="P629" s="7">
        <f t="shared" si="64"/>
        <v>90</v>
      </c>
      <c r="Q629" t="str">
        <f t="shared" si="65"/>
        <v>technology</v>
      </c>
      <c r="R629" t="str">
        <f t="shared" si="66"/>
        <v>web</v>
      </c>
      <c r="S629" s="11">
        <f t="shared" si="67"/>
        <v>42384.306840277779</v>
      </c>
      <c r="T629" s="11">
        <f t="shared" si="68"/>
        <v>42443.958333333328</v>
      </c>
      <c r="U629">
        <f t="shared" si="6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3"/>
        <v>0</v>
      </c>
      <c r="P630" s="7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1">
        <f t="shared" si="67"/>
        <v>41803.692789351851</v>
      </c>
      <c r="T630" s="11">
        <f t="shared" si="68"/>
        <v>41833.692789351851</v>
      </c>
      <c r="U630">
        <f t="shared" si="6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3"/>
        <v>0</v>
      </c>
      <c r="P631" s="7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1">
        <f t="shared" si="67"/>
        <v>42474.637824074074</v>
      </c>
      <c r="T631" s="11">
        <f t="shared" si="68"/>
        <v>42504.637824074074</v>
      </c>
      <c r="U631">
        <f t="shared" si="6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3"/>
        <v>0</v>
      </c>
      <c r="P632" s="7">
        <f t="shared" si="64"/>
        <v>10</v>
      </c>
      <c r="Q632" t="str">
        <f t="shared" si="65"/>
        <v>technology</v>
      </c>
      <c r="R632" t="str">
        <f t="shared" si="66"/>
        <v>web</v>
      </c>
      <c r="S632" s="11">
        <f t="shared" si="67"/>
        <v>42223.619456018518</v>
      </c>
      <c r="T632" s="11">
        <f t="shared" si="68"/>
        <v>42253.215277777781</v>
      </c>
      <c r="U632">
        <f t="shared" si="6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3"/>
        <v>1</v>
      </c>
      <c r="P633" s="7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1">
        <f t="shared" si="67"/>
        <v>42489.772326388891</v>
      </c>
      <c r="T633" s="11">
        <f t="shared" si="68"/>
        <v>42518.772326388891</v>
      </c>
      <c r="U633">
        <f t="shared" si="6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3"/>
        <v>0</v>
      </c>
      <c r="P634" s="7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1">
        <f t="shared" si="67"/>
        <v>42303.659317129626</v>
      </c>
      <c r="T634" s="11">
        <f t="shared" si="68"/>
        <v>42333.700983796298</v>
      </c>
      <c r="U634">
        <f t="shared" si="6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3"/>
        <v>12</v>
      </c>
      <c r="P635" s="7">
        <f t="shared" si="64"/>
        <v>49.8</v>
      </c>
      <c r="Q635" t="str">
        <f t="shared" si="65"/>
        <v>technology</v>
      </c>
      <c r="R635" t="str">
        <f t="shared" si="66"/>
        <v>web</v>
      </c>
      <c r="S635" s="11">
        <f t="shared" si="67"/>
        <v>42507.29932870371</v>
      </c>
      <c r="T635" s="11">
        <f t="shared" si="68"/>
        <v>42538.958333333328</v>
      </c>
      <c r="U635">
        <f t="shared" si="6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3"/>
        <v>0</v>
      </c>
      <c r="P636" s="7">
        <f t="shared" si="64"/>
        <v>1</v>
      </c>
      <c r="Q636" t="str">
        <f t="shared" si="65"/>
        <v>technology</v>
      </c>
      <c r="R636" t="str">
        <f t="shared" si="66"/>
        <v>web</v>
      </c>
      <c r="S636" s="11">
        <f t="shared" si="67"/>
        <v>42031.928576388891</v>
      </c>
      <c r="T636" s="11">
        <f t="shared" si="68"/>
        <v>42061.928576388891</v>
      </c>
      <c r="U636">
        <f t="shared" si="6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3"/>
        <v>0</v>
      </c>
      <c r="P637" s="7">
        <f t="shared" si="64"/>
        <v>2</v>
      </c>
      <c r="Q637" t="str">
        <f t="shared" si="65"/>
        <v>technology</v>
      </c>
      <c r="R637" t="str">
        <f t="shared" si="66"/>
        <v>web</v>
      </c>
      <c r="S637" s="11">
        <f t="shared" si="67"/>
        <v>42076.092152777783</v>
      </c>
      <c r="T637" s="11">
        <f t="shared" si="68"/>
        <v>42106.092152777783</v>
      </c>
      <c r="U637">
        <f t="shared" si="6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3"/>
        <v>0</v>
      </c>
      <c r="P638" s="7">
        <f t="shared" si="64"/>
        <v>4</v>
      </c>
      <c r="Q638" t="str">
        <f t="shared" si="65"/>
        <v>technology</v>
      </c>
      <c r="R638" t="str">
        <f t="shared" si="66"/>
        <v>web</v>
      </c>
      <c r="S638" s="11">
        <f t="shared" si="67"/>
        <v>42131.455439814818</v>
      </c>
      <c r="T638" s="11">
        <f t="shared" si="68"/>
        <v>42161.44930555555</v>
      </c>
      <c r="U638">
        <f t="shared" si="6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3"/>
        <v>0</v>
      </c>
      <c r="P639" s="7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1">
        <f t="shared" si="67"/>
        <v>42762.962013888886</v>
      </c>
      <c r="T639" s="11">
        <f t="shared" si="68"/>
        <v>42791.961111111115</v>
      </c>
      <c r="U639">
        <f t="shared" si="6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3"/>
        <v>0</v>
      </c>
      <c r="P640" s="7">
        <f t="shared" si="64"/>
        <v>3</v>
      </c>
      <c r="Q640" t="str">
        <f t="shared" si="65"/>
        <v>technology</v>
      </c>
      <c r="R640" t="str">
        <f t="shared" si="66"/>
        <v>web</v>
      </c>
      <c r="S640" s="11">
        <f t="shared" si="67"/>
        <v>42759.593310185184</v>
      </c>
      <c r="T640" s="11">
        <f t="shared" si="68"/>
        <v>42819.55164351852</v>
      </c>
      <c r="U640">
        <f t="shared" si="6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3"/>
        <v>0</v>
      </c>
      <c r="P641" s="7">
        <f t="shared" si="64"/>
        <v>1</v>
      </c>
      <c r="Q641" t="str">
        <f t="shared" si="65"/>
        <v>technology</v>
      </c>
      <c r="R641" t="str">
        <f t="shared" si="66"/>
        <v>web</v>
      </c>
      <c r="S641" s="11">
        <f t="shared" si="67"/>
        <v>41865.583275462966</v>
      </c>
      <c r="T641" s="11">
        <f t="shared" si="68"/>
        <v>41925.583275462966</v>
      </c>
      <c r="U641">
        <f t="shared" si="6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70">ROUND(E642/D642*100,0)</f>
        <v>144</v>
      </c>
      <c r="P642" s="7">
        <f t="shared" ref="P642:P705" si="71">E642/L642</f>
        <v>50.5</v>
      </c>
      <c r="Q642" t="str">
        <f t="shared" ref="Q642:Q705" si="72">LEFT(N642,SEARCH("/",N642)-1)</f>
        <v>technology</v>
      </c>
      <c r="R642" t="str">
        <f t="shared" ref="R642:R705" si="73">RIGHT(N642,LEN(N642)-SEARCH("/",N642))</f>
        <v>wearables</v>
      </c>
      <c r="S642" s="11">
        <f t="shared" ref="S642:S705" si="74">(((J642/60)/60)/24)+DATE(1970,1,1)</f>
        <v>42683.420312500006</v>
      </c>
      <c r="T642" s="11">
        <f t="shared" ref="T642:T705" si="75">(((I642/60)/60)/24)+DATE(1970,1,1)</f>
        <v>42698.958333333328</v>
      </c>
      <c r="U642">
        <f t="shared" ref="U642:U705" si="76">YEAR(S642)</f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70"/>
        <v>119</v>
      </c>
      <c r="P643" s="7">
        <f t="shared" si="71"/>
        <v>151.31746031746033</v>
      </c>
      <c r="Q643" t="str">
        <f t="shared" si="72"/>
        <v>technology</v>
      </c>
      <c r="R643" t="str">
        <f t="shared" si="73"/>
        <v>wearables</v>
      </c>
      <c r="S643" s="11">
        <f t="shared" si="74"/>
        <v>42199.57</v>
      </c>
      <c r="T643" s="11">
        <f t="shared" si="75"/>
        <v>42229.57</v>
      </c>
      <c r="U643">
        <f t="shared" si="76"/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70"/>
        <v>1460</v>
      </c>
      <c r="P644" s="7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1">
        <f t="shared" si="74"/>
        <v>42199.651319444441</v>
      </c>
      <c r="T644" s="11">
        <f t="shared" si="75"/>
        <v>42235.651319444441</v>
      </c>
      <c r="U644">
        <f t="shared" si="76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70"/>
        <v>106</v>
      </c>
      <c r="P645" s="7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1">
        <f t="shared" si="74"/>
        <v>42100.642071759255</v>
      </c>
      <c r="T645" s="11">
        <f t="shared" si="75"/>
        <v>42155.642071759255</v>
      </c>
      <c r="U645">
        <f t="shared" si="76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70"/>
        <v>300</v>
      </c>
      <c r="P646" s="7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1">
        <f t="shared" si="74"/>
        <v>41898.665960648148</v>
      </c>
      <c r="T646" s="11">
        <f t="shared" si="75"/>
        <v>41941.041666666664</v>
      </c>
      <c r="U646">
        <f t="shared" si="76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70"/>
        <v>279</v>
      </c>
      <c r="P647" s="7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1">
        <f t="shared" si="74"/>
        <v>42564.026319444441</v>
      </c>
      <c r="T647" s="11">
        <f t="shared" si="75"/>
        <v>42594.026319444441</v>
      </c>
      <c r="U647">
        <f t="shared" si="76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70"/>
        <v>132</v>
      </c>
      <c r="P648" s="7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1">
        <f t="shared" si="74"/>
        <v>41832.852627314816</v>
      </c>
      <c r="T648" s="11">
        <f t="shared" si="75"/>
        <v>41862.852627314816</v>
      </c>
      <c r="U648">
        <f t="shared" si="76"/>
        <v>2014</v>
      </c>
    </row>
    <row r="649" spans="1:21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70"/>
        <v>107</v>
      </c>
      <c r="P649" s="7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1">
        <f t="shared" si="74"/>
        <v>42416.767928240741</v>
      </c>
      <c r="T649" s="11">
        <f t="shared" si="75"/>
        <v>42446.726261574076</v>
      </c>
      <c r="U649">
        <f t="shared" si="76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70"/>
        <v>127</v>
      </c>
      <c r="P650" s="7">
        <f t="shared" si="71"/>
        <v>1644</v>
      </c>
      <c r="Q650" t="str">
        <f t="shared" si="72"/>
        <v>technology</v>
      </c>
      <c r="R650" t="str">
        <f t="shared" si="73"/>
        <v>wearables</v>
      </c>
      <c r="S650" s="11">
        <f t="shared" si="74"/>
        <v>41891.693379629629</v>
      </c>
      <c r="T650" s="11">
        <f t="shared" si="75"/>
        <v>41926.693379629629</v>
      </c>
      <c r="U650">
        <f t="shared" si="76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70"/>
        <v>140</v>
      </c>
      <c r="P651" s="7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1">
        <f t="shared" si="74"/>
        <v>41877.912187499998</v>
      </c>
      <c r="T651" s="11">
        <f t="shared" si="75"/>
        <v>41898.912187499998</v>
      </c>
      <c r="U651">
        <f t="shared" si="76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70"/>
        <v>112</v>
      </c>
      <c r="P652" s="7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1">
        <f t="shared" si="74"/>
        <v>41932.036851851852</v>
      </c>
      <c r="T652" s="11">
        <f t="shared" si="75"/>
        <v>41992.078518518523</v>
      </c>
      <c r="U652">
        <f t="shared" si="76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70"/>
        <v>101</v>
      </c>
      <c r="P653" s="7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1">
        <f t="shared" si="74"/>
        <v>41956.017488425925</v>
      </c>
      <c r="T653" s="11">
        <f t="shared" si="75"/>
        <v>41986.017488425925</v>
      </c>
      <c r="U653">
        <f t="shared" si="76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70"/>
        <v>100</v>
      </c>
      <c r="P654" s="7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1">
        <f t="shared" si="74"/>
        <v>42675.690393518518</v>
      </c>
      <c r="T654" s="11">
        <f t="shared" si="75"/>
        <v>42705.732060185182</v>
      </c>
      <c r="U654">
        <f t="shared" si="76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70"/>
        <v>141</v>
      </c>
      <c r="P655" s="7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1">
        <f t="shared" si="74"/>
        <v>42199.618518518517</v>
      </c>
      <c r="T655" s="11">
        <f t="shared" si="75"/>
        <v>42236.618518518517</v>
      </c>
      <c r="U655">
        <f t="shared" si="76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70"/>
        <v>267</v>
      </c>
      <c r="P656" s="7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1">
        <f t="shared" si="74"/>
        <v>42163.957326388889</v>
      </c>
      <c r="T656" s="11">
        <f t="shared" si="75"/>
        <v>42193.957326388889</v>
      </c>
      <c r="U656">
        <f t="shared" si="76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70"/>
        <v>147</v>
      </c>
      <c r="P657" s="7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1">
        <f t="shared" si="74"/>
        <v>42045.957314814819</v>
      </c>
      <c r="T657" s="11">
        <f t="shared" si="75"/>
        <v>42075.915648148148</v>
      </c>
      <c r="U657">
        <f t="shared" si="76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70"/>
        <v>214</v>
      </c>
      <c r="P658" s="7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1">
        <f t="shared" si="74"/>
        <v>42417.804618055554</v>
      </c>
      <c r="T658" s="11">
        <f t="shared" si="75"/>
        <v>42477.762951388882</v>
      </c>
      <c r="U658">
        <f t="shared" si="76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70"/>
        <v>126</v>
      </c>
      <c r="P659" s="7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1">
        <f t="shared" si="74"/>
        <v>42331.84574074074</v>
      </c>
      <c r="T659" s="11">
        <f t="shared" si="75"/>
        <v>42361.84574074074</v>
      </c>
      <c r="U659">
        <f t="shared" si="76"/>
        <v>2015</v>
      </c>
    </row>
    <row r="660" spans="1:21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70"/>
        <v>104</v>
      </c>
      <c r="P660" s="7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1">
        <f t="shared" si="74"/>
        <v>42179.160752314812</v>
      </c>
      <c r="T660" s="11">
        <f t="shared" si="75"/>
        <v>42211.75</v>
      </c>
      <c r="U660">
        <f t="shared" si="76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70"/>
        <v>101</v>
      </c>
      <c r="P661" s="7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1">
        <f t="shared" si="74"/>
        <v>42209.593692129631</v>
      </c>
      <c r="T661" s="11">
        <f t="shared" si="75"/>
        <v>42239.593692129631</v>
      </c>
      <c r="U661">
        <f t="shared" si="76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70"/>
        <v>3</v>
      </c>
      <c r="P662" s="7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1">
        <f t="shared" si="74"/>
        <v>41922.741655092592</v>
      </c>
      <c r="T662" s="11">
        <f t="shared" si="75"/>
        <v>41952.783321759263</v>
      </c>
      <c r="U662">
        <f t="shared" si="76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70"/>
        <v>1</v>
      </c>
      <c r="P663" s="7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1">
        <f t="shared" si="74"/>
        <v>42636.645358796297</v>
      </c>
      <c r="T663" s="11">
        <f t="shared" si="75"/>
        <v>42666.645358796297</v>
      </c>
      <c r="U663">
        <f t="shared" si="76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70"/>
        <v>0</v>
      </c>
      <c r="P664" s="7">
        <f t="shared" si="71"/>
        <v>39</v>
      </c>
      <c r="Q664" t="str">
        <f t="shared" si="72"/>
        <v>technology</v>
      </c>
      <c r="R664" t="str">
        <f t="shared" si="73"/>
        <v>wearables</v>
      </c>
      <c r="S664" s="11">
        <f t="shared" si="74"/>
        <v>41990.438043981485</v>
      </c>
      <c r="T664" s="11">
        <f t="shared" si="75"/>
        <v>42020.438043981485</v>
      </c>
      <c r="U664">
        <f t="shared" si="76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70"/>
        <v>0</v>
      </c>
      <c r="P665" s="7">
        <f t="shared" si="71"/>
        <v>100</v>
      </c>
      <c r="Q665" t="str">
        <f t="shared" si="72"/>
        <v>technology</v>
      </c>
      <c r="R665" t="str">
        <f t="shared" si="73"/>
        <v>wearables</v>
      </c>
      <c r="S665" s="11">
        <f t="shared" si="74"/>
        <v>42173.843240740738</v>
      </c>
      <c r="T665" s="11">
        <f t="shared" si="75"/>
        <v>42203.843240740738</v>
      </c>
      <c r="U665">
        <f t="shared" si="76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70"/>
        <v>8</v>
      </c>
      <c r="P666" s="7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1">
        <f t="shared" si="74"/>
        <v>42077.666377314818</v>
      </c>
      <c r="T666" s="11">
        <f t="shared" si="75"/>
        <v>42107.666377314818</v>
      </c>
      <c r="U666">
        <f t="shared" si="76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70"/>
        <v>19</v>
      </c>
      <c r="P667" s="7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1">
        <f t="shared" si="74"/>
        <v>42688.711354166662</v>
      </c>
      <c r="T667" s="11">
        <f t="shared" si="75"/>
        <v>42748.711354166662</v>
      </c>
      <c r="U667">
        <f t="shared" si="76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70"/>
        <v>0</v>
      </c>
      <c r="P668" s="7">
        <f t="shared" si="71"/>
        <v>2</v>
      </c>
      <c r="Q668" t="str">
        <f t="shared" si="72"/>
        <v>technology</v>
      </c>
      <c r="R668" t="str">
        <f t="shared" si="73"/>
        <v>wearables</v>
      </c>
      <c r="S668" s="11">
        <f t="shared" si="74"/>
        <v>41838.832152777781</v>
      </c>
      <c r="T668" s="11">
        <f t="shared" si="75"/>
        <v>41868.832152777781</v>
      </c>
      <c r="U668">
        <f t="shared" si="76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70"/>
        <v>10</v>
      </c>
      <c r="P669" s="7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1">
        <f t="shared" si="74"/>
        <v>42632.373414351852</v>
      </c>
      <c r="T669" s="11">
        <f t="shared" si="75"/>
        <v>42672.373414351852</v>
      </c>
      <c r="U669">
        <f t="shared" si="76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70"/>
        <v>5</v>
      </c>
      <c r="P670" s="7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1">
        <f t="shared" si="74"/>
        <v>42090.831273148149</v>
      </c>
      <c r="T670" s="11">
        <f t="shared" si="75"/>
        <v>42135.831273148149</v>
      </c>
      <c r="U670">
        <f t="shared" si="76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70"/>
        <v>22</v>
      </c>
      <c r="P671" s="7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1">
        <f t="shared" si="74"/>
        <v>42527.625671296293</v>
      </c>
      <c r="T671" s="11">
        <f t="shared" si="75"/>
        <v>42557.625671296293</v>
      </c>
      <c r="U671">
        <f t="shared" si="76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70"/>
        <v>29</v>
      </c>
      <c r="P672" s="7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1">
        <f t="shared" si="74"/>
        <v>42506.709722222222</v>
      </c>
      <c r="T672" s="11">
        <f t="shared" si="75"/>
        <v>42540.340277777781</v>
      </c>
      <c r="U672">
        <f t="shared" si="76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70"/>
        <v>39</v>
      </c>
      <c r="P673" s="7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1">
        <f t="shared" si="74"/>
        <v>41984.692731481482</v>
      </c>
      <c r="T673" s="11">
        <f t="shared" si="75"/>
        <v>42018.166666666672</v>
      </c>
      <c r="U673">
        <f t="shared" si="76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70"/>
        <v>22</v>
      </c>
      <c r="P674" s="7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1">
        <f t="shared" si="74"/>
        <v>41974.219490740739</v>
      </c>
      <c r="T674" s="11">
        <f t="shared" si="75"/>
        <v>42005.207638888889</v>
      </c>
      <c r="U674">
        <f t="shared" si="76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70"/>
        <v>0</v>
      </c>
      <c r="P675" s="7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1">
        <f t="shared" si="74"/>
        <v>41838.840474537035</v>
      </c>
      <c r="T675" s="11">
        <f t="shared" si="75"/>
        <v>41883.840474537035</v>
      </c>
      <c r="U675">
        <f t="shared" si="76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70"/>
        <v>0</v>
      </c>
      <c r="P676" s="7">
        <f t="shared" si="71"/>
        <v>7.5</v>
      </c>
      <c r="Q676" t="str">
        <f t="shared" si="72"/>
        <v>technology</v>
      </c>
      <c r="R676" t="str">
        <f t="shared" si="73"/>
        <v>wearables</v>
      </c>
      <c r="S676" s="11">
        <f t="shared" si="74"/>
        <v>41803.116053240738</v>
      </c>
      <c r="T676" s="11">
        <f t="shared" si="75"/>
        <v>41863.116053240738</v>
      </c>
      <c r="U676">
        <f t="shared" si="76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70"/>
        <v>15</v>
      </c>
      <c r="P677" s="7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1">
        <f t="shared" si="74"/>
        <v>41975.930601851855</v>
      </c>
      <c r="T677" s="11">
        <f t="shared" si="75"/>
        <v>42005.290972222225</v>
      </c>
      <c r="U677">
        <f t="shared" si="76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70"/>
        <v>1</v>
      </c>
      <c r="P678" s="7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1">
        <f t="shared" si="74"/>
        <v>42012.768298611118</v>
      </c>
      <c r="T678" s="11">
        <f t="shared" si="75"/>
        <v>42042.768298611118</v>
      </c>
      <c r="U678">
        <f t="shared" si="76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70"/>
        <v>26</v>
      </c>
      <c r="P679" s="7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1">
        <f t="shared" si="74"/>
        <v>42504.403877314813</v>
      </c>
      <c r="T679" s="11">
        <f t="shared" si="75"/>
        <v>42549.403877314813</v>
      </c>
      <c r="U679">
        <f t="shared" si="76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70"/>
        <v>4</v>
      </c>
      <c r="P680" s="7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1">
        <f t="shared" si="74"/>
        <v>42481.376597222217</v>
      </c>
      <c r="T680" s="11">
        <f t="shared" si="75"/>
        <v>42511.376597222217</v>
      </c>
      <c r="U680">
        <f t="shared" si="76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70"/>
        <v>15</v>
      </c>
      <c r="P681" s="7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1">
        <f t="shared" si="74"/>
        <v>42556.695706018523</v>
      </c>
      <c r="T681" s="11">
        <f t="shared" si="75"/>
        <v>42616.695706018523</v>
      </c>
      <c r="U681">
        <f t="shared" si="76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70"/>
        <v>26</v>
      </c>
      <c r="P682" s="7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1">
        <f t="shared" si="74"/>
        <v>41864.501516203702</v>
      </c>
      <c r="T682" s="11">
        <f t="shared" si="75"/>
        <v>41899.501516203702</v>
      </c>
      <c r="U682">
        <f t="shared" si="76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70"/>
        <v>0</v>
      </c>
      <c r="P683" s="7">
        <f t="shared" si="71"/>
        <v>1</v>
      </c>
      <c r="Q683" t="str">
        <f t="shared" si="72"/>
        <v>technology</v>
      </c>
      <c r="R683" t="str">
        <f t="shared" si="73"/>
        <v>wearables</v>
      </c>
      <c r="S683" s="11">
        <f t="shared" si="74"/>
        <v>42639.805601851855</v>
      </c>
      <c r="T683" s="11">
        <f t="shared" si="75"/>
        <v>42669.805601851855</v>
      </c>
      <c r="U683">
        <f t="shared" si="76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70"/>
        <v>0</v>
      </c>
      <c r="P684" s="7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1">
        <f t="shared" si="74"/>
        <v>42778.765300925923</v>
      </c>
      <c r="T684" s="11">
        <f t="shared" si="75"/>
        <v>42808.723634259266</v>
      </c>
      <c r="U684">
        <f t="shared" si="76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70"/>
        <v>1</v>
      </c>
      <c r="P685" s="7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1">
        <f t="shared" si="74"/>
        <v>42634.900046296301</v>
      </c>
      <c r="T685" s="11">
        <f t="shared" si="75"/>
        <v>42674.900046296301</v>
      </c>
      <c r="U685">
        <f t="shared" si="76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70"/>
        <v>7</v>
      </c>
      <c r="P686" s="7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1">
        <f t="shared" si="74"/>
        <v>41809.473275462966</v>
      </c>
      <c r="T686" s="11">
        <f t="shared" si="75"/>
        <v>41845.125</v>
      </c>
      <c r="U686">
        <f t="shared" si="76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70"/>
        <v>28</v>
      </c>
      <c r="P687" s="7">
        <f t="shared" si="71"/>
        <v>55.3</v>
      </c>
      <c r="Q687" t="str">
        <f t="shared" si="72"/>
        <v>technology</v>
      </c>
      <c r="R687" t="str">
        <f t="shared" si="73"/>
        <v>wearables</v>
      </c>
      <c r="S687" s="11">
        <f t="shared" si="74"/>
        <v>41971.866574074069</v>
      </c>
      <c r="T687" s="11">
        <f t="shared" si="75"/>
        <v>42016.866574074069</v>
      </c>
      <c r="U687">
        <f t="shared" si="76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70"/>
        <v>0</v>
      </c>
      <c r="P688" s="7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1">
        <f t="shared" si="74"/>
        <v>42189.673263888893</v>
      </c>
      <c r="T688" s="11">
        <f t="shared" si="75"/>
        <v>42219.673263888893</v>
      </c>
      <c r="U688">
        <f t="shared" si="76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70"/>
        <v>4</v>
      </c>
      <c r="P689" s="7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1">
        <f t="shared" si="74"/>
        <v>42711.750613425931</v>
      </c>
      <c r="T689" s="11">
        <f t="shared" si="75"/>
        <v>42771.750613425931</v>
      </c>
      <c r="U689">
        <f t="shared" si="76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70"/>
        <v>73</v>
      </c>
      <c r="P690" s="7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1">
        <f t="shared" si="74"/>
        <v>42262.104780092588</v>
      </c>
      <c r="T690" s="11">
        <f t="shared" si="75"/>
        <v>42292.104780092588</v>
      </c>
      <c r="U690">
        <f t="shared" si="76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70"/>
        <v>58</v>
      </c>
      <c r="P691" s="7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1">
        <f t="shared" si="74"/>
        <v>42675.66778935185</v>
      </c>
      <c r="T691" s="11">
        <f t="shared" si="75"/>
        <v>42712.207638888889</v>
      </c>
      <c r="U691">
        <f t="shared" si="76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70"/>
        <v>12</v>
      </c>
      <c r="P692" s="7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1">
        <f t="shared" si="74"/>
        <v>42579.634733796294</v>
      </c>
      <c r="T692" s="11">
        <f t="shared" si="75"/>
        <v>42622.25</v>
      </c>
      <c r="U692">
        <f t="shared" si="76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70"/>
        <v>1</v>
      </c>
      <c r="P693" s="7">
        <f t="shared" si="71"/>
        <v>26</v>
      </c>
      <c r="Q693" t="str">
        <f t="shared" si="72"/>
        <v>technology</v>
      </c>
      <c r="R693" t="str">
        <f t="shared" si="73"/>
        <v>wearables</v>
      </c>
      <c r="S693" s="11">
        <f t="shared" si="74"/>
        <v>42158.028310185182</v>
      </c>
      <c r="T693" s="11">
        <f t="shared" si="75"/>
        <v>42186.028310185182</v>
      </c>
      <c r="U693">
        <f t="shared" si="76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70"/>
        <v>7</v>
      </c>
      <c r="P694" s="7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1">
        <f t="shared" si="74"/>
        <v>42696.37572916667</v>
      </c>
      <c r="T694" s="11">
        <f t="shared" si="75"/>
        <v>42726.37572916667</v>
      </c>
      <c r="U694">
        <f t="shared" si="76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70"/>
        <v>35</v>
      </c>
      <c r="P695" s="7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1">
        <f t="shared" si="74"/>
        <v>42094.808182870373</v>
      </c>
      <c r="T695" s="11">
        <f t="shared" si="75"/>
        <v>42124.808182870373</v>
      </c>
      <c r="U695">
        <f t="shared" si="76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70"/>
        <v>0</v>
      </c>
      <c r="P696" s="7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1">
        <f t="shared" si="74"/>
        <v>42737.663877314815</v>
      </c>
      <c r="T696" s="11">
        <f t="shared" si="75"/>
        <v>42767.663877314815</v>
      </c>
      <c r="U696">
        <f t="shared" si="76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70"/>
        <v>1</v>
      </c>
      <c r="P697" s="7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1">
        <f t="shared" si="74"/>
        <v>41913.521064814813</v>
      </c>
      <c r="T697" s="11">
        <f t="shared" si="75"/>
        <v>41943.521064814813</v>
      </c>
      <c r="U697">
        <f t="shared" si="76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70"/>
        <v>0</v>
      </c>
      <c r="P698" s="7">
        <f t="shared" si="71"/>
        <v>1</v>
      </c>
      <c r="Q698" t="str">
        <f t="shared" si="72"/>
        <v>technology</v>
      </c>
      <c r="R698" t="str">
        <f t="shared" si="73"/>
        <v>wearables</v>
      </c>
      <c r="S698" s="11">
        <f t="shared" si="74"/>
        <v>41815.927106481482</v>
      </c>
      <c r="T698" s="11">
        <f t="shared" si="75"/>
        <v>41845.927106481482</v>
      </c>
      <c r="U698">
        <f t="shared" si="76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70"/>
        <v>46</v>
      </c>
      <c r="P699" s="7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1">
        <f t="shared" si="74"/>
        <v>42388.523020833338</v>
      </c>
      <c r="T699" s="11">
        <f t="shared" si="75"/>
        <v>42403.523020833338</v>
      </c>
      <c r="U699">
        <f t="shared" si="76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70"/>
        <v>15</v>
      </c>
      <c r="P700" s="7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1">
        <f t="shared" si="74"/>
        <v>41866.931076388886</v>
      </c>
      <c r="T700" s="11">
        <f t="shared" si="75"/>
        <v>41900.083333333336</v>
      </c>
      <c r="U700">
        <f t="shared" si="76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70"/>
        <v>82</v>
      </c>
      <c r="P701" s="7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1">
        <f t="shared" si="74"/>
        <v>41563.485509259262</v>
      </c>
      <c r="T701" s="11">
        <f t="shared" si="75"/>
        <v>41600.666666666664</v>
      </c>
      <c r="U701">
        <f t="shared" si="76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70"/>
        <v>3</v>
      </c>
      <c r="P702" s="7">
        <f t="shared" si="71"/>
        <v>13</v>
      </c>
      <c r="Q702" t="str">
        <f t="shared" si="72"/>
        <v>technology</v>
      </c>
      <c r="R702" t="str">
        <f t="shared" si="73"/>
        <v>wearables</v>
      </c>
      <c r="S702" s="11">
        <f t="shared" si="74"/>
        <v>42715.688437500001</v>
      </c>
      <c r="T702" s="11">
        <f t="shared" si="75"/>
        <v>42745.688437500001</v>
      </c>
      <c r="U702">
        <f t="shared" si="76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70"/>
        <v>27</v>
      </c>
      <c r="P703" s="7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1">
        <f t="shared" si="74"/>
        <v>41813.662962962961</v>
      </c>
      <c r="T703" s="11">
        <f t="shared" si="75"/>
        <v>41843.662962962961</v>
      </c>
      <c r="U703">
        <f t="shared" si="76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70"/>
        <v>31</v>
      </c>
      <c r="P704" s="7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1">
        <f t="shared" si="74"/>
        <v>42668.726701388892</v>
      </c>
      <c r="T704" s="11">
        <f t="shared" si="75"/>
        <v>42698.768368055549</v>
      </c>
      <c r="U704">
        <f t="shared" si="76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70"/>
        <v>6</v>
      </c>
      <c r="P705" s="7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1">
        <f t="shared" si="74"/>
        <v>42711.950798611113</v>
      </c>
      <c r="T705" s="11">
        <f t="shared" si="75"/>
        <v>42766.98055555555</v>
      </c>
      <c r="U705">
        <f t="shared" si="76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77">ROUND(E706/D706*100,0)</f>
        <v>1</v>
      </c>
      <c r="P706" s="7">
        <f t="shared" ref="P706:P769" si="78">E706/L706</f>
        <v>120.25</v>
      </c>
      <c r="Q706" t="str">
        <f t="shared" ref="Q706:Q769" si="79">LEFT(N706,SEARCH("/",N706)-1)</f>
        <v>technology</v>
      </c>
      <c r="R706" t="str">
        <f t="shared" ref="R706:R769" si="80">RIGHT(N706,LEN(N706)-SEARCH("/",N706))</f>
        <v>wearables</v>
      </c>
      <c r="S706" s="11">
        <f t="shared" ref="S706:S769" si="81">(((J706/60)/60)/24)+DATE(1970,1,1)</f>
        <v>42726.192916666667</v>
      </c>
      <c r="T706" s="11">
        <f t="shared" ref="T706:T769" si="82">(((I706/60)/60)/24)+DATE(1970,1,1)</f>
        <v>42786.192916666667</v>
      </c>
      <c r="U706">
        <f t="shared" ref="U706:U769" si="83">YEAR(S706)</f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77"/>
        <v>1</v>
      </c>
      <c r="P707" s="7">
        <f t="shared" si="78"/>
        <v>195.4</v>
      </c>
      <c r="Q707" t="str">
        <f t="shared" si="79"/>
        <v>technology</v>
      </c>
      <c r="R707" t="str">
        <f t="shared" si="80"/>
        <v>wearables</v>
      </c>
      <c r="S707" s="11">
        <f t="shared" si="81"/>
        <v>42726.491643518515</v>
      </c>
      <c r="T707" s="11">
        <f t="shared" si="82"/>
        <v>42756.491643518515</v>
      </c>
      <c r="U707">
        <f t="shared" si="83"/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7"/>
        <v>0</v>
      </c>
      <c r="P708" s="7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1">
        <f t="shared" si="81"/>
        <v>42676.995173611111</v>
      </c>
      <c r="T708" s="11">
        <f t="shared" si="82"/>
        <v>42718.777083333334</v>
      </c>
      <c r="U708">
        <f t="shared" si="83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7"/>
        <v>79</v>
      </c>
      <c r="P709" s="7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1">
        <f t="shared" si="81"/>
        <v>42696.663506944446</v>
      </c>
      <c r="T709" s="11">
        <f t="shared" si="82"/>
        <v>42736.663506944446</v>
      </c>
      <c r="U709">
        <f t="shared" si="83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7"/>
        <v>22</v>
      </c>
      <c r="P710" s="7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1">
        <f t="shared" si="81"/>
        <v>41835.581018518518</v>
      </c>
      <c r="T710" s="11">
        <f t="shared" si="82"/>
        <v>41895.581018518518</v>
      </c>
      <c r="U710">
        <f t="shared" si="83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7"/>
        <v>0</v>
      </c>
      <c r="P711" s="7">
        <f t="shared" si="78"/>
        <v>30.5</v>
      </c>
      <c r="Q711" t="str">
        <f t="shared" si="79"/>
        <v>technology</v>
      </c>
      <c r="R711" t="str">
        <f t="shared" si="80"/>
        <v>wearables</v>
      </c>
      <c r="S711" s="11">
        <f t="shared" si="81"/>
        <v>41948.041192129633</v>
      </c>
      <c r="T711" s="11">
        <f t="shared" si="82"/>
        <v>41978.041192129633</v>
      </c>
      <c r="U711">
        <f t="shared" si="83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7"/>
        <v>0</v>
      </c>
      <c r="P712" s="7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1">
        <f t="shared" si="81"/>
        <v>41837.984976851854</v>
      </c>
      <c r="T712" s="11">
        <f t="shared" si="82"/>
        <v>41871.030555555553</v>
      </c>
      <c r="U712">
        <f t="shared" si="83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7"/>
        <v>34</v>
      </c>
      <c r="P713" s="7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1">
        <f t="shared" si="81"/>
        <v>42678.459120370375</v>
      </c>
      <c r="T713" s="11">
        <f t="shared" si="82"/>
        <v>42718.500787037032</v>
      </c>
      <c r="U713">
        <f t="shared" si="83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7"/>
        <v>0</v>
      </c>
      <c r="P714" s="7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1">
        <f t="shared" si="81"/>
        <v>42384.680925925932</v>
      </c>
      <c r="T714" s="11">
        <f t="shared" si="82"/>
        <v>42414.680925925932</v>
      </c>
      <c r="U714">
        <f t="shared" si="83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7"/>
        <v>1</v>
      </c>
      <c r="P715" s="7">
        <f t="shared" si="78"/>
        <v>199</v>
      </c>
      <c r="Q715" t="str">
        <f t="shared" si="79"/>
        <v>technology</v>
      </c>
      <c r="R715" t="str">
        <f t="shared" si="80"/>
        <v>wearables</v>
      </c>
      <c r="S715" s="11">
        <f t="shared" si="81"/>
        <v>42496.529305555552</v>
      </c>
      <c r="T715" s="11">
        <f t="shared" si="82"/>
        <v>42526.529305555552</v>
      </c>
      <c r="U715">
        <f t="shared" si="83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7"/>
        <v>15</v>
      </c>
      <c r="P716" s="7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1">
        <f t="shared" si="81"/>
        <v>42734.787986111114</v>
      </c>
      <c r="T716" s="11">
        <f t="shared" si="82"/>
        <v>42794.787986111114</v>
      </c>
      <c r="U716">
        <f t="shared" si="83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7"/>
        <v>5</v>
      </c>
      <c r="P717" s="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1">
        <f t="shared" si="81"/>
        <v>42273.090740740736</v>
      </c>
      <c r="T717" s="11">
        <f t="shared" si="82"/>
        <v>42313.132407407407</v>
      </c>
      <c r="U717">
        <f t="shared" si="83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7"/>
        <v>10</v>
      </c>
      <c r="P718" s="7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1">
        <f t="shared" si="81"/>
        <v>41940.658645833333</v>
      </c>
      <c r="T718" s="11">
        <f t="shared" si="82"/>
        <v>41974</v>
      </c>
      <c r="U718">
        <f t="shared" si="83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7"/>
        <v>0</v>
      </c>
      <c r="P719" s="7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1">
        <f t="shared" si="81"/>
        <v>41857.854189814818</v>
      </c>
      <c r="T719" s="11">
        <f t="shared" si="82"/>
        <v>41887.854189814818</v>
      </c>
      <c r="U719">
        <f t="shared" si="83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7"/>
        <v>1</v>
      </c>
      <c r="P720" s="7">
        <f t="shared" si="78"/>
        <v>22.5</v>
      </c>
      <c r="Q720" t="str">
        <f t="shared" si="79"/>
        <v>technology</v>
      </c>
      <c r="R720" t="str">
        <f t="shared" si="80"/>
        <v>wearables</v>
      </c>
      <c r="S720" s="11">
        <f t="shared" si="81"/>
        <v>42752.845451388886</v>
      </c>
      <c r="T720" s="11">
        <f t="shared" si="82"/>
        <v>42784.249305555553</v>
      </c>
      <c r="U720">
        <f t="shared" si="83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7"/>
        <v>1</v>
      </c>
      <c r="P721" s="7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1">
        <f t="shared" si="81"/>
        <v>42409.040231481486</v>
      </c>
      <c r="T721" s="11">
        <f t="shared" si="82"/>
        <v>42423.040231481486</v>
      </c>
      <c r="U721">
        <f t="shared" si="83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7"/>
        <v>144</v>
      </c>
      <c r="P722" s="7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1">
        <f t="shared" si="81"/>
        <v>40909.649201388893</v>
      </c>
      <c r="T722" s="11">
        <f t="shared" si="82"/>
        <v>40937.649201388893</v>
      </c>
      <c r="U722">
        <f t="shared" si="83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7"/>
        <v>122</v>
      </c>
      <c r="P723" s="7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1">
        <f t="shared" si="81"/>
        <v>41807.571840277778</v>
      </c>
      <c r="T723" s="11">
        <f t="shared" si="82"/>
        <v>41852.571840277778</v>
      </c>
      <c r="U723">
        <f t="shared" si="83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7"/>
        <v>132</v>
      </c>
      <c r="P724" s="7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1">
        <f t="shared" si="81"/>
        <v>40977.805300925924</v>
      </c>
      <c r="T724" s="11">
        <f t="shared" si="82"/>
        <v>41007.76363425926</v>
      </c>
      <c r="U724">
        <f t="shared" si="83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7"/>
        <v>109</v>
      </c>
      <c r="P725" s="7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1">
        <f t="shared" si="81"/>
        <v>42184.816539351858</v>
      </c>
      <c r="T725" s="11">
        <f t="shared" si="82"/>
        <v>42215.165972222225</v>
      </c>
      <c r="U725">
        <f t="shared" si="83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7"/>
        <v>105</v>
      </c>
      <c r="P726" s="7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1">
        <f t="shared" si="81"/>
        <v>40694.638460648144</v>
      </c>
      <c r="T726" s="11">
        <f t="shared" si="82"/>
        <v>40724.638460648144</v>
      </c>
      <c r="U726">
        <f t="shared" si="83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7"/>
        <v>100</v>
      </c>
      <c r="P727" s="7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1">
        <f t="shared" si="81"/>
        <v>42321.626296296294</v>
      </c>
      <c r="T727" s="11">
        <f t="shared" si="82"/>
        <v>42351.626296296294</v>
      </c>
      <c r="U727">
        <f t="shared" si="83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7"/>
        <v>101</v>
      </c>
      <c r="P728" s="7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1">
        <f t="shared" si="81"/>
        <v>41346.042673611111</v>
      </c>
      <c r="T728" s="11">
        <f t="shared" si="82"/>
        <v>41376.042673611111</v>
      </c>
      <c r="U728">
        <f t="shared" si="83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7"/>
        <v>156</v>
      </c>
      <c r="P729" s="7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1">
        <f t="shared" si="81"/>
        <v>41247.020243055551</v>
      </c>
      <c r="T729" s="11">
        <f t="shared" si="82"/>
        <v>41288.888888888891</v>
      </c>
      <c r="U729">
        <f t="shared" si="83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7"/>
        <v>106</v>
      </c>
      <c r="P730" s="7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1">
        <f t="shared" si="81"/>
        <v>40731.837465277778</v>
      </c>
      <c r="T730" s="11">
        <f t="shared" si="82"/>
        <v>40776.837465277778</v>
      </c>
      <c r="U730">
        <f t="shared" si="83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7"/>
        <v>131</v>
      </c>
      <c r="P731" s="7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1">
        <f t="shared" si="81"/>
        <v>41111.185891203706</v>
      </c>
      <c r="T731" s="11">
        <f t="shared" si="82"/>
        <v>41171.185891203706</v>
      </c>
      <c r="U731">
        <f t="shared" si="83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7"/>
        <v>132</v>
      </c>
      <c r="P732" s="7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1">
        <f t="shared" si="81"/>
        <v>40854.745266203703</v>
      </c>
      <c r="T732" s="11">
        <f t="shared" si="82"/>
        <v>40884.745266203703</v>
      </c>
      <c r="U732">
        <f t="shared" si="83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7"/>
        <v>126</v>
      </c>
      <c r="P733" s="7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1">
        <f t="shared" si="81"/>
        <v>40879.795682870368</v>
      </c>
      <c r="T733" s="11">
        <f t="shared" si="82"/>
        <v>40930.25</v>
      </c>
      <c r="U733">
        <f t="shared" si="83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7"/>
        <v>160</v>
      </c>
      <c r="P734" s="7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1">
        <f t="shared" si="81"/>
        <v>41486.424317129626</v>
      </c>
      <c r="T734" s="11">
        <f t="shared" si="82"/>
        <v>41546.424317129626</v>
      </c>
      <c r="U734">
        <f t="shared" si="83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7"/>
        <v>120</v>
      </c>
      <c r="P735" s="7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1">
        <f t="shared" si="81"/>
        <v>41598.420046296298</v>
      </c>
      <c r="T735" s="11">
        <f t="shared" si="82"/>
        <v>41628.420046296298</v>
      </c>
      <c r="U735">
        <f t="shared" si="83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7"/>
        <v>126</v>
      </c>
      <c r="P736" s="7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1">
        <f t="shared" si="81"/>
        <v>42102.164583333331</v>
      </c>
      <c r="T736" s="11">
        <f t="shared" si="82"/>
        <v>42133.208333333328</v>
      </c>
      <c r="U736">
        <f t="shared" si="83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7"/>
        <v>114</v>
      </c>
      <c r="P737" s="7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1">
        <f t="shared" si="81"/>
        <v>41946.029467592591</v>
      </c>
      <c r="T737" s="11">
        <f t="shared" si="82"/>
        <v>41977.027083333334</v>
      </c>
      <c r="U737">
        <f t="shared" si="83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7"/>
        <v>315</v>
      </c>
      <c r="P738" s="7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1">
        <f t="shared" si="81"/>
        <v>41579.734259259261</v>
      </c>
      <c r="T738" s="11">
        <f t="shared" si="82"/>
        <v>41599.207638888889</v>
      </c>
      <c r="U738">
        <f t="shared" si="83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7"/>
        <v>122</v>
      </c>
      <c r="P739" s="7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1">
        <f t="shared" si="81"/>
        <v>41667.275312500002</v>
      </c>
      <c r="T739" s="11">
        <f t="shared" si="82"/>
        <v>41684.833333333336</v>
      </c>
      <c r="U739">
        <f t="shared" si="83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7"/>
        <v>107</v>
      </c>
      <c r="P740" s="7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1">
        <f t="shared" si="81"/>
        <v>41943.604097222218</v>
      </c>
      <c r="T740" s="11">
        <f t="shared" si="82"/>
        <v>41974.207638888889</v>
      </c>
      <c r="U740">
        <f t="shared" si="83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7"/>
        <v>158</v>
      </c>
      <c r="P741" s="7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1">
        <f t="shared" si="81"/>
        <v>41829.502650462964</v>
      </c>
      <c r="T741" s="11">
        <f t="shared" si="82"/>
        <v>41862.502650462964</v>
      </c>
      <c r="U741">
        <f t="shared" si="83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7"/>
        <v>107</v>
      </c>
      <c r="P742" s="7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1">
        <f t="shared" si="81"/>
        <v>42162.146782407406</v>
      </c>
      <c r="T742" s="11">
        <f t="shared" si="82"/>
        <v>42176.146782407406</v>
      </c>
      <c r="U742">
        <f t="shared" si="83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7"/>
        <v>102</v>
      </c>
      <c r="P743" s="7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1">
        <f t="shared" si="81"/>
        <v>41401.648217592592</v>
      </c>
      <c r="T743" s="11">
        <f t="shared" si="82"/>
        <v>41436.648217592592</v>
      </c>
      <c r="U743">
        <f t="shared" si="83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7"/>
        <v>111</v>
      </c>
      <c r="P744" s="7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1">
        <f t="shared" si="81"/>
        <v>41689.917962962965</v>
      </c>
      <c r="T744" s="11">
        <f t="shared" si="82"/>
        <v>41719.876296296294</v>
      </c>
      <c r="U744">
        <f t="shared" si="83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7"/>
        <v>148</v>
      </c>
      <c r="P745" s="7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1">
        <f t="shared" si="81"/>
        <v>40990.709317129629</v>
      </c>
      <c r="T745" s="11">
        <f t="shared" si="82"/>
        <v>41015.875</v>
      </c>
      <c r="U745">
        <f t="shared" si="83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7"/>
        <v>102</v>
      </c>
      <c r="P746" s="7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1">
        <f t="shared" si="81"/>
        <v>41226.95721064815</v>
      </c>
      <c r="T746" s="11">
        <f t="shared" si="82"/>
        <v>41256.95721064815</v>
      </c>
      <c r="U746">
        <f t="shared" si="83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7"/>
        <v>179</v>
      </c>
      <c r="P747" s="7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1">
        <f t="shared" si="81"/>
        <v>41367.572280092594</v>
      </c>
      <c r="T747" s="11">
        <f t="shared" si="82"/>
        <v>41397.572280092594</v>
      </c>
      <c r="U747">
        <f t="shared" si="83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7"/>
        <v>111</v>
      </c>
      <c r="P748" s="7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1">
        <f t="shared" si="81"/>
        <v>41157.042928240742</v>
      </c>
      <c r="T748" s="11">
        <f t="shared" si="82"/>
        <v>41175.165972222225</v>
      </c>
      <c r="U748">
        <f t="shared" si="83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7"/>
        <v>100</v>
      </c>
      <c r="P749" s="7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1">
        <f t="shared" si="81"/>
        <v>41988.548831018517</v>
      </c>
      <c r="T749" s="11">
        <f t="shared" si="82"/>
        <v>42019.454166666663</v>
      </c>
      <c r="U749">
        <f t="shared" si="83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7"/>
        <v>100</v>
      </c>
      <c r="P750" s="7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1">
        <f t="shared" si="81"/>
        <v>41831.846828703703</v>
      </c>
      <c r="T750" s="11">
        <f t="shared" si="82"/>
        <v>41861.846828703703</v>
      </c>
      <c r="U750">
        <f t="shared" si="83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7"/>
        <v>106</v>
      </c>
      <c r="P751" s="7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1">
        <f t="shared" si="81"/>
        <v>42733.94131944445</v>
      </c>
      <c r="T751" s="11">
        <f t="shared" si="82"/>
        <v>42763.94131944445</v>
      </c>
      <c r="U751">
        <f t="shared" si="83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7"/>
        <v>103</v>
      </c>
      <c r="P752" s="7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1">
        <f t="shared" si="81"/>
        <v>41299.878148148149</v>
      </c>
      <c r="T752" s="11">
        <f t="shared" si="82"/>
        <v>41329.878148148149</v>
      </c>
      <c r="U752">
        <f t="shared" si="83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7"/>
        <v>119</v>
      </c>
      <c r="P753" s="7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1">
        <f t="shared" si="81"/>
        <v>40713.630497685182</v>
      </c>
      <c r="T753" s="11">
        <f t="shared" si="82"/>
        <v>40759.630497685182</v>
      </c>
      <c r="U753">
        <f t="shared" si="83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7"/>
        <v>112</v>
      </c>
      <c r="P754" s="7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1">
        <f t="shared" si="81"/>
        <v>42639.421493055561</v>
      </c>
      <c r="T754" s="11">
        <f t="shared" si="82"/>
        <v>42659.458333333328</v>
      </c>
      <c r="U754">
        <f t="shared" si="83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7"/>
        <v>128</v>
      </c>
      <c r="P755" s="7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1">
        <f t="shared" si="81"/>
        <v>42019.590173611112</v>
      </c>
      <c r="T755" s="11">
        <f t="shared" si="82"/>
        <v>42049.590173611112</v>
      </c>
      <c r="U755">
        <f t="shared" si="83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7"/>
        <v>104</v>
      </c>
      <c r="P756" s="7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1">
        <f t="shared" si="81"/>
        <v>41249.749085648145</v>
      </c>
      <c r="T756" s="11">
        <f t="shared" si="82"/>
        <v>41279.749085648145</v>
      </c>
      <c r="U756">
        <f t="shared" si="83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7"/>
        <v>102</v>
      </c>
      <c r="P757" s="7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1">
        <f t="shared" si="81"/>
        <v>41383.605057870373</v>
      </c>
      <c r="T757" s="11">
        <f t="shared" si="82"/>
        <v>41414.02847222222</v>
      </c>
      <c r="U757">
        <f t="shared" si="83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7"/>
        <v>118</v>
      </c>
      <c r="P758" s="7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1">
        <f t="shared" si="81"/>
        <v>40590.766886574071</v>
      </c>
      <c r="T758" s="11">
        <f t="shared" si="82"/>
        <v>40651.725219907406</v>
      </c>
      <c r="U758">
        <f t="shared" si="83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7"/>
        <v>238</v>
      </c>
      <c r="P759" s="7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1">
        <f t="shared" si="81"/>
        <v>41235.054560185185</v>
      </c>
      <c r="T759" s="11">
        <f t="shared" si="82"/>
        <v>41249.054560185185</v>
      </c>
      <c r="U759">
        <f t="shared" si="83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7"/>
        <v>102</v>
      </c>
      <c r="P760" s="7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1">
        <f t="shared" si="81"/>
        <v>40429.836435185185</v>
      </c>
      <c r="T760" s="11">
        <f t="shared" si="82"/>
        <v>40459.836435185185</v>
      </c>
      <c r="U760">
        <f t="shared" si="83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7"/>
        <v>102</v>
      </c>
      <c r="P761" s="7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1">
        <f t="shared" si="81"/>
        <v>41789.330312500002</v>
      </c>
      <c r="T761" s="11">
        <f t="shared" si="82"/>
        <v>41829.330312500002</v>
      </c>
      <c r="U761">
        <f t="shared" si="83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7"/>
        <v>0</v>
      </c>
      <c r="P762" s="7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1">
        <f t="shared" si="81"/>
        <v>42670.764039351852</v>
      </c>
      <c r="T762" s="11">
        <f t="shared" si="82"/>
        <v>42700.805706018517</v>
      </c>
      <c r="U762">
        <f t="shared" si="83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7"/>
        <v>5</v>
      </c>
      <c r="P763" s="7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1">
        <f t="shared" si="81"/>
        <v>41642.751458333332</v>
      </c>
      <c r="T763" s="11">
        <f t="shared" si="82"/>
        <v>41672.751458333332</v>
      </c>
      <c r="U763">
        <f t="shared" si="83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7"/>
        <v>0</v>
      </c>
      <c r="P764" s="7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1">
        <f t="shared" si="81"/>
        <v>42690.858449074076</v>
      </c>
      <c r="T764" s="11">
        <f t="shared" si="82"/>
        <v>42708.25</v>
      </c>
      <c r="U764">
        <f t="shared" si="83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7"/>
        <v>0</v>
      </c>
      <c r="P765" s="7">
        <f t="shared" si="78"/>
        <v>5</v>
      </c>
      <c r="Q765" t="str">
        <f t="shared" si="79"/>
        <v>publishing</v>
      </c>
      <c r="R765" t="str">
        <f t="shared" si="80"/>
        <v>fiction</v>
      </c>
      <c r="S765" s="11">
        <f t="shared" si="81"/>
        <v>41471.446851851848</v>
      </c>
      <c r="T765" s="11">
        <f t="shared" si="82"/>
        <v>41501.446851851848</v>
      </c>
      <c r="U765">
        <f t="shared" si="83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7"/>
        <v>0</v>
      </c>
      <c r="P766" s="7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1">
        <f t="shared" si="81"/>
        <v>42227.173159722224</v>
      </c>
      <c r="T766" s="11">
        <f t="shared" si="82"/>
        <v>42257.173159722224</v>
      </c>
      <c r="U766">
        <f t="shared" si="83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7"/>
        <v>36</v>
      </c>
      <c r="P767" s="7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1">
        <f t="shared" si="81"/>
        <v>41901.542638888888</v>
      </c>
      <c r="T767" s="11">
        <f t="shared" si="82"/>
        <v>41931.542638888888</v>
      </c>
      <c r="U767">
        <f t="shared" si="83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7"/>
        <v>0</v>
      </c>
      <c r="P768" s="7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1">
        <f t="shared" si="81"/>
        <v>42021.783368055556</v>
      </c>
      <c r="T768" s="11">
        <f t="shared" si="82"/>
        <v>42051.783368055556</v>
      </c>
      <c r="U768">
        <f t="shared" si="83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7"/>
        <v>4</v>
      </c>
      <c r="P769" s="7">
        <f t="shared" si="78"/>
        <v>59</v>
      </c>
      <c r="Q769" t="str">
        <f t="shared" si="79"/>
        <v>publishing</v>
      </c>
      <c r="R769" t="str">
        <f t="shared" si="80"/>
        <v>fiction</v>
      </c>
      <c r="S769" s="11">
        <f t="shared" si="81"/>
        <v>42115.143634259264</v>
      </c>
      <c r="T769" s="11">
        <f t="shared" si="82"/>
        <v>42145.143634259264</v>
      </c>
      <c r="U769">
        <f t="shared" si="83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84">ROUND(E770/D770*100,0)</f>
        <v>0</v>
      </c>
      <c r="P770" s="7" t="e">
        <f t="shared" ref="P770:P833" si="85">E770/L770</f>
        <v>#DIV/0!</v>
      </c>
      <c r="Q770" t="str">
        <f t="shared" ref="Q770:Q833" si="86">LEFT(N770,SEARCH("/",N770)-1)</f>
        <v>publishing</v>
      </c>
      <c r="R770" t="str">
        <f t="shared" ref="R770:R833" si="87">RIGHT(N770,LEN(N770)-SEARCH("/",N770))</f>
        <v>fiction</v>
      </c>
      <c r="S770" s="11">
        <f t="shared" ref="S770:S833" si="88">(((J770/60)/60)/24)+DATE(1970,1,1)</f>
        <v>41594.207060185188</v>
      </c>
      <c r="T770" s="11">
        <f t="shared" ref="T770:T833" si="89">(((I770/60)/60)/24)+DATE(1970,1,1)</f>
        <v>41624.207060185188</v>
      </c>
      <c r="U770">
        <f t="shared" ref="U770:U833" si="90">YEAR(S770)</f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84"/>
        <v>41</v>
      </c>
      <c r="P771" s="7">
        <f t="shared" si="85"/>
        <v>31.846153846153847</v>
      </c>
      <c r="Q771" t="str">
        <f t="shared" si="86"/>
        <v>publishing</v>
      </c>
      <c r="R771" t="str">
        <f t="shared" si="87"/>
        <v>fiction</v>
      </c>
      <c r="S771" s="11">
        <f t="shared" si="88"/>
        <v>41604.996458333335</v>
      </c>
      <c r="T771" s="11">
        <f t="shared" si="89"/>
        <v>41634.996458333335</v>
      </c>
      <c r="U771">
        <f t="shared" si="90"/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84"/>
        <v>0</v>
      </c>
      <c r="P772" s="7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1">
        <f t="shared" si="88"/>
        <v>41289.999641203707</v>
      </c>
      <c r="T772" s="11">
        <f t="shared" si="89"/>
        <v>41329.999641203707</v>
      </c>
      <c r="U772">
        <f t="shared" si="90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84"/>
        <v>0</v>
      </c>
      <c r="P773" s="7">
        <f t="shared" si="85"/>
        <v>10</v>
      </c>
      <c r="Q773" t="str">
        <f t="shared" si="86"/>
        <v>publishing</v>
      </c>
      <c r="R773" t="str">
        <f t="shared" si="87"/>
        <v>fiction</v>
      </c>
      <c r="S773" s="11">
        <f t="shared" si="88"/>
        <v>42349.824097222227</v>
      </c>
      <c r="T773" s="11">
        <f t="shared" si="89"/>
        <v>42399.824097222227</v>
      </c>
      <c r="U773">
        <f t="shared" si="90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84"/>
        <v>3</v>
      </c>
      <c r="P774" s="7">
        <f t="shared" si="85"/>
        <v>50</v>
      </c>
      <c r="Q774" t="str">
        <f t="shared" si="86"/>
        <v>publishing</v>
      </c>
      <c r="R774" t="str">
        <f t="shared" si="87"/>
        <v>fiction</v>
      </c>
      <c r="S774" s="11">
        <f t="shared" si="88"/>
        <v>40068.056932870371</v>
      </c>
      <c r="T774" s="11">
        <f t="shared" si="89"/>
        <v>40118.165972222225</v>
      </c>
      <c r="U774">
        <f t="shared" si="90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84"/>
        <v>1</v>
      </c>
      <c r="P775" s="7">
        <f t="shared" si="85"/>
        <v>16</v>
      </c>
      <c r="Q775" t="str">
        <f t="shared" si="86"/>
        <v>publishing</v>
      </c>
      <c r="R775" t="str">
        <f t="shared" si="87"/>
        <v>fiction</v>
      </c>
      <c r="S775" s="11">
        <f t="shared" si="88"/>
        <v>42100.735937499994</v>
      </c>
      <c r="T775" s="11">
        <f t="shared" si="89"/>
        <v>42134.959027777775</v>
      </c>
      <c r="U775">
        <f t="shared" si="90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84"/>
        <v>70</v>
      </c>
      <c r="P776" s="7">
        <f t="shared" si="85"/>
        <v>39</v>
      </c>
      <c r="Q776" t="str">
        <f t="shared" si="86"/>
        <v>publishing</v>
      </c>
      <c r="R776" t="str">
        <f t="shared" si="87"/>
        <v>fiction</v>
      </c>
      <c r="S776" s="11">
        <f t="shared" si="88"/>
        <v>41663.780300925922</v>
      </c>
      <c r="T776" s="11">
        <f t="shared" si="89"/>
        <v>41693.780300925922</v>
      </c>
      <c r="U776">
        <f t="shared" si="90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84"/>
        <v>2</v>
      </c>
      <c r="P777" s="7">
        <f t="shared" si="85"/>
        <v>34</v>
      </c>
      <c r="Q777" t="str">
        <f t="shared" si="86"/>
        <v>publishing</v>
      </c>
      <c r="R777" t="str">
        <f t="shared" si="87"/>
        <v>fiction</v>
      </c>
      <c r="S777" s="11">
        <f t="shared" si="88"/>
        <v>40863.060127314813</v>
      </c>
      <c r="T777" s="11">
        <f t="shared" si="89"/>
        <v>40893.060127314813</v>
      </c>
      <c r="U777">
        <f t="shared" si="90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84"/>
        <v>51</v>
      </c>
      <c r="P778" s="7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1">
        <f t="shared" si="88"/>
        <v>42250.685706018514</v>
      </c>
      <c r="T778" s="11">
        <f t="shared" si="89"/>
        <v>42288.208333333328</v>
      </c>
      <c r="U778">
        <f t="shared" si="90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84"/>
        <v>1</v>
      </c>
      <c r="P779" s="7">
        <f t="shared" si="85"/>
        <v>7</v>
      </c>
      <c r="Q779" t="str">
        <f t="shared" si="86"/>
        <v>publishing</v>
      </c>
      <c r="R779" t="str">
        <f t="shared" si="87"/>
        <v>fiction</v>
      </c>
      <c r="S779" s="11">
        <f t="shared" si="88"/>
        <v>41456.981215277774</v>
      </c>
      <c r="T779" s="11">
        <f t="shared" si="89"/>
        <v>41486.981215277774</v>
      </c>
      <c r="U779">
        <f t="shared" si="90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84"/>
        <v>0</v>
      </c>
      <c r="P780" s="7">
        <f t="shared" si="85"/>
        <v>2</v>
      </c>
      <c r="Q780" t="str">
        <f t="shared" si="86"/>
        <v>publishing</v>
      </c>
      <c r="R780" t="str">
        <f t="shared" si="87"/>
        <v>fiction</v>
      </c>
      <c r="S780" s="11">
        <f t="shared" si="88"/>
        <v>41729.702314814815</v>
      </c>
      <c r="T780" s="11">
        <f t="shared" si="89"/>
        <v>41759.702314814815</v>
      </c>
      <c r="U780">
        <f t="shared" si="90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84"/>
        <v>3</v>
      </c>
      <c r="P781" s="7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1">
        <f t="shared" si="88"/>
        <v>40436.68408564815</v>
      </c>
      <c r="T781" s="11">
        <f t="shared" si="89"/>
        <v>40466.166666666664</v>
      </c>
      <c r="U781">
        <f t="shared" si="90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84"/>
        <v>104</v>
      </c>
      <c r="P782" s="7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1">
        <f t="shared" si="88"/>
        <v>40636.673900462964</v>
      </c>
      <c r="T782" s="11">
        <f t="shared" si="89"/>
        <v>40666.673900462964</v>
      </c>
      <c r="U782">
        <f t="shared" si="90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84"/>
        <v>133</v>
      </c>
      <c r="P783" s="7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1">
        <f t="shared" si="88"/>
        <v>41403.000856481485</v>
      </c>
      <c r="T783" s="11">
        <f t="shared" si="89"/>
        <v>41433.000856481485</v>
      </c>
      <c r="U783">
        <f t="shared" si="90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84"/>
        <v>100</v>
      </c>
      <c r="P784" s="7">
        <f t="shared" si="85"/>
        <v>50</v>
      </c>
      <c r="Q784" t="str">
        <f t="shared" si="86"/>
        <v>music</v>
      </c>
      <c r="R784" t="str">
        <f t="shared" si="87"/>
        <v>rock</v>
      </c>
      <c r="S784" s="11">
        <f t="shared" si="88"/>
        <v>41116.758125</v>
      </c>
      <c r="T784" s="11">
        <f t="shared" si="89"/>
        <v>41146.758125</v>
      </c>
      <c r="U784">
        <f t="shared" si="90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84"/>
        <v>148</v>
      </c>
      <c r="P785" s="7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1">
        <f t="shared" si="88"/>
        <v>40987.773715277777</v>
      </c>
      <c r="T785" s="11">
        <f t="shared" si="89"/>
        <v>41026.916666666664</v>
      </c>
      <c r="U785">
        <f t="shared" si="90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84"/>
        <v>103</v>
      </c>
      <c r="P786" s="7">
        <f t="shared" si="85"/>
        <v>102.5</v>
      </c>
      <c r="Q786" t="str">
        <f t="shared" si="86"/>
        <v>music</v>
      </c>
      <c r="R786" t="str">
        <f t="shared" si="87"/>
        <v>rock</v>
      </c>
      <c r="S786" s="11">
        <f t="shared" si="88"/>
        <v>41675.149525462963</v>
      </c>
      <c r="T786" s="11">
        <f t="shared" si="89"/>
        <v>41715.107858796298</v>
      </c>
      <c r="U786">
        <f t="shared" si="90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84"/>
        <v>181</v>
      </c>
      <c r="P787" s="7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1">
        <f t="shared" si="88"/>
        <v>41303.593923611108</v>
      </c>
      <c r="T787" s="11">
        <f t="shared" si="89"/>
        <v>41333.593923611108</v>
      </c>
      <c r="U787">
        <f t="shared" si="90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84"/>
        <v>143</v>
      </c>
      <c r="P788" s="7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1">
        <f t="shared" si="88"/>
        <v>40983.055949074071</v>
      </c>
      <c r="T788" s="11">
        <f t="shared" si="89"/>
        <v>41040.657638888886</v>
      </c>
      <c r="U788">
        <f t="shared" si="90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84"/>
        <v>114</v>
      </c>
      <c r="P789" s="7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1">
        <f t="shared" si="88"/>
        <v>41549.627615740741</v>
      </c>
      <c r="T789" s="11">
        <f t="shared" si="89"/>
        <v>41579.627615740741</v>
      </c>
      <c r="U789">
        <f t="shared" si="90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84"/>
        <v>204</v>
      </c>
      <c r="P790" s="7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1">
        <f t="shared" si="88"/>
        <v>41059.006805555553</v>
      </c>
      <c r="T790" s="11">
        <f t="shared" si="89"/>
        <v>41097.165972222225</v>
      </c>
      <c r="U790">
        <f t="shared" si="90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84"/>
        <v>109</v>
      </c>
      <c r="P791" s="7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1">
        <f t="shared" si="88"/>
        <v>41277.186111111114</v>
      </c>
      <c r="T791" s="11">
        <f t="shared" si="89"/>
        <v>41295.332638888889</v>
      </c>
      <c r="U791">
        <f t="shared" si="90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84"/>
        <v>144</v>
      </c>
      <c r="P792" s="7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1">
        <f t="shared" si="88"/>
        <v>41276.047905092593</v>
      </c>
      <c r="T792" s="11">
        <f t="shared" si="89"/>
        <v>41306.047905092593</v>
      </c>
      <c r="U792">
        <f t="shared" si="90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84"/>
        <v>104</v>
      </c>
      <c r="P793" s="7">
        <f t="shared" si="85"/>
        <v>60.859375</v>
      </c>
      <c r="Q793" t="str">
        <f t="shared" si="86"/>
        <v>music</v>
      </c>
      <c r="R793" t="str">
        <f t="shared" si="87"/>
        <v>rock</v>
      </c>
      <c r="S793" s="11">
        <f t="shared" si="88"/>
        <v>41557.780624999999</v>
      </c>
      <c r="T793" s="11">
        <f t="shared" si="89"/>
        <v>41591.249305555553</v>
      </c>
      <c r="U793">
        <f t="shared" si="90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84"/>
        <v>100</v>
      </c>
      <c r="P794" s="7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1">
        <f t="shared" si="88"/>
        <v>41555.873645833337</v>
      </c>
      <c r="T794" s="11">
        <f t="shared" si="89"/>
        <v>41585.915312500001</v>
      </c>
      <c r="U794">
        <f t="shared" si="90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84"/>
        <v>103</v>
      </c>
      <c r="P795" s="7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1">
        <f t="shared" si="88"/>
        <v>41442.741249999999</v>
      </c>
      <c r="T795" s="11">
        <f t="shared" si="89"/>
        <v>41458.207638888889</v>
      </c>
      <c r="U795">
        <f t="shared" si="90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84"/>
        <v>105</v>
      </c>
      <c r="P796" s="7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1">
        <f t="shared" si="88"/>
        <v>40736.115011574075</v>
      </c>
      <c r="T796" s="11">
        <f t="shared" si="89"/>
        <v>40791.712500000001</v>
      </c>
      <c r="U796">
        <f t="shared" si="90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84"/>
        <v>112</v>
      </c>
      <c r="P797" s="7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1">
        <f t="shared" si="88"/>
        <v>40963.613032407404</v>
      </c>
      <c r="T797" s="11">
        <f t="shared" si="89"/>
        <v>41006.207638888889</v>
      </c>
      <c r="U797">
        <f t="shared" si="90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84"/>
        <v>101</v>
      </c>
      <c r="P798" s="7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1">
        <f t="shared" si="88"/>
        <v>41502.882928240739</v>
      </c>
      <c r="T798" s="11">
        <f t="shared" si="89"/>
        <v>41532.881944444445</v>
      </c>
      <c r="U798">
        <f t="shared" si="90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84"/>
        <v>108</v>
      </c>
      <c r="P799" s="7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1">
        <f t="shared" si="88"/>
        <v>40996.994074074071</v>
      </c>
      <c r="T799" s="11">
        <f t="shared" si="89"/>
        <v>41028.166666666664</v>
      </c>
      <c r="U799">
        <f t="shared" si="90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84"/>
        <v>115</v>
      </c>
      <c r="P800" s="7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1">
        <f t="shared" si="88"/>
        <v>41882.590127314819</v>
      </c>
      <c r="T800" s="11">
        <f t="shared" si="89"/>
        <v>41912.590127314819</v>
      </c>
      <c r="U800">
        <f t="shared" si="90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84"/>
        <v>100</v>
      </c>
      <c r="P801" s="7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1">
        <f t="shared" si="88"/>
        <v>40996.667199074072</v>
      </c>
      <c r="T801" s="11">
        <f t="shared" si="89"/>
        <v>41026.667199074072</v>
      </c>
      <c r="U801">
        <f t="shared" si="90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84"/>
        <v>152</v>
      </c>
      <c r="P802" s="7">
        <f t="shared" si="85"/>
        <v>40.75</v>
      </c>
      <c r="Q802" t="str">
        <f t="shared" si="86"/>
        <v>music</v>
      </c>
      <c r="R802" t="str">
        <f t="shared" si="87"/>
        <v>rock</v>
      </c>
      <c r="S802" s="11">
        <f t="shared" si="88"/>
        <v>41863.433495370373</v>
      </c>
      <c r="T802" s="11">
        <f t="shared" si="89"/>
        <v>41893.433495370373</v>
      </c>
      <c r="U802">
        <f t="shared" si="90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84"/>
        <v>112</v>
      </c>
      <c r="P803" s="7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1">
        <f t="shared" si="88"/>
        <v>40695.795370370368</v>
      </c>
      <c r="T803" s="11">
        <f t="shared" si="89"/>
        <v>40725.795370370368</v>
      </c>
      <c r="U803">
        <f t="shared" si="90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84"/>
        <v>101</v>
      </c>
      <c r="P804" s="7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1">
        <f t="shared" si="88"/>
        <v>41123.022268518522</v>
      </c>
      <c r="T804" s="11">
        <f t="shared" si="89"/>
        <v>41169.170138888891</v>
      </c>
      <c r="U804">
        <f t="shared" si="90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84"/>
        <v>123</v>
      </c>
      <c r="P805" s="7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1">
        <f t="shared" si="88"/>
        <v>40665.949976851851</v>
      </c>
      <c r="T805" s="11">
        <f t="shared" si="89"/>
        <v>40692.041666666664</v>
      </c>
      <c r="U805">
        <f t="shared" si="90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84"/>
        <v>100</v>
      </c>
      <c r="P806" s="7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1">
        <f t="shared" si="88"/>
        <v>40730.105625000004</v>
      </c>
      <c r="T806" s="11">
        <f t="shared" si="89"/>
        <v>40747.165972222225</v>
      </c>
      <c r="U806">
        <f t="shared" si="90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84"/>
        <v>105</v>
      </c>
      <c r="P807" s="7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1">
        <f t="shared" si="88"/>
        <v>40690.823055555556</v>
      </c>
      <c r="T807" s="11">
        <f t="shared" si="89"/>
        <v>40740.958333333336</v>
      </c>
      <c r="U807">
        <f t="shared" si="90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84"/>
        <v>104</v>
      </c>
      <c r="P808" s="7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1">
        <f t="shared" si="88"/>
        <v>40763.691423611112</v>
      </c>
      <c r="T808" s="11">
        <f t="shared" si="89"/>
        <v>40793.691423611112</v>
      </c>
      <c r="U808">
        <f t="shared" si="90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84"/>
        <v>105</v>
      </c>
      <c r="P809" s="7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1">
        <f t="shared" si="88"/>
        <v>42759.628599537042</v>
      </c>
      <c r="T809" s="11">
        <f t="shared" si="89"/>
        <v>42795.083333333328</v>
      </c>
      <c r="U809">
        <f t="shared" si="90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84"/>
        <v>100</v>
      </c>
      <c r="P810" s="7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1">
        <f t="shared" si="88"/>
        <v>41962.100532407407</v>
      </c>
      <c r="T810" s="11">
        <f t="shared" si="89"/>
        <v>41995.207638888889</v>
      </c>
      <c r="U810">
        <f t="shared" si="90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84"/>
        <v>104</v>
      </c>
      <c r="P811" s="7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1">
        <f t="shared" si="88"/>
        <v>41628.833680555559</v>
      </c>
      <c r="T811" s="11">
        <f t="shared" si="89"/>
        <v>41658.833680555559</v>
      </c>
      <c r="U811">
        <f t="shared" si="90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84"/>
        <v>105</v>
      </c>
      <c r="P812" s="7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1">
        <f t="shared" si="88"/>
        <v>41123.056273148148</v>
      </c>
      <c r="T812" s="11">
        <f t="shared" si="89"/>
        <v>41153.056273148148</v>
      </c>
      <c r="U812">
        <f t="shared" si="90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84"/>
        <v>104</v>
      </c>
      <c r="P813" s="7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1">
        <f t="shared" si="88"/>
        <v>41443.643541666665</v>
      </c>
      <c r="T813" s="11">
        <f t="shared" si="89"/>
        <v>41465.702777777777</v>
      </c>
      <c r="U813">
        <f t="shared" si="90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84"/>
        <v>152</v>
      </c>
      <c r="P814" s="7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1">
        <f t="shared" si="88"/>
        <v>41282.017962962964</v>
      </c>
      <c r="T814" s="11">
        <f t="shared" si="89"/>
        <v>41334.581944444442</v>
      </c>
      <c r="U814">
        <f t="shared" si="90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84"/>
        <v>160</v>
      </c>
      <c r="P815" s="7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1">
        <f t="shared" si="88"/>
        <v>41080.960243055553</v>
      </c>
      <c r="T815" s="11">
        <f t="shared" si="89"/>
        <v>41110.960243055553</v>
      </c>
      <c r="U815">
        <f t="shared" si="90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84"/>
        <v>127</v>
      </c>
      <c r="P816" s="7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1">
        <f t="shared" si="88"/>
        <v>40679.743067129632</v>
      </c>
      <c r="T816" s="11">
        <f t="shared" si="89"/>
        <v>40694.75277777778</v>
      </c>
      <c r="U816">
        <f t="shared" si="90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84"/>
        <v>107</v>
      </c>
      <c r="P817" s="7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1">
        <f t="shared" si="88"/>
        <v>41914.917858796296</v>
      </c>
      <c r="T817" s="11">
        <f t="shared" si="89"/>
        <v>41944.917858796296</v>
      </c>
      <c r="U817">
        <f t="shared" si="90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84"/>
        <v>115</v>
      </c>
      <c r="P818" s="7">
        <f t="shared" si="85"/>
        <v>39.31</v>
      </c>
      <c r="Q818" t="str">
        <f t="shared" si="86"/>
        <v>music</v>
      </c>
      <c r="R818" t="str">
        <f t="shared" si="87"/>
        <v>rock</v>
      </c>
      <c r="S818" s="11">
        <f t="shared" si="88"/>
        <v>41341.870868055557</v>
      </c>
      <c r="T818" s="11">
        <f t="shared" si="89"/>
        <v>41373.270833333336</v>
      </c>
      <c r="U818">
        <f t="shared" si="90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84"/>
        <v>137</v>
      </c>
      <c r="P819" s="7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1">
        <f t="shared" si="88"/>
        <v>40925.599664351852</v>
      </c>
      <c r="T819" s="11">
        <f t="shared" si="89"/>
        <v>40979.207638888889</v>
      </c>
      <c r="U819">
        <f t="shared" si="90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84"/>
        <v>156</v>
      </c>
      <c r="P820" s="7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1">
        <f t="shared" si="88"/>
        <v>41120.882881944446</v>
      </c>
      <c r="T820" s="11">
        <f t="shared" si="89"/>
        <v>41128.709027777775</v>
      </c>
      <c r="U820">
        <f t="shared" si="90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84"/>
        <v>109</v>
      </c>
      <c r="P821" s="7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1">
        <f t="shared" si="88"/>
        <v>41619.998310185183</v>
      </c>
      <c r="T821" s="11">
        <f t="shared" si="89"/>
        <v>41629.197222222225</v>
      </c>
      <c r="U821">
        <f t="shared" si="90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84"/>
        <v>134</v>
      </c>
      <c r="P822" s="7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1">
        <f t="shared" si="88"/>
        <v>41768.841921296298</v>
      </c>
      <c r="T822" s="11">
        <f t="shared" si="89"/>
        <v>41799.208333333336</v>
      </c>
      <c r="U822">
        <f t="shared" si="90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84"/>
        <v>100</v>
      </c>
      <c r="P823" s="7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1">
        <f t="shared" si="88"/>
        <v>42093.922048611115</v>
      </c>
      <c r="T823" s="11">
        <f t="shared" si="89"/>
        <v>42128.167361111111</v>
      </c>
      <c r="U823">
        <f t="shared" si="90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84"/>
        <v>119</v>
      </c>
      <c r="P824" s="7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1">
        <f t="shared" si="88"/>
        <v>41157.947337962964</v>
      </c>
      <c r="T824" s="11">
        <f t="shared" si="89"/>
        <v>41187.947337962964</v>
      </c>
      <c r="U824">
        <f t="shared" si="90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84"/>
        <v>180</v>
      </c>
      <c r="P825" s="7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1">
        <f t="shared" si="88"/>
        <v>42055.972824074073</v>
      </c>
      <c r="T825" s="11">
        <f t="shared" si="89"/>
        <v>42085.931157407409</v>
      </c>
      <c r="U825">
        <f t="shared" si="90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84"/>
        <v>134</v>
      </c>
      <c r="P826" s="7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1">
        <f t="shared" si="88"/>
        <v>40250.242106481484</v>
      </c>
      <c r="T826" s="11">
        <f t="shared" si="89"/>
        <v>40286.290972222225</v>
      </c>
      <c r="U826">
        <f t="shared" si="90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84"/>
        <v>100</v>
      </c>
      <c r="P827" s="7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1">
        <f t="shared" si="88"/>
        <v>41186.306527777779</v>
      </c>
      <c r="T827" s="11">
        <f t="shared" si="89"/>
        <v>41211.306527777779</v>
      </c>
      <c r="U827">
        <f t="shared" si="90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84"/>
        <v>101</v>
      </c>
      <c r="P828" s="7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1">
        <f t="shared" si="88"/>
        <v>40973.038541666669</v>
      </c>
      <c r="T828" s="11">
        <f t="shared" si="89"/>
        <v>40993.996874999997</v>
      </c>
      <c r="U828">
        <f t="shared" si="90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84"/>
        <v>103</v>
      </c>
      <c r="P829" s="7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1">
        <f t="shared" si="88"/>
        <v>40927.473460648151</v>
      </c>
      <c r="T829" s="11">
        <f t="shared" si="89"/>
        <v>40953.825694444444</v>
      </c>
      <c r="U829">
        <f t="shared" si="90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84"/>
        <v>107</v>
      </c>
      <c r="P830" s="7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1">
        <f t="shared" si="88"/>
        <v>41073.050717592596</v>
      </c>
      <c r="T830" s="11">
        <f t="shared" si="89"/>
        <v>41085.683333333334</v>
      </c>
      <c r="U830">
        <f t="shared" si="90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84"/>
        <v>104</v>
      </c>
      <c r="P831" s="7">
        <f t="shared" si="85"/>
        <v>32.5</v>
      </c>
      <c r="Q831" t="str">
        <f t="shared" si="86"/>
        <v>music</v>
      </c>
      <c r="R831" t="str">
        <f t="shared" si="87"/>
        <v>rock</v>
      </c>
      <c r="S831" s="11">
        <f t="shared" si="88"/>
        <v>42504.801388888889</v>
      </c>
      <c r="T831" s="11">
        <f t="shared" si="89"/>
        <v>42564.801388888889</v>
      </c>
      <c r="U831">
        <f t="shared" si="90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84"/>
        <v>108</v>
      </c>
      <c r="P832" s="7">
        <f t="shared" si="85"/>
        <v>60.65625</v>
      </c>
      <c r="Q832" t="str">
        <f t="shared" si="86"/>
        <v>music</v>
      </c>
      <c r="R832" t="str">
        <f t="shared" si="87"/>
        <v>rock</v>
      </c>
      <c r="S832" s="11">
        <f t="shared" si="88"/>
        <v>41325.525752314818</v>
      </c>
      <c r="T832" s="11">
        <f t="shared" si="89"/>
        <v>41355.484085648146</v>
      </c>
      <c r="U832">
        <f t="shared" si="90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84"/>
        <v>233</v>
      </c>
      <c r="P833" s="7">
        <f t="shared" si="85"/>
        <v>175</v>
      </c>
      <c r="Q833" t="str">
        <f t="shared" si="86"/>
        <v>music</v>
      </c>
      <c r="R833" t="str">
        <f t="shared" si="87"/>
        <v>rock</v>
      </c>
      <c r="S833" s="11">
        <f t="shared" si="88"/>
        <v>40996.646921296298</v>
      </c>
      <c r="T833" s="11">
        <f t="shared" si="89"/>
        <v>41026.646921296298</v>
      </c>
      <c r="U833">
        <f t="shared" si="90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91">ROUND(E834/D834*100,0)</f>
        <v>101</v>
      </c>
      <c r="P834" s="7">
        <f t="shared" ref="P834:P897" si="92">E834/L834</f>
        <v>97.993896103896105</v>
      </c>
      <c r="Q834" t="str">
        <f t="shared" ref="Q834:Q897" si="93">LEFT(N834,SEARCH("/",N834)-1)</f>
        <v>music</v>
      </c>
      <c r="R834" t="str">
        <f t="shared" ref="R834:R897" si="94">RIGHT(N834,LEN(N834)-SEARCH("/",N834))</f>
        <v>rock</v>
      </c>
      <c r="S834" s="11">
        <f t="shared" ref="S834:S897" si="95">(((J834/60)/60)/24)+DATE(1970,1,1)</f>
        <v>40869.675173611111</v>
      </c>
      <c r="T834" s="11">
        <f t="shared" ref="T834:T897" si="96">(((I834/60)/60)/24)+DATE(1970,1,1)</f>
        <v>40929.342361111114</v>
      </c>
      <c r="U834">
        <f t="shared" ref="U834:U897" si="97">YEAR(S834)</f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91"/>
        <v>102</v>
      </c>
      <c r="P835" s="7">
        <f t="shared" si="92"/>
        <v>148.78048780487805</v>
      </c>
      <c r="Q835" t="str">
        <f t="shared" si="93"/>
        <v>music</v>
      </c>
      <c r="R835" t="str">
        <f t="shared" si="94"/>
        <v>rock</v>
      </c>
      <c r="S835" s="11">
        <f t="shared" si="95"/>
        <v>41718.878182870372</v>
      </c>
      <c r="T835" s="11">
        <f t="shared" si="96"/>
        <v>41748.878182870372</v>
      </c>
      <c r="U835">
        <f t="shared" si="97"/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91"/>
        <v>131</v>
      </c>
      <c r="P836" s="7">
        <f t="shared" si="92"/>
        <v>96.08</v>
      </c>
      <c r="Q836" t="str">
        <f t="shared" si="93"/>
        <v>music</v>
      </c>
      <c r="R836" t="str">
        <f t="shared" si="94"/>
        <v>rock</v>
      </c>
      <c r="S836" s="11">
        <f t="shared" si="95"/>
        <v>41422.822824074072</v>
      </c>
      <c r="T836" s="11">
        <f t="shared" si="96"/>
        <v>41456.165972222225</v>
      </c>
      <c r="U836">
        <f t="shared" si="97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91"/>
        <v>117</v>
      </c>
      <c r="P837" s="7">
        <f t="shared" si="92"/>
        <v>58.625</v>
      </c>
      <c r="Q837" t="str">
        <f t="shared" si="93"/>
        <v>music</v>
      </c>
      <c r="R837" t="str">
        <f t="shared" si="94"/>
        <v>rock</v>
      </c>
      <c r="S837" s="11">
        <f t="shared" si="95"/>
        <v>41005.45784722222</v>
      </c>
      <c r="T837" s="11">
        <f t="shared" si="96"/>
        <v>41048.125</v>
      </c>
      <c r="U837">
        <f t="shared" si="97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91"/>
        <v>101</v>
      </c>
      <c r="P838" s="7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1">
        <f t="shared" si="95"/>
        <v>41524.056921296295</v>
      </c>
      <c r="T838" s="11">
        <f t="shared" si="96"/>
        <v>41554.056921296295</v>
      </c>
      <c r="U838">
        <f t="shared" si="97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91"/>
        <v>122</v>
      </c>
      <c r="P839" s="7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1">
        <f t="shared" si="95"/>
        <v>41730.998402777775</v>
      </c>
      <c r="T839" s="11">
        <f t="shared" si="96"/>
        <v>41760.998402777775</v>
      </c>
      <c r="U839">
        <f t="shared" si="97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91"/>
        <v>145</v>
      </c>
      <c r="P840" s="7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1">
        <f t="shared" si="95"/>
        <v>40895.897974537038</v>
      </c>
      <c r="T840" s="11">
        <f t="shared" si="96"/>
        <v>40925.897974537038</v>
      </c>
      <c r="U840">
        <f t="shared" si="97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91"/>
        <v>117</v>
      </c>
      <c r="P841" s="7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1">
        <f t="shared" si="95"/>
        <v>41144.763379629629</v>
      </c>
      <c r="T841" s="11">
        <f t="shared" si="96"/>
        <v>41174.763379629629</v>
      </c>
      <c r="U841">
        <f t="shared" si="97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91"/>
        <v>120</v>
      </c>
      <c r="P842" s="7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1">
        <f t="shared" si="95"/>
        <v>42607.226701388892</v>
      </c>
      <c r="T842" s="11">
        <f t="shared" si="96"/>
        <v>42637.226701388892</v>
      </c>
      <c r="U842">
        <f t="shared" si="97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91"/>
        <v>101</v>
      </c>
      <c r="P843" s="7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1">
        <f t="shared" si="95"/>
        <v>41923.838692129626</v>
      </c>
      <c r="T843" s="11">
        <f t="shared" si="96"/>
        <v>41953.88035879629</v>
      </c>
      <c r="U843">
        <f t="shared" si="97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91"/>
        <v>104</v>
      </c>
      <c r="P844" s="7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1">
        <f t="shared" si="95"/>
        <v>41526.592395833337</v>
      </c>
      <c r="T844" s="11">
        <f t="shared" si="96"/>
        <v>41561.165972222225</v>
      </c>
      <c r="U844">
        <f t="shared" si="97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91"/>
        <v>267</v>
      </c>
      <c r="P845" s="7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1">
        <f t="shared" si="95"/>
        <v>42695.257870370369</v>
      </c>
      <c r="T845" s="11">
        <f t="shared" si="96"/>
        <v>42712.333333333328</v>
      </c>
      <c r="U845">
        <f t="shared" si="97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91"/>
        <v>194</v>
      </c>
      <c r="P846" s="7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1">
        <f t="shared" si="95"/>
        <v>41905.684629629628</v>
      </c>
      <c r="T846" s="11">
        <f t="shared" si="96"/>
        <v>41944.207638888889</v>
      </c>
      <c r="U846">
        <f t="shared" si="97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91"/>
        <v>120</v>
      </c>
      <c r="P847" s="7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1">
        <f t="shared" si="95"/>
        <v>42578.205972222218</v>
      </c>
      <c r="T847" s="11">
        <f t="shared" si="96"/>
        <v>42618.165972222225</v>
      </c>
      <c r="U847">
        <f t="shared" si="97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91"/>
        <v>122</v>
      </c>
      <c r="P848" s="7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1">
        <f t="shared" si="95"/>
        <v>41694.391840277778</v>
      </c>
      <c r="T848" s="11">
        <f t="shared" si="96"/>
        <v>41708.583333333336</v>
      </c>
      <c r="U848">
        <f t="shared" si="97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91"/>
        <v>100</v>
      </c>
      <c r="P849" s="7">
        <f t="shared" si="92"/>
        <v>10</v>
      </c>
      <c r="Q849" t="str">
        <f t="shared" si="93"/>
        <v>music</v>
      </c>
      <c r="R849" t="str">
        <f t="shared" si="94"/>
        <v>metal</v>
      </c>
      <c r="S849" s="11">
        <f t="shared" si="95"/>
        <v>42165.79833333334</v>
      </c>
      <c r="T849" s="11">
        <f t="shared" si="96"/>
        <v>42195.79833333334</v>
      </c>
      <c r="U849">
        <f t="shared" si="97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91"/>
        <v>100</v>
      </c>
      <c r="P850" s="7">
        <f t="shared" si="92"/>
        <v>18.75</v>
      </c>
      <c r="Q850" t="str">
        <f t="shared" si="93"/>
        <v>music</v>
      </c>
      <c r="R850" t="str">
        <f t="shared" si="94"/>
        <v>metal</v>
      </c>
      <c r="S850" s="11">
        <f t="shared" si="95"/>
        <v>42078.792048611111</v>
      </c>
      <c r="T850" s="11">
        <f t="shared" si="96"/>
        <v>42108.792048611111</v>
      </c>
      <c r="U850">
        <f t="shared" si="97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91"/>
        <v>120</v>
      </c>
      <c r="P851" s="7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1">
        <f t="shared" si="95"/>
        <v>42051.148888888885</v>
      </c>
      <c r="T851" s="11">
        <f t="shared" si="96"/>
        <v>42079.107222222221</v>
      </c>
      <c r="U851">
        <f t="shared" si="97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91"/>
        <v>155</v>
      </c>
      <c r="P852" s="7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1">
        <f t="shared" si="95"/>
        <v>42452.827743055561</v>
      </c>
      <c r="T852" s="11">
        <f t="shared" si="96"/>
        <v>42485.207638888889</v>
      </c>
      <c r="U852">
        <f t="shared" si="97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91"/>
        <v>130</v>
      </c>
      <c r="P853" s="7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1">
        <f t="shared" si="95"/>
        <v>42522.880243055552</v>
      </c>
      <c r="T853" s="11">
        <f t="shared" si="96"/>
        <v>42582.822916666672</v>
      </c>
      <c r="U853">
        <f t="shared" si="97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91"/>
        <v>105</v>
      </c>
      <c r="P854" s="7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1">
        <f t="shared" si="95"/>
        <v>42656.805497685185</v>
      </c>
      <c r="T854" s="11">
        <f t="shared" si="96"/>
        <v>42667.875</v>
      </c>
      <c r="U854">
        <f t="shared" si="97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91"/>
        <v>100</v>
      </c>
      <c r="P855" s="7">
        <f t="shared" si="92"/>
        <v>30</v>
      </c>
      <c r="Q855" t="str">
        <f t="shared" si="93"/>
        <v>music</v>
      </c>
      <c r="R855" t="str">
        <f t="shared" si="94"/>
        <v>metal</v>
      </c>
      <c r="S855" s="11">
        <f t="shared" si="95"/>
        <v>42021.832280092596</v>
      </c>
      <c r="T855" s="11">
        <f t="shared" si="96"/>
        <v>42051.832280092596</v>
      </c>
      <c r="U855">
        <f t="shared" si="97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91"/>
        <v>118</v>
      </c>
      <c r="P856" s="7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1">
        <f t="shared" si="95"/>
        <v>42702.212337962963</v>
      </c>
      <c r="T856" s="11">
        <f t="shared" si="96"/>
        <v>42732.212337962963</v>
      </c>
      <c r="U856">
        <f t="shared" si="97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91"/>
        <v>103</v>
      </c>
      <c r="P857" s="7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1">
        <f t="shared" si="95"/>
        <v>42545.125196759262</v>
      </c>
      <c r="T857" s="11">
        <f t="shared" si="96"/>
        <v>42575.125196759262</v>
      </c>
      <c r="U857">
        <f t="shared" si="97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91"/>
        <v>218</v>
      </c>
      <c r="P858" s="7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1">
        <f t="shared" si="95"/>
        <v>42609.311990740738</v>
      </c>
      <c r="T858" s="11">
        <f t="shared" si="96"/>
        <v>42668.791666666672</v>
      </c>
      <c r="U858">
        <f t="shared" si="97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91"/>
        <v>100</v>
      </c>
      <c r="P859" s="7">
        <f t="shared" si="92"/>
        <v>50</v>
      </c>
      <c r="Q859" t="str">
        <f t="shared" si="93"/>
        <v>music</v>
      </c>
      <c r="R859" t="str">
        <f t="shared" si="94"/>
        <v>metal</v>
      </c>
      <c r="S859" s="11">
        <f t="shared" si="95"/>
        <v>42291.581377314811</v>
      </c>
      <c r="T859" s="11">
        <f t="shared" si="96"/>
        <v>42333.623043981483</v>
      </c>
      <c r="U859">
        <f t="shared" si="97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91"/>
        <v>144</v>
      </c>
      <c r="P860" s="7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1">
        <f t="shared" si="95"/>
        <v>42079.745578703703</v>
      </c>
      <c r="T860" s="11">
        <f t="shared" si="96"/>
        <v>42109.957638888889</v>
      </c>
      <c r="U860">
        <f t="shared" si="97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91"/>
        <v>105</v>
      </c>
      <c r="P861" s="7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1">
        <f t="shared" si="95"/>
        <v>42128.820231481484</v>
      </c>
      <c r="T861" s="11">
        <f t="shared" si="96"/>
        <v>42159</v>
      </c>
      <c r="U861">
        <f t="shared" si="97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91"/>
        <v>18</v>
      </c>
      <c r="P862" s="7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1">
        <f t="shared" si="95"/>
        <v>41570.482789351852</v>
      </c>
      <c r="T862" s="11">
        <f t="shared" si="96"/>
        <v>41600.524456018517</v>
      </c>
      <c r="U862">
        <f t="shared" si="97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91"/>
        <v>2</v>
      </c>
      <c r="P863" s="7">
        <f t="shared" si="92"/>
        <v>50.5</v>
      </c>
      <c r="Q863" t="str">
        <f t="shared" si="93"/>
        <v>music</v>
      </c>
      <c r="R863" t="str">
        <f t="shared" si="94"/>
        <v>jazz</v>
      </c>
      <c r="S863" s="11">
        <f t="shared" si="95"/>
        <v>42599.965324074074</v>
      </c>
      <c r="T863" s="11">
        <f t="shared" si="96"/>
        <v>42629.965324074074</v>
      </c>
      <c r="U863">
        <f t="shared" si="97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91"/>
        <v>0</v>
      </c>
      <c r="P864" s="7">
        <f t="shared" si="92"/>
        <v>42.5</v>
      </c>
      <c r="Q864" t="str">
        <f t="shared" si="93"/>
        <v>music</v>
      </c>
      <c r="R864" t="str">
        <f t="shared" si="94"/>
        <v>jazz</v>
      </c>
      <c r="S864" s="11">
        <f t="shared" si="95"/>
        <v>41559.5549537037</v>
      </c>
      <c r="T864" s="11">
        <f t="shared" si="96"/>
        <v>41589.596620370372</v>
      </c>
      <c r="U864">
        <f t="shared" si="97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91"/>
        <v>5</v>
      </c>
      <c r="P865" s="7">
        <f t="shared" si="92"/>
        <v>18</v>
      </c>
      <c r="Q865" t="str">
        <f t="shared" si="93"/>
        <v>music</v>
      </c>
      <c r="R865" t="str">
        <f t="shared" si="94"/>
        <v>jazz</v>
      </c>
      <c r="S865" s="11">
        <f t="shared" si="95"/>
        <v>40921.117662037039</v>
      </c>
      <c r="T865" s="11">
        <f t="shared" si="96"/>
        <v>40951.117662037039</v>
      </c>
      <c r="U865">
        <f t="shared" si="97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91"/>
        <v>42</v>
      </c>
      <c r="P866" s="7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1">
        <f t="shared" si="95"/>
        <v>41541.106921296298</v>
      </c>
      <c r="T866" s="11">
        <f t="shared" si="96"/>
        <v>41563.415972222225</v>
      </c>
      <c r="U866">
        <f t="shared" si="97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91"/>
        <v>2</v>
      </c>
      <c r="P867" s="7">
        <f t="shared" si="92"/>
        <v>22.5</v>
      </c>
      <c r="Q867" t="str">
        <f t="shared" si="93"/>
        <v>music</v>
      </c>
      <c r="R867" t="str">
        <f t="shared" si="94"/>
        <v>jazz</v>
      </c>
      <c r="S867" s="11">
        <f t="shared" si="95"/>
        <v>41230.77311342593</v>
      </c>
      <c r="T867" s="11">
        <f t="shared" si="96"/>
        <v>41290.77311342593</v>
      </c>
      <c r="U867">
        <f t="shared" si="97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91"/>
        <v>18</v>
      </c>
      <c r="P868" s="7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1">
        <f t="shared" si="95"/>
        <v>42025.637939814813</v>
      </c>
      <c r="T868" s="11">
        <f t="shared" si="96"/>
        <v>42063.631944444445</v>
      </c>
      <c r="U868">
        <f t="shared" si="97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91"/>
        <v>24</v>
      </c>
      <c r="P869" s="7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1">
        <f t="shared" si="95"/>
        <v>40088.105393518519</v>
      </c>
      <c r="T869" s="11">
        <f t="shared" si="96"/>
        <v>40148.207638888889</v>
      </c>
      <c r="U869">
        <f t="shared" si="97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91"/>
        <v>0</v>
      </c>
      <c r="P870" s="7">
        <f t="shared" si="92"/>
        <v>50</v>
      </c>
      <c r="Q870" t="str">
        <f t="shared" si="93"/>
        <v>music</v>
      </c>
      <c r="R870" t="str">
        <f t="shared" si="94"/>
        <v>jazz</v>
      </c>
      <c r="S870" s="11">
        <f t="shared" si="95"/>
        <v>41616.027754629627</v>
      </c>
      <c r="T870" s="11">
        <f t="shared" si="96"/>
        <v>41646.027754629627</v>
      </c>
      <c r="U870">
        <f t="shared" si="97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91"/>
        <v>12</v>
      </c>
      <c r="P871" s="7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1">
        <f t="shared" si="95"/>
        <v>41342.845567129632</v>
      </c>
      <c r="T871" s="11">
        <f t="shared" si="96"/>
        <v>41372.803900462961</v>
      </c>
      <c r="U871">
        <f t="shared" si="97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91"/>
        <v>0</v>
      </c>
      <c r="P872" s="7">
        <f t="shared" si="92"/>
        <v>12.4</v>
      </c>
      <c r="Q872" t="str">
        <f t="shared" si="93"/>
        <v>music</v>
      </c>
      <c r="R872" t="str">
        <f t="shared" si="94"/>
        <v>jazz</v>
      </c>
      <c r="S872" s="11">
        <f t="shared" si="95"/>
        <v>41488.022256944445</v>
      </c>
      <c r="T872" s="11">
        <f t="shared" si="96"/>
        <v>41518.022256944445</v>
      </c>
      <c r="U872">
        <f t="shared" si="97"/>
        <v>2013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91"/>
        <v>5</v>
      </c>
      <c r="P873" s="7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1">
        <f t="shared" si="95"/>
        <v>41577.561284722222</v>
      </c>
      <c r="T873" s="11">
        <f t="shared" si="96"/>
        <v>41607.602951388886</v>
      </c>
      <c r="U873">
        <f t="shared" si="97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91"/>
        <v>1</v>
      </c>
      <c r="P874" s="7">
        <f t="shared" si="92"/>
        <v>32.5</v>
      </c>
      <c r="Q874" t="str">
        <f t="shared" si="93"/>
        <v>music</v>
      </c>
      <c r="R874" t="str">
        <f t="shared" si="94"/>
        <v>jazz</v>
      </c>
      <c r="S874" s="11">
        <f t="shared" si="95"/>
        <v>40567.825543981482</v>
      </c>
      <c r="T874" s="11">
        <f t="shared" si="96"/>
        <v>40612.825543981482</v>
      </c>
      <c r="U874">
        <f t="shared" si="97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91"/>
        <v>1</v>
      </c>
      <c r="P875" s="7">
        <f t="shared" si="92"/>
        <v>9</v>
      </c>
      <c r="Q875" t="str">
        <f t="shared" si="93"/>
        <v>music</v>
      </c>
      <c r="R875" t="str">
        <f t="shared" si="94"/>
        <v>jazz</v>
      </c>
      <c r="S875" s="11">
        <f t="shared" si="95"/>
        <v>41184.167129629634</v>
      </c>
      <c r="T875" s="11">
        <f t="shared" si="96"/>
        <v>41224.208796296298</v>
      </c>
      <c r="U875">
        <f t="shared" si="97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91"/>
        <v>24</v>
      </c>
      <c r="P876" s="7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1">
        <f t="shared" si="95"/>
        <v>41368.583726851852</v>
      </c>
      <c r="T876" s="11">
        <f t="shared" si="96"/>
        <v>41398.583726851852</v>
      </c>
      <c r="U876">
        <f t="shared" si="97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91"/>
        <v>0</v>
      </c>
      <c r="P877" s="7" t="e">
        <f t="shared" si="92"/>
        <v>#DIV/0!</v>
      </c>
      <c r="Q877" t="str">
        <f t="shared" si="93"/>
        <v>music</v>
      </c>
      <c r="R877" t="str">
        <f t="shared" si="94"/>
        <v>jazz</v>
      </c>
      <c r="S877" s="11">
        <f t="shared" si="95"/>
        <v>42248.723738425921</v>
      </c>
      <c r="T877" s="11">
        <f t="shared" si="96"/>
        <v>42268.723738425921</v>
      </c>
      <c r="U877">
        <f t="shared" si="97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91"/>
        <v>41</v>
      </c>
      <c r="P878" s="7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1">
        <f t="shared" si="95"/>
        <v>41276.496840277774</v>
      </c>
      <c r="T878" s="11">
        <f t="shared" si="96"/>
        <v>41309.496840277774</v>
      </c>
      <c r="U878">
        <f t="shared" si="97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91"/>
        <v>68</v>
      </c>
      <c r="P879" s="7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1">
        <f t="shared" si="95"/>
        <v>41597.788888888892</v>
      </c>
      <c r="T879" s="11">
        <f t="shared" si="96"/>
        <v>41627.788888888892</v>
      </c>
      <c r="U879">
        <f t="shared" si="97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91"/>
        <v>1</v>
      </c>
      <c r="P880" s="7">
        <f t="shared" si="92"/>
        <v>32.5</v>
      </c>
      <c r="Q880" t="str">
        <f t="shared" si="93"/>
        <v>music</v>
      </c>
      <c r="R880" t="str">
        <f t="shared" si="94"/>
        <v>jazz</v>
      </c>
      <c r="S880" s="11">
        <f t="shared" si="95"/>
        <v>40505.232916666668</v>
      </c>
      <c r="T880" s="11">
        <f t="shared" si="96"/>
        <v>40535.232916666668</v>
      </c>
      <c r="U880">
        <f t="shared" si="97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91"/>
        <v>31</v>
      </c>
      <c r="P881" s="7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1">
        <f t="shared" si="95"/>
        <v>41037.829918981479</v>
      </c>
      <c r="T881" s="11">
        <f t="shared" si="96"/>
        <v>41058.829918981479</v>
      </c>
      <c r="U881">
        <f t="shared" si="97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91"/>
        <v>3</v>
      </c>
      <c r="P882" s="7">
        <f t="shared" si="92"/>
        <v>14.125</v>
      </c>
      <c r="Q882" t="str">
        <f t="shared" si="93"/>
        <v>music</v>
      </c>
      <c r="R882" t="str">
        <f t="shared" si="94"/>
        <v>indie rock</v>
      </c>
      <c r="S882" s="11">
        <f t="shared" si="95"/>
        <v>41179.32104166667</v>
      </c>
      <c r="T882" s="11">
        <f t="shared" si="96"/>
        <v>41212.32104166667</v>
      </c>
      <c r="U882">
        <f t="shared" si="97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91"/>
        <v>1</v>
      </c>
      <c r="P883" s="7">
        <f t="shared" si="92"/>
        <v>30</v>
      </c>
      <c r="Q883" t="str">
        <f t="shared" si="93"/>
        <v>music</v>
      </c>
      <c r="R883" t="str">
        <f t="shared" si="94"/>
        <v>indie rock</v>
      </c>
      <c r="S883" s="11">
        <f t="shared" si="95"/>
        <v>40877.25099537037</v>
      </c>
      <c r="T883" s="11">
        <f t="shared" si="96"/>
        <v>40922.25099537037</v>
      </c>
      <c r="U883">
        <f t="shared" si="97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91"/>
        <v>20</v>
      </c>
      <c r="P884" s="7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1">
        <f t="shared" si="95"/>
        <v>40759.860532407409</v>
      </c>
      <c r="T884" s="11">
        <f t="shared" si="96"/>
        <v>40792.860532407409</v>
      </c>
      <c r="U884">
        <f t="shared" si="97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91"/>
        <v>40</v>
      </c>
      <c r="P885" s="7">
        <f t="shared" si="92"/>
        <v>83.375</v>
      </c>
      <c r="Q885" t="str">
        <f t="shared" si="93"/>
        <v>music</v>
      </c>
      <c r="R885" t="str">
        <f t="shared" si="94"/>
        <v>indie rock</v>
      </c>
      <c r="S885" s="11">
        <f t="shared" si="95"/>
        <v>42371.935590277775</v>
      </c>
      <c r="T885" s="11">
        <f t="shared" si="96"/>
        <v>42431.935590277775</v>
      </c>
      <c r="U885">
        <f t="shared" si="97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91"/>
        <v>1</v>
      </c>
      <c r="P886" s="7">
        <f t="shared" si="92"/>
        <v>10</v>
      </c>
      <c r="Q886" t="str">
        <f t="shared" si="93"/>
        <v>music</v>
      </c>
      <c r="R886" t="str">
        <f t="shared" si="94"/>
        <v>indie rock</v>
      </c>
      <c r="S886" s="11">
        <f t="shared" si="95"/>
        <v>40981.802615740737</v>
      </c>
      <c r="T886" s="11">
        <f t="shared" si="96"/>
        <v>41041.104861111111</v>
      </c>
      <c r="U886">
        <f t="shared" si="97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91"/>
        <v>75</v>
      </c>
      <c r="P887" s="7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1">
        <f t="shared" si="95"/>
        <v>42713.941099537042</v>
      </c>
      <c r="T887" s="11">
        <f t="shared" si="96"/>
        <v>42734.941099537042</v>
      </c>
      <c r="U887">
        <f t="shared" si="97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91"/>
        <v>41</v>
      </c>
      <c r="P888" s="7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1">
        <f t="shared" si="95"/>
        <v>42603.870520833334</v>
      </c>
      <c r="T888" s="11">
        <f t="shared" si="96"/>
        <v>42628.870520833334</v>
      </c>
      <c r="U888">
        <f t="shared" si="97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91"/>
        <v>0</v>
      </c>
      <c r="P889" s="7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1">
        <f t="shared" si="95"/>
        <v>41026.958969907406</v>
      </c>
      <c r="T889" s="11">
        <f t="shared" si="96"/>
        <v>41056.958969907406</v>
      </c>
      <c r="U889">
        <f t="shared" si="97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91"/>
        <v>7</v>
      </c>
      <c r="P890" s="7">
        <f t="shared" si="92"/>
        <v>18</v>
      </c>
      <c r="Q890" t="str">
        <f t="shared" si="93"/>
        <v>music</v>
      </c>
      <c r="R890" t="str">
        <f t="shared" si="94"/>
        <v>indie rock</v>
      </c>
      <c r="S890" s="11">
        <f t="shared" si="95"/>
        <v>40751.753298611111</v>
      </c>
      <c r="T890" s="11">
        <f t="shared" si="96"/>
        <v>40787.25</v>
      </c>
      <c r="U890">
        <f t="shared" si="97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91"/>
        <v>9</v>
      </c>
      <c r="P891" s="7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1">
        <f t="shared" si="95"/>
        <v>41887.784062500003</v>
      </c>
      <c r="T891" s="11">
        <f t="shared" si="96"/>
        <v>41917.784062500003</v>
      </c>
      <c r="U891">
        <f t="shared" si="97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91"/>
        <v>4</v>
      </c>
      <c r="P892" s="7">
        <f t="shared" si="92"/>
        <v>31.25</v>
      </c>
      <c r="Q892" t="str">
        <f t="shared" si="93"/>
        <v>music</v>
      </c>
      <c r="R892" t="str">
        <f t="shared" si="94"/>
        <v>indie rock</v>
      </c>
      <c r="S892" s="11">
        <f t="shared" si="95"/>
        <v>41569.698831018519</v>
      </c>
      <c r="T892" s="11">
        <f t="shared" si="96"/>
        <v>41599.740497685183</v>
      </c>
      <c r="U892">
        <f t="shared" si="97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91"/>
        <v>3</v>
      </c>
      <c r="P893" s="7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1">
        <f t="shared" si="95"/>
        <v>41842.031597222223</v>
      </c>
      <c r="T893" s="11">
        <f t="shared" si="96"/>
        <v>41872.031597222223</v>
      </c>
      <c r="U893">
        <f t="shared" si="97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91"/>
        <v>41</v>
      </c>
      <c r="P894" s="7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1">
        <f t="shared" si="95"/>
        <v>40304.20003472222</v>
      </c>
      <c r="T894" s="11">
        <f t="shared" si="96"/>
        <v>40391.166666666664</v>
      </c>
      <c r="U894">
        <f t="shared" si="97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91"/>
        <v>10</v>
      </c>
      <c r="P895" s="7">
        <f t="shared" si="92"/>
        <v>40</v>
      </c>
      <c r="Q895" t="str">
        <f t="shared" si="93"/>
        <v>music</v>
      </c>
      <c r="R895" t="str">
        <f t="shared" si="94"/>
        <v>indie rock</v>
      </c>
      <c r="S895" s="11">
        <f t="shared" si="95"/>
        <v>42065.897719907407</v>
      </c>
      <c r="T895" s="11">
        <f t="shared" si="96"/>
        <v>42095.856053240743</v>
      </c>
      <c r="U895">
        <f t="shared" si="97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91"/>
        <v>39</v>
      </c>
      <c r="P896" s="7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1">
        <f t="shared" si="95"/>
        <v>42496.981597222228</v>
      </c>
      <c r="T896" s="11">
        <f t="shared" si="96"/>
        <v>42526.981597222228</v>
      </c>
      <c r="U896">
        <f t="shared" si="97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91"/>
        <v>2</v>
      </c>
      <c r="P897" s="7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1">
        <f t="shared" si="95"/>
        <v>40431.127650462964</v>
      </c>
      <c r="T897" s="11">
        <f t="shared" si="96"/>
        <v>40476.127650462964</v>
      </c>
      <c r="U897">
        <f t="shared" si="97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98">ROUND(E898/D898*100,0)</f>
        <v>40</v>
      </c>
      <c r="P898" s="7">
        <f t="shared" ref="P898:P961" si="99">E898/L898</f>
        <v>44.444444444444443</v>
      </c>
      <c r="Q898" t="str">
        <f t="shared" ref="Q898:Q961" si="100">LEFT(N898,SEARCH("/",N898)-1)</f>
        <v>music</v>
      </c>
      <c r="R898" t="str">
        <f t="shared" ref="R898:R961" si="101">RIGHT(N898,LEN(N898)-SEARCH("/",N898))</f>
        <v>indie rock</v>
      </c>
      <c r="S898" s="11">
        <f t="shared" ref="S898:S961" si="102">(((J898/60)/60)/24)+DATE(1970,1,1)</f>
        <v>42218.872986111113</v>
      </c>
      <c r="T898" s="11">
        <f t="shared" ref="T898:T961" si="103">(((I898/60)/60)/24)+DATE(1970,1,1)</f>
        <v>42244.166666666672</v>
      </c>
      <c r="U898">
        <f t="shared" ref="U898:U961" si="104">YEAR(S898)</f>
        <v>2015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98"/>
        <v>0</v>
      </c>
      <c r="P899" s="7" t="e">
        <f t="shared" si="99"/>
        <v>#DIV/0!</v>
      </c>
      <c r="Q899" t="str">
        <f t="shared" si="100"/>
        <v>music</v>
      </c>
      <c r="R899" t="str">
        <f t="shared" si="101"/>
        <v>indie rock</v>
      </c>
      <c r="S899" s="11">
        <f t="shared" si="102"/>
        <v>41211.688750000001</v>
      </c>
      <c r="T899" s="11">
        <f t="shared" si="103"/>
        <v>41241.730416666665</v>
      </c>
      <c r="U899">
        <f t="shared" si="104"/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98"/>
        <v>3</v>
      </c>
      <c r="P900" s="7">
        <f t="shared" si="99"/>
        <v>35</v>
      </c>
      <c r="Q900" t="str">
        <f t="shared" si="100"/>
        <v>music</v>
      </c>
      <c r="R900" t="str">
        <f t="shared" si="101"/>
        <v>indie rock</v>
      </c>
      <c r="S900" s="11">
        <f t="shared" si="102"/>
        <v>40878.758217592593</v>
      </c>
      <c r="T900" s="11">
        <f t="shared" si="103"/>
        <v>40923.758217592593</v>
      </c>
      <c r="U900">
        <f t="shared" si="10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8"/>
        <v>37</v>
      </c>
      <c r="P901" s="7">
        <f t="shared" si="99"/>
        <v>35</v>
      </c>
      <c r="Q901" t="str">
        <f t="shared" si="100"/>
        <v>music</v>
      </c>
      <c r="R901" t="str">
        <f t="shared" si="101"/>
        <v>indie rock</v>
      </c>
      <c r="S901" s="11">
        <f t="shared" si="102"/>
        <v>40646.099097222221</v>
      </c>
      <c r="T901" s="11">
        <f t="shared" si="103"/>
        <v>40691.099097222221</v>
      </c>
      <c r="U901">
        <f t="shared" si="10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8"/>
        <v>0</v>
      </c>
      <c r="P902" s="7">
        <f t="shared" si="99"/>
        <v>10.5</v>
      </c>
      <c r="Q902" t="str">
        <f t="shared" si="100"/>
        <v>music</v>
      </c>
      <c r="R902" t="str">
        <f t="shared" si="101"/>
        <v>jazz</v>
      </c>
      <c r="S902" s="11">
        <f t="shared" si="102"/>
        <v>42429.84956018519</v>
      </c>
      <c r="T902" s="11">
        <f t="shared" si="103"/>
        <v>42459.807893518519</v>
      </c>
      <c r="U902">
        <f t="shared" si="10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8"/>
        <v>0</v>
      </c>
      <c r="P903" s="7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1">
        <f t="shared" si="102"/>
        <v>40291.81150462963</v>
      </c>
      <c r="T903" s="11">
        <f t="shared" si="103"/>
        <v>40337.799305555556</v>
      </c>
      <c r="U903">
        <f t="shared" si="10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8"/>
        <v>0</v>
      </c>
      <c r="P904" s="7">
        <f t="shared" si="99"/>
        <v>30</v>
      </c>
      <c r="Q904" t="str">
        <f t="shared" si="100"/>
        <v>music</v>
      </c>
      <c r="R904" t="str">
        <f t="shared" si="101"/>
        <v>jazz</v>
      </c>
      <c r="S904" s="11">
        <f t="shared" si="102"/>
        <v>41829.965532407405</v>
      </c>
      <c r="T904" s="11">
        <f t="shared" si="103"/>
        <v>41881.645833333336</v>
      </c>
      <c r="U904">
        <f t="shared" si="10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8"/>
        <v>3</v>
      </c>
      <c r="P905" s="7">
        <f t="shared" si="99"/>
        <v>40</v>
      </c>
      <c r="Q905" t="str">
        <f t="shared" si="100"/>
        <v>music</v>
      </c>
      <c r="R905" t="str">
        <f t="shared" si="101"/>
        <v>jazz</v>
      </c>
      <c r="S905" s="11">
        <f t="shared" si="102"/>
        <v>41149.796064814815</v>
      </c>
      <c r="T905" s="11">
        <f t="shared" si="103"/>
        <v>41175.100694444445</v>
      </c>
      <c r="U905">
        <f t="shared" si="10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8"/>
        <v>0</v>
      </c>
      <c r="P906" s="7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1">
        <f t="shared" si="102"/>
        <v>42342.080289351856</v>
      </c>
      <c r="T906" s="11">
        <f t="shared" si="103"/>
        <v>42372.080289351856</v>
      </c>
      <c r="U906">
        <f t="shared" si="10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8"/>
        <v>3</v>
      </c>
      <c r="P907" s="7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1">
        <f t="shared" si="102"/>
        <v>40507.239884259259</v>
      </c>
      <c r="T907" s="11">
        <f t="shared" si="103"/>
        <v>40567.239884259259</v>
      </c>
      <c r="U907">
        <f t="shared" si="10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8"/>
        <v>0</v>
      </c>
      <c r="P908" s="7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1">
        <f t="shared" si="102"/>
        <v>41681.189699074072</v>
      </c>
      <c r="T908" s="11">
        <f t="shared" si="103"/>
        <v>41711.148032407407</v>
      </c>
      <c r="U908">
        <f t="shared" si="10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8"/>
        <v>0</v>
      </c>
      <c r="P909" s="7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1">
        <f t="shared" si="102"/>
        <v>40767.192395833335</v>
      </c>
      <c r="T909" s="11">
        <f t="shared" si="103"/>
        <v>40797.192395833335</v>
      </c>
      <c r="U909">
        <f t="shared" si="10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8"/>
        <v>0</v>
      </c>
      <c r="P910" s="7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1">
        <f t="shared" si="102"/>
        <v>40340.801562499997</v>
      </c>
      <c r="T910" s="11">
        <f t="shared" si="103"/>
        <v>40386.207638888889</v>
      </c>
      <c r="U910">
        <f t="shared" si="10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8"/>
        <v>3</v>
      </c>
      <c r="P911" s="7">
        <f t="shared" si="99"/>
        <v>65</v>
      </c>
      <c r="Q911" t="str">
        <f t="shared" si="100"/>
        <v>music</v>
      </c>
      <c r="R911" t="str">
        <f t="shared" si="101"/>
        <v>jazz</v>
      </c>
      <c r="S911" s="11">
        <f t="shared" si="102"/>
        <v>41081.69027777778</v>
      </c>
      <c r="T911" s="11">
        <f t="shared" si="103"/>
        <v>41113.166666666664</v>
      </c>
      <c r="U911">
        <f t="shared" si="10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8"/>
        <v>22</v>
      </c>
      <c r="P912" s="7">
        <f t="shared" si="99"/>
        <v>24.6</v>
      </c>
      <c r="Q912" t="str">
        <f t="shared" si="100"/>
        <v>music</v>
      </c>
      <c r="R912" t="str">
        <f t="shared" si="101"/>
        <v>jazz</v>
      </c>
      <c r="S912" s="11">
        <f t="shared" si="102"/>
        <v>42737.545358796298</v>
      </c>
      <c r="T912" s="11">
        <f t="shared" si="103"/>
        <v>42797.545358796298</v>
      </c>
      <c r="U912">
        <f t="shared" si="10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8"/>
        <v>0</v>
      </c>
      <c r="P913" s="7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1">
        <f t="shared" si="102"/>
        <v>41642.005150462966</v>
      </c>
      <c r="T913" s="11">
        <f t="shared" si="103"/>
        <v>41663.005150462966</v>
      </c>
      <c r="U913">
        <f t="shared" si="10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8"/>
        <v>1</v>
      </c>
      <c r="P914" s="7">
        <f t="shared" si="99"/>
        <v>15</v>
      </c>
      <c r="Q914" t="str">
        <f t="shared" si="100"/>
        <v>music</v>
      </c>
      <c r="R914" t="str">
        <f t="shared" si="101"/>
        <v>jazz</v>
      </c>
      <c r="S914" s="11">
        <f t="shared" si="102"/>
        <v>41194.109340277777</v>
      </c>
      <c r="T914" s="11">
        <f t="shared" si="103"/>
        <v>41254.151006944441</v>
      </c>
      <c r="U914">
        <f t="shared" si="10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8"/>
        <v>7</v>
      </c>
      <c r="P915" s="7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1">
        <f t="shared" si="102"/>
        <v>41004.139108796298</v>
      </c>
      <c r="T915" s="11">
        <f t="shared" si="103"/>
        <v>41034.139108796298</v>
      </c>
      <c r="U915">
        <f t="shared" si="10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8"/>
        <v>0</v>
      </c>
      <c r="P916" s="7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1">
        <f t="shared" si="102"/>
        <v>41116.763275462967</v>
      </c>
      <c r="T916" s="11">
        <f t="shared" si="103"/>
        <v>41146.763275462967</v>
      </c>
      <c r="U916">
        <f t="shared" si="10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8"/>
        <v>6</v>
      </c>
      <c r="P917" s="7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1">
        <f t="shared" si="102"/>
        <v>40937.679560185185</v>
      </c>
      <c r="T917" s="11">
        <f t="shared" si="103"/>
        <v>40969.207638888889</v>
      </c>
      <c r="U917">
        <f t="shared" si="10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8"/>
        <v>0</v>
      </c>
      <c r="P918" s="7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1">
        <f t="shared" si="102"/>
        <v>40434.853402777779</v>
      </c>
      <c r="T918" s="11">
        <f t="shared" si="103"/>
        <v>40473.208333333336</v>
      </c>
      <c r="U918">
        <f t="shared" si="10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8"/>
        <v>1</v>
      </c>
      <c r="P919" s="7">
        <f t="shared" si="99"/>
        <v>30</v>
      </c>
      <c r="Q919" t="str">
        <f t="shared" si="100"/>
        <v>music</v>
      </c>
      <c r="R919" t="str">
        <f t="shared" si="101"/>
        <v>jazz</v>
      </c>
      <c r="S919" s="11">
        <f t="shared" si="102"/>
        <v>41802.94363425926</v>
      </c>
      <c r="T919" s="11">
        <f t="shared" si="103"/>
        <v>41834.104166666664</v>
      </c>
      <c r="U919">
        <f t="shared" si="10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8"/>
        <v>5</v>
      </c>
      <c r="P920" s="7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1">
        <f t="shared" si="102"/>
        <v>41944.916215277779</v>
      </c>
      <c r="T920" s="11">
        <f t="shared" si="103"/>
        <v>41974.957881944443</v>
      </c>
      <c r="U920">
        <f t="shared" si="10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8"/>
        <v>1</v>
      </c>
      <c r="P921" s="7">
        <f t="shared" si="99"/>
        <v>100</v>
      </c>
      <c r="Q921" t="str">
        <f t="shared" si="100"/>
        <v>music</v>
      </c>
      <c r="R921" t="str">
        <f t="shared" si="101"/>
        <v>jazz</v>
      </c>
      <c r="S921" s="11">
        <f t="shared" si="102"/>
        <v>41227.641724537039</v>
      </c>
      <c r="T921" s="11">
        <f t="shared" si="103"/>
        <v>41262.641724537039</v>
      </c>
      <c r="U921">
        <f t="shared" si="10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8"/>
        <v>0</v>
      </c>
      <c r="P922" s="7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1">
        <f t="shared" si="102"/>
        <v>41562.67155092593</v>
      </c>
      <c r="T922" s="11">
        <f t="shared" si="103"/>
        <v>41592.713217592594</v>
      </c>
      <c r="U922">
        <f t="shared" si="10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8"/>
        <v>31</v>
      </c>
      <c r="P923" s="7">
        <f t="shared" si="99"/>
        <v>231.75</v>
      </c>
      <c r="Q923" t="str">
        <f t="shared" si="100"/>
        <v>music</v>
      </c>
      <c r="R923" t="str">
        <f t="shared" si="101"/>
        <v>jazz</v>
      </c>
      <c r="S923" s="11">
        <f t="shared" si="102"/>
        <v>40847.171018518515</v>
      </c>
      <c r="T923" s="11">
        <f t="shared" si="103"/>
        <v>40889.212685185186</v>
      </c>
      <c r="U923">
        <f t="shared" si="10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8"/>
        <v>21</v>
      </c>
      <c r="P924" s="7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1">
        <f t="shared" si="102"/>
        <v>41878.530011574076</v>
      </c>
      <c r="T924" s="11">
        <f t="shared" si="103"/>
        <v>41913.530011574076</v>
      </c>
      <c r="U924">
        <f t="shared" si="10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8"/>
        <v>2</v>
      </c>
      <c r="P925" s="7">
        <f t="shared" si="99"/>
        <v>55</v>
      </c>
      <c r="Q925" t="str">
        <f t="shared" si="100"/>
        <v>music</v>
      </c>
      <c r="R925" t="str">
        <f t="shared" si="101"/>
        <v>jazz</v>
      </c>
      <c r="S925" s="11">
        <f t="shared" si="102"/>
        <v>41934.959756944445</v>
      </c>
      <c r="T925" s="11">
        <f t="shared" si="103"/>
        <v>41965.001423611116</v>
      </c>
      <c r="U925">
        <f t="shared" si="104"/>
        <v>2014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8"/>
        <v>11</v>
      </c>
      <c r="P926" s="7">
        <f t="shared" si="99"/>
        <v>21.8</v>
      </c>
      <c r="Q926" t="str">
        <f t="shared" si="100"/>
        <v>music</v>
      </c>
      <c r="R926" t="str">
        <f t="shared" si="101"/>
        <v>jazz</v>
      </c>
      <c r="S926" s="11">
        <f t="shared" si="102"/>
        <v>41288.942928240744</v>
      </c>
      <c r="T926" s="11">
        <f t="shared" si="103"/>
        <v>41318.942928240744</v>
      </c>
      <c r="U926">
        <f t="shared" si="10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8"/>
        <v>3</v>
      </c>
      <c r="P927" s="7">
        <f t="shared" si="99"/>
        <v>32</v>
      </c>
      <c r="Q927" t="str">
        <f t="shared" si="100"/>
        <v>music</v>
      </c>
      <c r="R927" t="str">
        <f t="shared" si="101"/>
        <v>jazz</v>
      </c>
      <c r="S927" s="11">
        <f t="shared" si="102"/>
        <v>41575.880914351852</v>
      </c>
      <c r="T927" s="11">
        <f t="shared" si="103"/>
        <v>41605.922581018516</v>
      </c>
      <c r="U927">
        <f t="shared" si="10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8"/>
        <v>0</v>
      </c>
      <c r="P928" s="7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1">
        <f t="shared" si="102"/>
        <v>40338.02002314815</v>
      </c>
      <c r="T928" s="11">
        <f t="shared" si="103"/>
        <v>40367.944444444445</v>
      </c>
      <c r="U928">
        <f t="shared" si="10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8"/>
        <v>0</v>
      </c>
      <c r="P929" s="7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1">
        <f t="shared" si="102"/>
        <v>41013.822858796295</v>
      </c>
      <c r="T929" s="11">
        <f t="shared" si="103"/>
        <v>41043.822858796295</v>
      </c>
      <c r="U929">
        <f t="shared" si="10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8"/>
        <v>11</v>
      </c>
      <c r="P930" s="7">
        <f t="shared" si="99"/>
        <v>56.25</v>
      </c>
      <c r="Q930" t="str">
        <f t="shared" si="100"/>
        <v>music</v>
      </c>
      <c r="R930" t="str">
        <f t="shared" si="101"/>
        <v>jazz</v>
      </c>
      <c r="S930" s="11">
        <f t="shared" si="102"/>
        <v>41180.86241898148</v>
      </c>
      <c r="T930" s="11">
        <f t="shared" si="103"/>
        <v>41231</v>
      </c>
      <c r="U930">
        <f t="shared" si="10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8"/>
        <v>0</v>
      </c>
      <c r="P931" s="7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1">
        <f t="shared" si="102"/>
        <v>40978.238067129627</v>
      </c>
      <c r="T931" s="11">
        <f t="shared" si="103"/>
        <v>41008.196400462963</v>
      </c>
      <c r="U931">
        <f t="shared" si="10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8"/>
        <v>38</v>
      </c>
      <c r="P932" s="7">
        <f t="shared" si="99"/>
        <v>69</v>
      </c>
      <c r="Q932" t="str">
        <f t="shared" si="100"/>
        <v>music</v>
      </c>
      <c r="R932" t="str">
        <f t="shared" si="101"/>
        <v>jazz</v>
      </c>
      <c r="S932" s="11">
        <f t="shared" si="102"/>
        <v>40312.915578703702</v>
      </c>
      <c r="T932" s="11">
        <f t="shared" si="103"/>
        <v>40354.897222222222</v>
      </c>
      <c r="U932">
        <f t="shared" si="10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8"/>
        <v>7</v>
      </c>
      <c r="P933" s="7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1">
        <f t="shared" si="102"/>
        <v>41680.359976851854</v>
      </c>
      <c r="T933" s="11">
        <f t="shared" si="103"/>
        <v>41714.916666666664</v>
      </c>
      <c r="U933">
        <f t="shared" si="10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8"/>
        <v>15</v>
      </c>
      <c r="P934" s="7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1">
        <f t="shared" si="102"/>
        <v>41310.969270833331</v>
      </c>
      <c r="T934" s="11">
        <f t="shared" si="103"/>
        <v>41355.927604166667</v>
      </c>
      <c r="U934">
        <f t="shared" si="10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8"/>
        <v>6</v>
      </c>
      <c r="P935" s="7">
        <f t="shared" si="99"/>
        <v>60</v>
      </c>
      <c r="Q935" t="str">
        <f t="shared" si="100"/>
        <v>music</v>
      </c>
      <c r="R935" t="str">
        <f t="shared" si="101"/>
        <v>jazz</v>
      </c>
      <c r="S935" s="11">
        <f t="shared" si="102"/>
        <v>41711.169085648151</v>
      </c>
      <c r="T935" s="11">
        <f t="shared" si="103"/>
        <v>41771.169085648151</v>
      </c>
      <c r="U935">
        <f t="shared" si="10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8"/>
        <v>30</v>
      </c>
      <c r="P936" s="7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1">
        <f t="shared" si="102"/>
        <v>41733.737083333333</v>
      </c>
      <c r="T936" s="11">
        <f t="shared" si="103"/>
        <v>41763.25</v>
      </c>
      <c r="U936">
        <f t="shared" si="10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8"/>
        <v>1</v>
      </c>
      <c r="P937" s="7">
        <f t="shared" si="99"/>
        <v>25</v>
      </c>
      <c r="Q937" t="str">
        <f t="shared" si="100"/>
        <v>music</v>
      </c>
      <c r="R937" t="str">
        <f t="shared" si="101"/>
        <v>jazz</v>
      </c>
      <c r="S937" s="11">
        <f t="shared" si="102"/>
        <v>42368.333668981482</v>
      </c>
      <c r="T937" s="11">
        <f t="shared" si="103"/>
        <v>42398.333668981482</v>
      </c>
      <c r="U937">
        <f t="shared" si="10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8"/>
        <v>0</v>
      </c>
      <c r="P938" s="7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1">
        <f t="shared" si="102"/>
        <v>40883.024178240739</v>
      </c>
      <c r="T938" s="11">
        <f t="shared" si="103"/>
        <v>40926.833333333336</v>
      </c>
      <c r="U938">
        <f t="shared" si="10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8"/>
        <v>1</v>
      </c>
      <c r="P939" s="7">
        <f t="shared" si="99"/>
        <v>20</v>
      </c>
      <c r="Q939" t="str">
        <f t="shared" si="100"/>
        <v>music</v>
      </c>
      <c r="R939" t="str">
        <f t="shared" si="101"/>
        <v>jazz</v>
      </c>
      <c r="S939" s="11">
        <f t="shared" si="102"/>
        <v>41551.798113425924</v>
      </c>
      <c r="T939" s="11">
        <f t="shared" si="103"/>
        <v>41581.839780092596</v>
      </c>
      <c r="U939">
        <f t="shared" si="10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8"/>
        <v>0</v>
      </c>
      <c r="P940" s="7">
        <f t="shared" si="99"/>
        <v>25</v>
      </c>
      <c r="Q940" t="str">
        <f t="shared" si="100"/>
        <v>music</v>
      </c>
      <c r="R940" t="str">
        <f t="shared" si="101"/>
        <v>jazz</v>
      </c>
      <c r="S940" s="11">
        <f t="shared" si="102"/>
        <v>41124.479722222226</v>
      </c>
      <c r="T940" s="11">
        <f t="shared" si="103"/>
        <v>41154.479722222226</v>
      </c>
      <c r="U940">
        <f t="shared" si="10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8"/>
        <v>1</v>
      </c>
      <c r="P941" s="7">
        <f t="shared" si="99"/>
        <v>20</v>
      </c>
      <c r="Q941" t="str">
        <f t="shared" si="100"/>
        <v>music</v>
      </c>
      <c r="R941" t="str">
        <f t="shared" si="101"/>
        <v>jazz</v>
      </c>
      <c r="S941" s="11">
        <f t="shared" si="102"/>
        <v>41416.763171296298</v>
      </c>
      <c r="T941" s="11">
        <f t="shared" si="103"/>
        <v>41455.831944444442</v>
      </c>
      <c r="U941">
        <f t="shared" si="10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8"/>
        <v>17</v>
      </c>
      <c r="P942" s="7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1">
        <f t="shared" si="102"/>
        <v>42182.008402777778</v>
      </c>
      <c r="T942" s="11">
        <f t="shared" si="103"/>
        <v>42227.008402777778</v>
      </c>
      <c r="U942">
        <f t="shared" si="10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8"/>
        <v>2</v>
      </c>
      <c r="P943" s="7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1">
        <f t="shared" si="102"/>
        <v>42746.096585648149</v>
      </c>
      <c r="T943" s="11">
        <f t="shared" si="103"/>
        <v>42776.096585648149</v>
      </c>
      <c r="U943">
        <f t="shared" si="10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8"/>
        <v>9</v>
      </c>
      <c r="P944" s="7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1">
        <f t="shared" si="102"/>
        <v>42382.843287037031</v>
      </c>
      <c r="T944" s="11">
        <f t="shared" si="103"/>
        <v>42418.843287037031</v>
      </c>
      <c r="U944">
        <f t="shared" si="10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8"/>
        <v>10</v>
      </c>
      <c r="P945" s="7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1">
        <f t="shared" si="102"/>
        <v>42673.66788194445</v>
      </c>
      <c r="T945" s="11">
        <f t="shared" si="103"/>
        <v>42703.709548611107</v>
      </c>
      <c r="U945">
        <f t="shared" si="10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8"/>
        <v>13</v>
      </c>
      <c r="P946" s="7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1">
        <f t="shared" si="102"/>
        <v>42444.583912037036</v>
      </c>
      <c r="T946" s="11">
        <f t="shared" si="103"/>
        <v>42478.583333333328</v>
      </c>
      <c r="U946">
        <f t="shared" si="10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8"/>
        <v>2</v>
      </c>
      <c r="P947" s="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1">
        <f t="shared" si="102"/>
        <v>42732.872986111113</v>
      </c>
      <c r="T947" s="11">
        <f t="shared" si="103"/>
        <v>42784.999305555553</v>
      </c>
      <c r="U947">
        <f t="shared" si="10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8"/>
        <v>2</v>
      </c>
      <c r="P948" s="7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1">
        <f t="shared" si="102"/>
        <v>42592.750555555554</v>
      </c>
      <c r="T948" s="11">
        <f t="shared" si="103"/>
        <v>42622.750555555554</v>
      </c>
      <c r="U948">
        <f t="shared" si="10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8"/>
        <v>0</v>
      </c>
      <c r="P949" s="7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1">
        <f t="shared" si="102"/>
        <v>42491.781319444446</v>
      </c>
      <c r="T949" s="11">
        <f t="shared" si="103"/>
        <v>42551.781319444446</v>
      </c>
      <c r="U949">
        <f t="shared" si="10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8"/>
        <v>12</v>
      </c>
      <c r="P950" s="7">
        <f t="shared" si="99"/>
        <v>60</v>
      </c>
      <c r="Q950" t="str">
        <f t="shared" si="100"/>
        <v>technology</v>
      </c>
      <c r="R950" t="str">
        <f t="shared" si="101"/>
        <v>wearables</v>
      </c>
      <c r="S950" s="11">
        <f t="shared" si="102"/>
        <v>42411.828287037039</v>
      </c>
      <c r="T950" s="11">
        <f t="shared" si="103"/>
        <v>42441.828287037039</v>
      </c>
      <c r="U950">
        <f t="shared" si="10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8"/>
        <v>1</v>
      </c>
      <c r="P951" s="7">
        <f t="shared" si="99"/>
        <v>39</v>
      </c>
      <c r="Q951" t="str">
        <f t="shared" si="100"/>
        <v>technology</v>
      </c>
      <c r="R951" t="str">
        <f t="shared" si="101"/>
        <v>wearables</v>
      </c>
      <c r="S951" s="11">
        <f t="shared" si="102"/>
        <v>42361.043703703705</v>
      </c>
      <c r="T951" s="11">
        <f t="shared" si="103"/>
        <v>42421.043703703705</v>
      </c>
      <c r="U951">
        <f t="shared" si="10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8"/>
        <v>28</v>
      </c>
      <c r="P952" s="7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1">
        <f t="shared" si="102"/>
        <v>42356.750706018516</v>
      </c>
      <c r="T952" s="11">
        <f t="shared" si="103"/>
        <v>42386.750706018516</v>
      </c>
      <c r="U952">
        <f t="shared" si="10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8"/>
        <v>38</v>
      </c>
      <c r="P953" s="7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1">
        <f t="shared" si="102"/>
        <v>42480.653611111105</v>
      </c>
      <c r="T953" s="11">
        <f t="shared" si="103"/>
        <v>42525.653611111105</v>
      </c>
      <c r="U953">
        <f t="shared" si="10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8"/>
        <v>40</v>
      </c>
      <c r="P954" s="7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1">
        <f t="shared" si="102"/>
        <v>42662.613564814819</v>
      </c>
      <c r="T954" s="11">
        <f t="shared" si="103"/>
        <v>42692.655231481483</v>
      </c>
      <c r="U954">
        <f t="shared" si="10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8"/>
        <v>1</v>
      </c>
      <c r="P955" s="7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1">
        <f t="shared" si="102"/>
        <v>41999.164340277777</v>
      </c>
      <c r="T955" s="11">
        <f t="shared" si="103"/>
        <v>42029.164340277777</v>
      </c>
      <c r="U955">
        <f t="shared" si="10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8"/>
        <v>43</v>
      </c>
      <c r="P956" s="7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1">
        <f t="shared" si="102"/>
        <v>42194.833784722221</v>
      </c>
      <c r="T956" s="11">
        <f t="shared" si="103"/>
        <v>42236.833784722221</v>
      </c>
      <c r="U956">
        <f t="shared" si="10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8"/>
        <v>6</v>
      </c>
      <c r="P957" s="7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1">
        <f t="shared" si="102"/>
        <v>42586.295138888891</v>
      </c>
      <c r="T957" s="11">
        <f t="shared" si="103"/>
        <v>42626.295138888891</v>
      </c>
      <c r="U957">
        <f t="shared" si="10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8"/>
        <v>2</v>
      </c>
      <c r="P958" s="7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1">
        <f t="shared" si="102"/>
        <v>42060.913877314815</v>
      </c>
      <c r="T958" s="11">
        <f t="shared" si="103"/>
        <v>42120.872210648144</v>
      </c>
      <c r="U958">
        <f t="shared" si="10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8"/>
        <v>2</v>
      </c>
      <c r="P959" s="7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1">
        <f t="shared" si="102"/>
        <v>42660.552465277782</v>
      </c>
      <c r="T959" s="11">
        <f t="shared" si="103"/>
        <v>42691.594131944439</v>
      </c>
      <c r="U959">
        <f t="shared" si="10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8"/>
        <v>11</v>
      </c>
      <c r="P960" s="7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1">
        <f t="shared" si="102"/>
        <v>42082.802812499998</v>
      </c>
      <c r="T960" s="11">
        <f t="shared" si="103"/>
        <v>42104.207638888889</v>
      </c>
      <c r="U960">
        <f t="shared" si="10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8"/>
        <v>39</v>
      </c>
      <c r="P961" s="7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1">
        <f t="shared" si="102"/>
        <v>41993.174363425926</v>
      </c>
      <c r="T961" s="11">
        <f t="shared" si="103"/>
        <v>42023.174363425926</v>
      </c>
      <c r="U961">
        <f t="shared" si="10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105">ROUND(E962/D962*100,0)</f>
        <v>46</v>
      </c>
      <c r="P962" s="7">
        <f t="shared" ref="P962:P1025" si="106">E962/L962</f>
        <v>136.46276595744681</v>
      </c>
      <c r="Q962" t="str">
        <f t="shared" ref="Q962:Q1025" si="107">LEFT(N962,SEARCH("/",N962)-1)</f>
        <v>technology</v>
      </c>
      <c r="R962" t="str">
        <f t="shared" ref="R962:R1025" si="108">RIGHT(N962,LEN(N962)-SEARCH("/",N962))</f>
        <v>wearables</v>
      </c>
      <c r="S962" s="11">
        <f t="shared" ref="S962:S1025" si="109">(((J962/60)/60)/24)+DATE(1970,1,1)</f>
        <v>42766.626793981486</v>
      </c>
      <c r="T962" s="11">
        <f t="shared" ref="T962:T1025" si="110">(((I962/60)/60)/24)+DATE(1970,1,1)</f>
        <v>42808.585127314815</v>
      </c>
      <c r="U962">
        <f t="shared" ref="U962:U1025" si="111">YEAR(S962)</f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105"/>
        <v>42</v>
      </c>
      <c r="P963" s="7">
        <f t="shared" si="106"/>
        <v>364.35454545454547</v>
      </c>
      <c r="Q963" t="str">
        <f t="shared" si="107"/>
        <v>technology</v>
      </c>
      <c r="R963" t="str">
        <f t="shared" si="108"/>
        <v>wearables</v>
      </c>
      <c r="S963" s="11">
        <f t="shared" si="109"/>
        <v>42740.693692129629</v>
      </c>
      <c r="T963" s="11">
        <f t="shared" si="110"/>
        <v>42786.791666666672</v>
      </c>
      <c r="U963">
        <f t="shared" si="111"/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05"/>
        <v>28</v>
      </c>
      <c r="P964" s="7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1">
        <f t="shared" si="109"/>
        <v>42373.712418981479</v>
      </c>
      <c r="T964" s="11">
        <f t="shared" si="110"/>
        <v>42411.712418981479</v>
      </c>
      <c r="U964">
        <f t="shared" si="111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05"/>
        <v>1</v>
      </c>
      <c r="P965" s="7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1">
        <f t="shared" si="109"/>
        <v>42625.635636574079</v>
      </c>
      <c r="T965" s="11">
        <f t="shared" si="110"/>
        <v>42660.635636574079</v>
      </c>
      <c r="U965">
        <f t="shared" si="111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05"/>
        <v>1</v>
      </c>
      <c r="P966" s="7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1">
        <f t="shared" si="109"/>
        <v>42208.628692129627</v>
      </c>
      <c r="T966" s="11">
        <f t="shared" si="110"/>
        <v>42248.628692129627</v>
      </c>
      <c r="U966">
        <f t="shared" si="111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05"/>
        <v>1</v>
      </c>
      <c r="P967" s="7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1">
        <f t="shared" si="109"/>
        <v>42637.016736111109</v>
      </c>
      <c r="T967" s="11">
        <f t="shared" si="110"/>
        <v>42669.165972222225</v>
      </c>
      <c r="U967">
        <f t="shared" si="111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05"/>
        <v>15</v>
      </c>
      <c r="P968" s="7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1">
        <f t="shared" si="109"/>
        <v>42619.635787037041</v>
      </c>
      <c r="T968" s="11">
        <f t="shared" si="110"/>
        <v>42649.635787037041</v>
      </c>
      <c r="U968">
        <f t="shared" si="111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05"/>
        <v>18</v>
      </c>
      <c r="P969" s="7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1">
        <f t="shared" si="109"/>
        <v>42422.254328703704</v>
      </c>
      <c r="T969" s="11">
        <f t="shared" si="110"/>
        <v>42482.21266203704</v>
      </c>
      <c r="U969">
        <f t="shared" si="111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05"/>
        <v>1</v>
      </c>
      <c r="P970" s="7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1">
        <f t="shared" si="109"/>
        <v>41836.847615740742</v>
      </c>
      <c r="T970" s="11">
        <f t="shared" si="110"/>
        <v>41866.847615740742</v>
      </c>
      <c r="U970">
        <f t="shared" si="111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05"/>
        <v>47</v>
      </c>
      <c r="P971" s="7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1">
        <f t="shared" si="109"/>
        <v>42742.30332175926</v>
      </c>
      <c r="T971" s="11">
        <f t="shared" si="110"/>
        <v>42775.30332175926</v>
      </c>
      <c r="U971">
        <f t="shared" si="111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05"/>
        <v>46</v>
      </c>
      <c r="P972" s="7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1">
        <f t="shared" si="109"/>
        <v>42721.220520833333</v>
      </c>
      <c r="T972" s="11">
        <f t="shared" si="110"/>
        <v>42758.207638888889</v>
      </c>
      <c r="U972">
        <f t="shared" si="111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05"/>
        <v>0</v>
      </c>
      <c r="P973" s="7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1">
        <f t="shared" si="109"/>
        <v>42111.709027777775</v>
      </c>
      <c r="T973" s="11">
        <f t="shared" si="110"/>
        <v>42156.709027777775</v>
      </c>
      <c r="U973">
        <f t="shared" si="111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05"/>
        <v>35</v>
      </c>
      <c r="P974" s="7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1">
        <f t="shared" si="109"/>
        <v>41856.865717592591</v>
      </c>
      <c r="T974" s="11">
        <f t="shared" si="110"/>
        <v>41886.290972222225</v>
      </c>
      <c r="U974">
        <f t="shared" si="111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05"/>
        <v>2</v>
      </c>
      <c r="P975" s="7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1">
        <f t="shared" si="109"/>
        <v>42257.014965277776</v>
      </c>
      <c r="T975" s="11">
        <f t="shared" si="110"/>
        <v>42317.056631944448</v>
      </c>
      <c r="U975">
        <f t="shared" si="111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05"/>
        <v>1</v>
      </c>
      <c r="P976" s="7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1">
        <f t="shared" si="109"/>
        <v>42424.749490740738</v>
      </c>
      <c r="T976" s="11">
        <f t="shared" si="110"/>
        <v>42454.707824074074</v>
      </c>
      <c r="U976">
        <f t="shared" si="111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05"/>
        <v>3</v>
      </c>
      <c r="P977" s="7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1">
        <f t="shared" si="109"/>
        <v>42489.696585648147</v>
      </c>
      <c r="T977" s="11">
        <f t="shared" si="110"/>
        <v>42549.696585648147</v>
      </c>
      <c r="U977">
        <f t="shared" si="111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05"/>
        <v>2</v>
      </c>
      <c r="P978" s="7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1">
        <f t="shared" si="109"/>
        <v>42185.058993055558</v>
      </c>
      <c r="T978" s="11">
        <f t="shared" si="110"/>
        <v>42230.058993055558</v>
      </c>
      <c r="U978">
        <f t="shared" si="111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05"/>
        <v>34</v>
      </c>
      <c r="P979" s="7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1">
        <f t="shared" si="109"/>
        <v>42391.942094907412</v>
      </c>
      <c r="T979" s="11">
        <f t="shared" si="110"/>
        <v>42421.942094907412</v>
      </c>
      <c r="U979">
        <f t="shared" si="111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05"/>
        <v>56</v>
      </c>
      <c r="P980" s="7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1">
        <f t="shared" si="109"/>
        <v>42395.309039351851</v>
      </c>
      <c r="T980" s="11">
        <f t="shared" si="110"/>
        <v>42425.309039351851</v>
      </c>
      <c r="U980">
        <f t="shared" si="111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05"/>
        <v>83</v>
      </c>
      <c r="P981" s="7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1">
        <f t="shared" si="109"/>
        <v>42506.416990740734</v>
      </c>
      <c r="T981" s="11">
        <f t="shared" si="110"/>
        <v>42541.790972222225</v>
      </c>
      <c r="U981">
        <f t="shared" si="111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05"/>
        <v>15</v>
      </c>
      <c r="P982" s="7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1">
        <f t="shared" si="109"/>
        <v>41928.904189814813</v>
      </c>
      <c r="T982" s="11">
        <f t="shared" si="110"/>
        <v>41973.945856481485</v>
      </c>
      <c r="U982">
        <f t="shared" si="111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05"/>
        <v>0</v>
      </c>
      <c r="P983" s="7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1">
        <f t="shared" si="109"/>
        <v>41830.947013888886</v>
      </c>
      <c r="T983" s="11">
        <f t="shared" si="110"/>
        <v>41860.947013888886</v>
      </c>
      <c r="U983">
        <f t="shared" si="111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05"/>
        <v>0</v>
      </c>
      <c r="P984" s="7">
        <f t="shared" si="106"/>
        <v>1</v>
      </c>
      <c r="Q984" t="str">
        <f t="shared" si="107"/>
        <v>technology</v>
      </c>
      <c r="R984" t="str">
        <f t="shared" si="108"/>
        <v>wearables</v>
      </c>
      <c r="S984" s="11">
        <f t="shared" si="109"/>
        <v>42615.753310185188</v>
      </c>
      <c r="T984" s="11">
        <f t="shared" si="110"/>
        <v>42645.753310185188</v>
      </c>
      <c r="U984">
        <f t="shared" si="111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05"/>
        <v>30</v>
      </c>
      <c r="P985" s="7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1">
        <f t="shared" si="109"/>
        <v>42574.667650462965</v>
      </c>
      <c r="T985" s="11">
        <f t="shared" si="110"/>
        <v>42605.870833333334</v>
      </c>
      <c r="U985">
        <f t="shared" si="111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05"/>
        <v>1</v>
      </c>
      <c r="P986" s="7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1">
        <f t="shared" si="109"/>
        <v>42061.11583333333</v>
      </c>
      <c r="T986" s="11">
        <f t="shared" si="110"/>
        <v>42091.074166666673</v>
      </c>
      <c r="U986">
        <f t="shared" si="111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05"/>
        <v>6</v>
      </c>
      <c r="P987" s="7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1">
        <f t="shared" si="109"/>
        <v>42339.967708333337</v>
      </c>
      <c r="T987" s="11">
        <f t="shared" si="110"/>
        <v>42369.958333333328</v>
      </c>
      <c r="U987">
        <f t="shared" si="111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5"/>
        <v>13</v>
      </c>
      <c r="P988" s="7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1">
        <f t="shared" si="109"/>
        <v>42324.767361111109</v>
      </c>
      <c r="T988" s="11">
        <f t="shared" si="110"/>
        <v>42379</v>
      </c>
      <c r="U988">
        <f t="shared" si="111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05"/>
        <v>13</v>
      </c>
      <c r="P989" s="7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1">
        <f t="shared" si="109"/>
        <v>41773.294560185182</v>
      </c>
      <c r="T989" s="11">
        <f t="shared" si="110"/>
        <v>41813.294560185182</v>
      </c>
      <c r="U989">
        <f t="shared" si="111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05"/>
        <v>0</v>
      </c>
      <c r="P990" s="7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1">
        <f t="shared" si="109"/>
        <v>42614.356770833328</v>
      </c>
      <c r="T990" s="11">
        <f t="shared" si="110"/>
        <v>42644.356770833328</v>
      </c>
      <c r="U990">
        <f t="shared" si="111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05"/>
        <v>17</v>
      </c>
      <c r="P991" s="7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1">
        <f t="shared" si="109"/>
        <v>42611.933969907404</v>
      </c>
      <c r="T991" s="11">
        <f t="shared" si="110"/>
        <v>42641.933969907404</v>
      </c>
      <c r="U991">
        <f t="shared" si="111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05"/>
        <v>0</v>
      </c>
      <c r="P992" s="7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1">
        <f t="shared" si="109"/>
        <v>41855.784305555557</v>
      </c>
      <c r="T992" s="11">
        <f t="shared" si="110"/>
        <v>41885.784305555557</v>
      </c>
      <c r="U992">
        <f t="shared" si="111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05"/>
        <v>4</v>
      </c>
      <c r="P993" s="7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1">
        <f t="shared" si="109"/>
        <v>42538.75680555556</v>
      </c>
      <c r="T993" s="11">
        <f t="shared" si="110"/>
        <v>42563.785416666666</v>
      </c>
      <c r="U993">
        <f t="shared" si="111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05"/>
        <v>0</v>
      </c>
      <c r="P994" s="7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1">
        <f t="shared" si="109"/>
        <v>42437.924988425926</v>
      </c>
      <c r="T994" s="11">
        <f t="shared" si="110"/>
        <v>42497.883321759262</v>
      </c>
      <c r="U994">
        <f t="shared" si="111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05"/>
        <v>25</v>
      </c>
      <c r="P995" s="7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1">
        <f t="shared" si="109"/>
        <v>42652.964907407411</v>
      </c>
      <c r="T995" s="11">
        <f t="shared" si="110"/>
        <v>42686.208333333328</v>
      </c>
      <c r="U995">
        <f t="shared" si="111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05"/>
        <v>2</v>
      </c>
      <c r="P996" s="7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1">
        <f t="shared" si="109"/>
        <v>41921.263078703705</v>
      </c>
      <c r="T996" s="11">
        <f t="shared" si="110"/>
        <v>41973.957638888889</v>
      </c>
      <c r="U996">
        <f t="shared" si="111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05"/>
        <v>7</v>
      </c>
      <c r="P997" s="7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1">
        <f t="shared" si="109"/>
        <v>41947.940740740742</v>
      </c>
      <c r="T997" s="11">
        <f t="shared" si="110"/>
        <v>41972.666666666672</v>
      </c>
      <c r="U997">
        <f t="shared" si="111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05"/>
        <v>2</v>
      </c>
      <c r="P998" s="7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1">
        <f t="shared" si="109"/>
        <v>41817.866435185184</v>
      </c>
      <c r="T998" s="11">
        <f t="shared" si="110"/>
        <v>41847.643750000003</v>
      </c>
      <c r="U998">
        <f t="shared" si="111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05"/>
        <v>1</v>
      </c>
      <c r="P999" s="7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1">
        <f t="shared" si="109"/>
        <v>41941.10297453704</v>
      </c>
      <c r="T999" s="11">
        <f t="shared" si="110"/>
        <v>41971.144641203704</v>
      </c>
      <c r="U999">
        <f t="shared" si="111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05"/>
        <v>59</v>
      </c>
      <c r="P1000" s="7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1">
        <f t="shared" si="109"/>
        <v>42282.168993055559</v>
      </c>
      <c r="T1000" s="11">
        <f t="shared" si="110"/>
        <v>42327.210659722223</v>
      </c>
      <c r="U1000">
        <f t="shared" si="111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05"/>
        <v>8</v>
      </c>
      <c r="P1001" s="7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1">
        <f t="shared" si="109"/>
        <v>41926.29965277778</v>
      </c>
      <c r="T1001" s="11">
        <f t="shared" si="110"/>
        <v>41956.334722222222</v>
      </c>
      <c r="U1001">
        <f t="shared" si="111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05"/>
        <v>2</v>
      </c>
      <c r="P1002" s="7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1">
        <f t="shared" si="109"/>
        <v>42749.059722222228</v>
      </c>
      <c r="T1002" s="11">
        <f t="shared" si="110"/>
        <v>42809.018055555556</v>
      </c>
      <c r="U1002">
        <f t="shared" si="111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05"/>
        <v>104</v>
      </c>
      <c r="P1003" s="7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1">
        <f t="shared" si="109"/>
        <v>42720.720057870371</v>
      </c>
      <c r="T1003" s="11">
        <f t="shared" si="110"/>
        <v>42765.720057870371</v>
      </c>
      <c r="U1003">
        <f t="shared" si="111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05"/>
        <v>30</v>
      </c>
      <c r="P1004" s="7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1">
        <f t="shared" si="109"/>
        <v>42325.684189814812</v>
      </c>
      <c r="T1004" s="11">
        <f t="shared" si="110"/>
        <v>42355.249305555553</v>
      </c>
      <c r="U1004">
        <f t="shared" si="111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05"/>
        <v>16</v>
      </c>
      <c r="P1005" s="7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1">
        <f t="shared" si="109"/>
        <v>42780.709039351852</v>
      </c>
      <c r="T1005" s="11">
        <f t="shared" si="110"/>
        <v>42810.667372685188</v>
      </c>
      <c r="U1005">
        <f t="shared" si="111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05"/>
        <v>82</v>
      </c>
      <c r="P1006" s="7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1">
        <f t="shared" si="109"/>
        <v>42388.708645833336</v>
      </c>
      <c r="T1006" s="11">
        <f t="shared" si="110"/>
        <v>42418.708645833336</v>
      </c>
      <c r="U1006">
        <f t="shared" si="111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05"/>
        <v>75</v>
      </c>
      <c r="P1007" s="7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1">
        <f t="shared" si="109"/>
        <v>42276.624803240738</v>
      </c>
      <c r="T1007" s="11">
        <f t="shared" si="110"/>
        <v>42307.624803240738</v>
      </c>
      <c r="U1007">
        <f t="shared" si="111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05"/>
        <v>6</v>
      </c>
      <c r="P1008" s="7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1">
        <f t="shared" si="109"/>
        <v>41977.040185185186</v>
      </c>
      <c r="T1008" s="11">
        <f t="shared" si="110"/>
        <v>41985.299305555556</v>
      </c>
      <c r="U1008">
        <f t="shared" si="111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05"/>
        <v>44</v>
      </c>
      <c r="P1009" s="7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1">
        <f t="shared" si="109"/>
        <v>42676.583599537036</v>
      </c>
      <c r="T1009" s="11">
        <f t="shared" si="110"/>
        <v>42718.6252662037</v>
      </c>
      <c r="U1009">
        <f t="shared" si="111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05"/>
        <v>0</v>
      </c>
      <c r="P1010" s="7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1">
        <f t="shared" si="109"/>
        <v>42702.809201388889</v>
      </c>
      <c r="T1010" s="11">
        <f t="shared" si="110"/>
        <v>42732.809201388889</v>
      </c>
      <c r="U1010">
        <f t="shared" si="111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05"/>
        <v>13</v>
      </c>
      <c r="P1011" s="7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1">
        <f t="shared" si="109"/>
        <v>42510.604699074072</v>
      </c>
      <c r="T1011" s="11">
        <f t="shared" si="110"/>
        <v>42540.604699074072</v>
      </c>
      <c r="U1011">
        <f t="shared" si="111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05"/>
        <v>0</v>
      </c>
      <c r="P1012" s="7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1">
        <f t="shared" si="109"/>
        <v>42561.829421296294</v>
      </c>
      <c r="T1012" s="11">
        <f t="shared" si="110"/>
        <v>42618.124305555553</v>
      </c>
      <c r="U1012">
        <f t="shared" si="111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05"/>
        <v>0</v>
      </c>
      <c r="P1013" s="7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1">
        <f t="shared" si="109"/>
        <v>41946.898090277777</v>
      </c>
      <c r="T1013" s="11">
        <f t="shared" si="110"/>
        <v>41991.898090277777</v>
      </c>
      <c r="U1013">
        <f t="shared" si="111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05"/>
        <v>21535</v>
      </c>
      <c r="P1014" s="7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1">
        <f t="shared" si="109"/>
        <v>42714.440416666665</v>
      </c>
      <c r="T1014" s="11">
        <f t="shared" si="110"/>
        <v>42759.440416666665</v>
      </c>
      <c r="U1014">
        <f t="shared" si="111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05"/>
        <v>35</v>
      </c>
      <c r="P1015" s="7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1">
        <f t="shared" si="109"/>
        <v>42339.833981481483</v>
      </c>
      <c r="T1015" s="11">
        <f t="shared" si="110"/>
        <v>42367.833333333328</v>
      </c>
      <c r="U1015">
        <f t="shared" si="111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05"/>
        <v>31</v>
      </c>
      <c r="P1016" s="7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1">
        <f t="shared" si="109"/>
        <v>41955.002488425926</v>
      </c>
      <c r="T1016" s="11">
        <f t="shared" si="110"/>
        <v>42005.002488425926</v>
      </c>
      <c r="U1016">
        <f t="shared" si="111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05"/>
        <v>3</v>
      </c>
      <c r="P1017" s="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1">
        <f t="shared" si="109"/>
        <v>42303.878414351857</v>
      </c>
      <c r="T1017" s="11">
        <f t="shared" si="110"/>
        <v>42333.920081018514</v>
      </c>
      <c r="U1017">
        <f t="shared" si="111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05"/>
        <v>3</v>
      </c>
      <c r="P1018" s="7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1">
        <f t="shared" si="109"/>
        <v>42422.107129629629</v>
      </c>
      <c r="T1018" s="11">
        <f t="shared" si="110"/>
        <v>42467.065462962957</v>
      </c>
      <c r="U1018">
        <f t="shared" si="111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05"/>
        <v>23</v>
      </c>
      <c r="P1019" s="7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1">
        <f t="shared" si="109"/>
        <v>42289.675173611111</v>
      </c>
      <c r="T1019" s="11">
        <f t="shared" si="110"/>
        <v>42329.716840277775</v>
      </c>
      <c r="U1019">
        <f t="shared" si="111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05"/>
        <v>3</v>
      </c>
      <c r="P1020" s="7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1">
        <f t="shared" si="109"/>
        <v>42535.492280092592</v>
      </c>
      <c r="T1020" s="11">
        <f t="shared" si="110"/>
        <v>42565.492280092592</v>
      </c>
      <c r="U1020">
        <f t="shared" si="111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05"/>
        <v>47</v>
      </c>
      <c r="P1021" s="7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1">
        <f t="shared" si="109"/>
        <v>42009.973946759259</v>
      </c>
      <c r="T1021" s="11">
        <f t="shared" si="110"/>
        <v>42039.973946759259</v>
      </c>
      <c r="U1021">
        <f t="shared" si="111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05"/>
        <v>206</v>
      </c>
      <c r="P1022" s="7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1">
        <f t="shared" si="109"/>
        <v>42127.069548611107</v>
      </c>
      <c r="T1022" s="11">
        <f t="shared" si="110"/>
        <v>42157.032638888893</v>
      </c>
      <c r="U1022">
        <f t="shared" si="111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05"/>
        <v>352</v>
      </c>
      <c r="P1023" s="7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1">
        <f t="shared" si="109"/>
        <v>42271.251979166671</v>
      </c>
      <c r="T1023" s="11">
        <f t="shared" si="110"/>
        <v>42294.166666666672</v>
      </c>
      <c r="U1023">
        <f t="shared" si="111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05"/>
        <v>115</v>
      </c>
      <c r="P1024" s="7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1">
        <f t="shared" si="109"/>
        <v>42111.646724537044</v>
      </c>
      <c r="T1024" s="11">
        <f t="shared" si="110"/>
        <v>42141.646724537044</v>
      </c>
      <c r="U1024">
        <f t="shared" si="111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05"/>
        <v>237</v>
      </c>
      <c r="P1025" s="7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1">
        <f t="shared" si="109"/>
        <v>42145.919687500005</v>
      </c>
      <c r="T1025" s="11">
        <f t="shared" si="110"/>
        <v>42175.919687500005</v>
      </c>
      <c r="U1025">
        <f t="shared" si="111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112">ROUND(E1026/D1026*100,0)</f>
        <v>119</v>
      </c>
      <c r="P1026" s="7">
        <f t="shared" ref="P1026:P1089" si="113">E1026/L1026</f>
        <v>388.9762295081967</v>
      </c>
      <c r="Q1026" t="str">
        <f t="shared" ref="Q1026:Q1089" si="114">LEFT(N1026,SEARCH("/",N1026)-1)</f>
        <v>music</v>
      </c>
      <c r="R1026" t="str">
        <f t="shared" ref="R1026:R1089" si="115">RIGHT(N1026,LEN(N1026)-SEARCH("/",N1026))</f>
        <v>electronic music</v>
      </c>
      <c r="S1026" s="11">
        <f t="shared" ref="S1026:S1089" si="116">(((J1026/60)/60)/24)+DATE(1970,1,1)</f>
        <v>42370.580590277779</v>
      </c>
      <c r="T1026" s="11">
        <f t="shared" ref="T1026:T1089" si="117">(((I1026/60)/60)/24)+DATE(1970,1,1)</f>
        <v>42400.580590277779</v>
      </c>
      <c r="U1026">
        <f t="shared" ref="U1026:U1089" si="118">YEAR(S1026)</f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112"/>
        <v>110</v>
      </c>
      <c r="P1027" s="7">
        <f t="shared" si="113"/>
        <v>71.848571428571432</v>
      </c>
      <c r="Q1027" t="str">
        <f t="shared" si="114"/>
        <v>music</v>
      </c>
      <c r="R1027" t="str">
        <f t="shared" si="115"/>
        <v>electronic music</v>
      </c>
      <c r="S1027" s="11">
        <f t="shared" si="116"/>
        <v>42049.833761574075</v>
      </c>
      <c r="T1027" s="11">
        <f t="shared" si="117"/>
        <v>42079.792094907403</v>
      </c>
      <c r="U1027">
        <f t="shared" si="118"/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12"/>
        <v>100</v>
      </c>
      <c r="P1028" s="7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1">
        <f t="shared" si="116"/>
        <v>42426.407592592594</v>
      </c>
      <c r="T1028" s="11">
        <f t="shared" si="117"/>
        <v>42460.365925925929</v>
      </c>
      <c r="U1028">
        <f t="shared" si="118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12"/>
        <v>103</v>
      </c>
      <c r="P1029" s="7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1">
        <f t="shared" si="116"/>
        <v>41905.034108796295</v>
      </c>
      <c r="T1029" s="11">
        <f t="shared" si="117"/>
        <v>41935.034108796295</v>
      </c>
      <c r="U1029">
        <f t="shared" si="118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12"/>
        <v>117</v>
      </c>
      <c r="P1030" s="7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1">
        <f t="shared" si="116"/>
        <v>42755.627372685187</v>
      </c>
      <c r="T1030" s="11">
        <f t="shared" si="117"/>
        <v>42800.833333333328</v>
      </c>
      <c r="U1030">
        <f t="shared" si="118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12"/>
        <v>112</v>
      </c>
      <c r="P1031" s="7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1">
        <f t="shared" si="116"/>
        <v>42044.711886574078</v>
      </c>
      <c r="T1031" s="11">
        <f t="shared" si="117"/>
        <v>42098.915972222225</v>
      </c>
      <c r="U1031">
        <f t="shared" si="118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12"/>
        <v>342</v>
      </c>
      <c r="P1032" s="7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1">
        <f t="shared" si="116"/>
        <v>42611.483206018514</v>
      </c>
      <c r="T1032" s="11">
        <f t="shared" si="117"/>
        <v>42625.483206018514</v>
      </c>
      <c r="U1032">
        <f t="shared" si="118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12"/>
        <v>107</v>
      </c>
      <c r="P1033" s="7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1">
        <f t="shared" si="116"/>
        <v>42324.764004629629</v>
      </c>
      <c r="T1033" s="11">
        <f t="shared" si="117"/>
        <v>42354.764004629629</v>
      </c>
      <c r="U1033">
        <f t="shared" si="118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12"/>
        <v>108</v>
      </c>
      <c r="P1034" s="7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1">
        <f t="shared" si="116"/>
        <v>42514.666956018518</v>
      </c>
      <c r="T1034" s="11">
        <f t="shared" si="117"/>
        <v>42544.666956018518</v>
      </c>
      <c r="U1034">
        <f t="shared" si="118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12"/>
        <v>103</v>
      </c>
      <c r="P1035" s="7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1">
        <f t="shared" si="116"/>
        <v>42688.732407407413</v>
      </c>
      <c r="T1035" s="11">
        <f t="shared" si="117"/>
        <v>42716.732407407413</v>
      </c>
      <c r="U1035">
        <f t="shared" si="118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12"/>
        <v>130</v>
      </c>
      <c r="P1036" s="7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1">
        <f t="shared" si="116"/>
        <v>42555.166712962964</v>
      </c>
      <c r="T1036" s="11">
        <f t="shared" si="117"/>
        <v>42587.165972222225</v>
      </c>
      <c r="U1036">
        <f t="shared" si="118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12"/>
        <v>108</v>
      </c>
      <c r="P1037" s="7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1">
        <f t="shared" si="116"/>
        <v>42016.641435185185</v>
      </c>
      <c r="T1037" s="11">
        <f t="shared" si="117"/>
        <v>42046.641435185185</v>
      </c>
      <c r="U1037">
        <f t="shared" si="118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12"/>
        <v>112</v>
      </c>
      <c r="P1038" s="7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1">
        <f t="shared" si="116"/>
        <v>41249.448958333334</v>
      </c>
      <c r="T1038" s="11">
        <f t="shared" si="117"/>
        <v>41281.333333333336</v>
      </c>
      <c r="U1038">
        <f t="shared" si="118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12"/>
        <v>102</v>
      </c>
      <c r="P1039" s="7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1">
        <f t="shared" si="116"/>
        <v>42119.822476851856</v>
      </c>
      <c r="T1039" s="11">
        <f t="shared" si="117"/>
        <v>42142.208333333328</v>
      </c>
      <c r="U1039">
        <f t="shared" si="118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12"/>
        <v>145</v>
      </c>
      <c r="P1040" s="7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1">
        <f t="shared" si="116"/>
        <v>42418.231747685189</v>
      </c>
      <c r="T1040" s="11">
        <f t="shared" si="117"/>
        <v>42448.190081018518</v>
      </c>
      <c r="U1040">
        <f t="shared" si="118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12"/>
        <v>128</v>
      </c>
      <c r="P1041" s="7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1">
        <f t="shared" si="116"/>
        <v>42692.109328703707</v>
      </c>
      <c r="T1041" s="11">
        <f t="shared" si="117"/>
        <v>42717.332638888889</v>
      </c>
      <c r="U1041">
        <f t="shared" si="118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12"/>
        <v>0</v>
      </c>
      <c r="P1042" s="7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1">
        <f t="shared" si="116"/>
        <v>42579.708437499998</v>
      </c>
      <c r="T1042" s="11">
        <f t="shared" si="117"/>
        <v>42609.708437499998</v>
      </c>
      <c r="U1042">
        <f t="shared" si="118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12"/>
        <v>0</v>
      </c>
      <c r="P1043" s="7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1">
        <f t="shared" si="116"/>
        <v>41831.060092592597</v>
      </c>
      <c r="T1043" s="11">
        <f t="shared" si="117"/>
        <v>41851.060092592597</v>
      </c>
      <c r="U1043">
        <f t="shared" si="118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12"/>
        <v>2</v>
      </c>
      <c r="P1044" s="7">
        <f t="shared" si="113"/>
        <v>10</v>
      </c>
      <c r="Q1044" t="str">
        <f t="shared" si="114"/>
        <v>journalism</v>
      </c>
      <c r="R1044" t="str">
        <f t="shared" si="115"/>
        <v>audio</v>
      </c>
      <c r="S1044" s="11">
        <f t="shared" si="116"/>
        <v>41851.696157407408</v>
      </c>
      <c r="T1044" s="11">
        <f t="shared" si="117"/>
        <v>41894.416666666664</v>
      </c>
      <c r="U1044">
        <f t="shared" si="118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12"/>
        <v>9</v>
      </c>
      <c r="P1045" s="7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1">
        <f t="shared" si="116"/>
        <v>42114.252951388888</v>
      </c>
      <c r="T1045" s="11">
        <f t="shared" si="117"/>
        <v>42144.252951388888</v>
      </c>
      <c r="U1045">
        <f t="shared" si="118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12"/>
        <v>0</v>
      </c>
      <c r="P1046" s="7">
        <f t="shared" si="113"/>
        <v>3</v>
      </c>
      <c r="Q1046" t="str">
        <f t="shared" si="114"/>
        <v>journalism</v>
      </c>
      <c r="R1046" t="str">
        <f t="shared" si="115"/>
        <v>audio</v>
      </c>
      <c r="S1046" s="11">
        <f t="shared" si="116"/>
        <v>42011.925937499997</v>
      </c>
      <c r="T1046" s="11">
        <f t="shared" si="117"/>
        <v>42068.852083333331</v>
      </c>
      <c r="U1046">
        <f t="shared" si="118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12"/>
        <v>3</v>
      </c>
      <c r="P1047" s="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1">
        <f t="shared" si="116"/>
        <v>41844.874421296299</v>
      </c>
      <c r="T1047" s="11">
        <f t="shared" si="117"/>
        <v>41874.874421296299</v>
      </c>
      <c r="U1047">
        <f t="shared" si="118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12"/>
        <v>0</v>
      </c>
      <c r="P1048" s="7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1">
        <f t="shared" si="116"/>
        <v>42319.851388888885</v>
      </c>
      <c r="T1048" s="11">
        <f t="shared" si="117"/>
        <v>42364.851388888885</v>
      </c>
      <c r="U1048">
        <f t="shared" si="118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12"/>
        <v>0</v>
      </c>
      <c r="P1049" s="7">
        <f t="shared" si="113"/>
        <v>1</v>
      </c>
      <c r="Q1049" t="str">
        <f t="shared" si="114"/>
        <v>journalism</v>
      </c>
      <c r="R1049" t="str">
        <f t="shared" si="115"/>
        <v>audio</v>
      </c>
      <c r="S1049" s="11">
        <f t="shared" si="116"/>
        <v>41918.818460648145</v>
      </c>
      <c r="T1049" s="11">
        <f t="shared" si="117"/>
        <v>41948.860127314816</v>
      </c>
      <c r="U1049">
        <f t="shared" si="118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12"/>
        <v>1</v>
      </c>
      <c r="P1050" s="7">
        <f t="shared" si="113"/>
        <v>53</v>
      </c>
      <c r="Q1050" t="str">
        <f t="shared" si="114"/>
        <v>journalism</v>
      </c>
      <c r="R1050" t="str">
        <f t="shared" si="115"/>
        <v>audio</v>
      </c>
      <c r="S1050" s="11">
        <f t="shared" si="116"/>
        <v>42598.053113425922</v>
      </c>
      <c r="T1050" s="11">
        <f t="shared" si="117"/>
        <v>42638.053113425922</v>
      </c>
      <c r="U1050">
        <f t="shared" si="118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12"/>
        <v>0</v>
      </c>
      <c r="P1051" s="7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1">
        <f t="shared" si="116"/>
        <v>42382.431076388893</v>
      </c>
      <c r="T1051" s="11">
        <f t="shared" si="117"/>
        <v>42412.431076388893</v>
      </c>
      <c r="U1051">
        <f t="shared" si="118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12"/>
        <v>0</v>
      </c>
      <c r="P1052" s="7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1">
        <f t="shared" si="116"/>
        <v>42231.7971875</v>
      </c>
      <c r="T1052" s="11">
        <f t="shared" si="117"/>
        <v>42261.7971875</v>
      </c>
      <c r="U1052">
        <f t="shared" si="118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12"/>
        <v>0</v>
      </c>
      <c r="P1053" s="7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1">
        <f t="shared" si="116"/>
        <v>41850.014178240745</v>
      </c>
      <c r="T1053" s="11">
        <f t="shared" si="117"/>
        <v>41878.014178240745</v>
      </c>
      <c r="U1053">
        <f t="shared" si="118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12"/>
        <v>0</v>
      </c>
      <c r="P1054" s="7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1">
        <f t="shared" si="116"/>
        <v>42483.797395833331</v>
      </c>
      <c r="T1054" s="11">
        <f t="shared" si="117"/>
        <v>42527.839583333334</v>
      </c>
      <c r="U1054">
        <f t="shared" si="118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12"/>
        <v>1</v>
      </c>
      <c r="P1055" s="7">
        <f t="shared" si="113"/>
        <v>15</v>
      </c>
      <c r="Q1055" t="str">
        <f t="shared" si="114"/>
        <v>journalism</v>
      </c>
      <c r="R1055" t="str">
        <f t="shared" si="115"/>
        <v>audio</v>
      </c>
      <c r="S1055" s="11">
        <f t="shared" si="116"/>
        <v>42775.172824074078</v>
      </c>
      <c r="T1055" s="11">
        <f t="shared" si="117"/>
        <v>42800.172824074078</v>
      </c>
      <c r="U1055">
        <f t="shared" si="118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12"/>
        <v>0</v>
      </c>
      <c r="P1056" s="7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1">
        <f t="shared" si="116"/>
        <v>41831.851840277777</v>
      </c>
      <c r="T1056" s="11">
        <f t="shared" si="117"/>
        <v>41861.916666666664</v>
      </c>
      <c r="U1056">
        <f t="shared" si="118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12"/>
        <v>0</v>
      </c>
      <c r="P1057" s="7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1">
        <f t="shared" si="116"/>
        <v>42406.992418981477</v>
      </c>
      <c r="T1057" s="11">
        <f t="shared" si="117"/>
        <v>42436.992418981477</v>
      </c>
      <c r="U1057">
        <f t="shared" si="118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12"/>
        <v>0</v>
      </c>
      <c r="P1058" s="7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1">
        <f t="shared" si="116"/>
        <v>42058.719641203701</v>
      </c>
      <c r="T1058" s="11">
        <f t="shared" si="117"/>
        <v>42118.677974537044</v>
      </c>
      <c r="U1058">
        <f t="shared" si="118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12"/>
        <v>0</v>
      </c>
      <c r="P1059" s="7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1">
        <f t="shared" si="116"/>
        <v>42678.871331018512</v>
      </c>
      <c r="T1059" s="11">
        <f t="shared" si="117"/>
        <v>42708.912997685184</v>
      </c>
      <c r="U1059">
        <f t="shared" si="118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12"/>
        <v>0</v>
      </c>
      <c r="P1060" s="7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1">
        <f t="shared" si="116"/>
        <v>42047.900960648149</v>
      </c>
      <c r="T1060" s="11">
        <f t="shared" si="117"/>
        <v>42089</v>
      </c>
      <c r="U1060">
        <f t="shared" si="118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12"/>
        <v>0</v>
      </c>
      <c r="P1061" s="7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1">
        <f t="shared" si="116"/>
        <v>42046.79</v>
      </c>
      <c r="T1061" s="11">
        <f t="shared" si="117"/>
        <v>42076.748333333337</v>
      </c>
      <c r="U1061">
        <f t="shared" si="118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12"/>
        <v>1</v>
      </c>
      <c r="P1062" s="7">
        <f t="shared" si="113"/>
        <v>50</v>
      </c>
      <c r="Q1062" t="str">
        <f t="shared" si="114"/>
        <v>journalism</v>
      </c>
      <c r="R1062" t="str">
        <f t="shared" si="115"/>
        <v>audio</v>
      </c>
      <c r="S1062" s="11">
        <f t="shared" si="116"/>
        <v>42079.913113425922</v>
      </c>
      <c r="T1062" s="11">
        <f t="shared" si="117"/>
        <v>42109.913113425922</v>
      </c>
      <c r="U1062">
        <f t="shared" si="118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12"/>
        <v>0</v>
      </c>
      <c r="P1063" s="7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1">
        <f t="shared" si="116"/>
        <v>42432.276712962965</v>
      </c>
      <c r="T1063" s="11">
        <f t="shared" si="117"/>
        <v>42492.041666666672</v>
      </c>
      <c r="U1063">
        <f t="shared" si="118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12"/>
        <v>95</v>
      </c>
      <c r="P1064" s="7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1">
        <f t="shared" si="116"/>
        <v>42556.807187500002</v>
      </c>
      <c r="T1064" s="11">
        <f t="shared" si="117"/>
        <v>42563.807187500002</v>
      </c>
      <c r="U1064">
        <f t="shared" si="118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12"/>
        <v>0</v>
      </c>
      <c r="P1065" s="7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1">
        <f t="shared" si="116"/>
        <v>42583.030810185184</v>
      </c>
      <c r="T1065" s="11">
        <f t="shared" si="117"/>
        <v>42613.030810185184</v>
      </c>
      <c r="U1065">
        <f t="shared" si="118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12"/>
        <v>9</v>
      </c>
      <c r="P1066" s="7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1">
        <f t="shared" si="116"/>
        <v>41417.228043981479</v>
      </c>
      <c r="T1066" s="11">
        <f t="shared" si="117"/>
        <v>41462.228043981479</v>
      </c>
      <c r="U1066">
        <f t="shared" si="118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12"/>
        <v>3</v>
      </c>
      <c r="P1067" s="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1">
        <f t="shared" si="116"/>
        <v>41661.381041666667</v>
      </c>
      <c r="T1067" s="11">
        <f t="shared" si="117"/>
        <v>41689.381041666667</v>
      </c>
      <c r="U1067">
        <f t="shared" si="118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12"/>
        <v>3</v>
      </c>
      <c r="P1068" s="7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1">
        <f t="shared" si="116"/>
        <v>41445.962754629632</v>
      </c>
      <c r="T1068" s="11">
        <f t="shared" si="117"/>
        <v>41490.962754629632</v>
      </c>
      <c r="U1068">
        <f t="shared" si="118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12"/>
        <v>26</v>
      </c>
      <c r="P1069" s="7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1">
        <f t="shared" si="116"/>
        <v>41599.855682870373</v>
      </c>
      <c r="T1069" s="11">
        <f t="shared" si="117"/>
        <v>41629.855682870373</v>
      </c>
      <c r="U1069">
        <f t="shared" si="118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12"/>
        <v>0</v>
      </c>
      <c r="P1070" s="7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1">
        <f t="shared" si="116"/>
        <v>42440.371111111104</v>
      </c>
      <c r="T1070" s="11">
        <f t="shared" si="117"/>
        <v>42470.329444444447</v>
      </c>
      <c r="U1070">
        <f t="shared" si="118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12"/>
        <v>39</v>
      </c>
      <c r="P1071" s="7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1">
        <f t="shared" si="116"/>
        <v>41572.229849537034</v>
      </c>
      <c r="T1071" s="11">
        <f t="shared" si="117"/>
        <v>41604.271516203706</v>
      </c>
      <c r="U1071">
        <f t="shared" si="118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12"/>
        <v>1</v>
      </c>
      <c r="P1072" s="7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1">
        <f t="shared" si="116"/>
        <v>41163.011828703704</v>
      </c>
      <c r="T1072" s="11">
        <f t="shared" si="117"/>
        <v>41183.011828703704</v>
      </c>
      <c r="U1072">
        <f t="shared" si="118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12"/>
        <v>0</v>
      </c>
      <c r="P1073" s="7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1">
        <f t="shared" si="116"/>
        <v>42295.753391203703</v>
      </c>
      <c r="T1073" s="11">
        <f t="shared" si="117"/>
        <v>42325.795057870375</v>
      </c>
      <c r="U1073">
        <f t="shared" si="118"/>
        <v>2015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12"/>
        <v>0</v>
      </c>
      <c r="P1074" s="7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1">
        <f t="shared" si="116"/>
        <v>41645.832141203704</v>
      </c>
      <c r="T1074" s="11">
        <f t="shared" si="117"/>
        <v>41675.832141203704</v>
      </c>
      <c r="U1074">
        <f t="shared" si="118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12"/>
        <v>1</v>
      </c>
      <c r="P1075" s="7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1">
        <f t="shared" si="116"/>
        <v>40802.964594907404</v>
      </c>
      <c r="T1075" s="11">
        <f t="shared" si="117"/>
        <v>40832.964594907404</v>
      </c>
      <c r="U1075">
        <f t="shared" si="118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12"/>
        <v>6</v>
      </c>
      <c r="P1076" s="7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1">
        <f t="shared" si="116"/>
        <v>41613.172974537039</v>
      </c>
      <c r="T1076" s="11">
        <f t="shared" si="117"/>
        <v>41643.172974537039</v>
      </c>
      <c r="U1076">
        <f t="shared" si="118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12"/>
        <v>5</v>
      </c>
      <c r="P1077" s="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1">
        <f t="shared" si="116"/>
        <v>41005.904120370367</v>
      </c>
      <c r="T1077" s="11">
        <f t="shared" si="117"/>
        <v>41035.904120370367</v>
      </c>
      <c r="U1077">
        <f t="shared" si="118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12"/>
        <v>63</v>
      </c>
      <c r="P1078" s="7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1">
        <f t="shared" si="116"/>
        <v>41838.377893518518</v>
      </c>
      <c r="T1078" s="11">
        <f t="shared" si="117"/>
        <v>41893.377893518518</v>
      </c>
      <c r="U1078">
        <f t="shared" si="118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12"/>
        <v>29</v>
      </c>
      <c r="P1079" s="7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1">
        <f t="shared" si="116"/>
        <v>42353.16679398148</v>
      </c>
      <c r="T1079" s="11">
        <f t="shared" si="117"/>
        <v>42383.16679398148</v>
      </c>
      <c r="U1079">
        <f t="shared" si="118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12"/>
        <v>8</v>
      </c>
      <c r="P1080" s="7">
        <f t="shared" si="113"/>
        <v>9</v>
      </c>
      <c r="Q1080" t="str">
        <f t="shared" si="114"/>
        <v>games</v>
      </c>
      <c r="R1080" t="str">
        <f t="shared" si="115"/>
        <v>video games</v>
      </c>
      <c r="S1080" s="11">
        <f t="shared" si="116"/>
        <v>40701.195844907408</v>
      </c>
      <c r="T1080" s="11">
        <f t="shared" si="117"/>
        <v>40746.195844907408</v>
      </c>
      <c r="U1080">
        <f t="shared" si="118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12"/>
        <v>3</v>
      </c>
      <c r="P1081" s="7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1">
        <f t="shared" si="116"/>
        <v>42479.566388888896</v>
      </c>
      <c r="T1081" s="11">
        <f t="shared" si="117"/>
        <v>42504.566388888896</v>
      </c>
      <c r="U1081">
        <f t="shared" si="118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12"/>
        <v>9</v>
      </c>
      <c r="P1082" s="7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1">
        <f t="shared" si="116"/>
        <v>41740.138113425928</v>
      </c>
      <c r="T1082" s="11">
        <f t="shared" si="117"/>
        <v>41770.138113425928</v>
      </c>
      <c r="U1082">
        <f t="shared" si="118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12"/>
        <v>0</v>
      </c>
      <c r="P1083" s="7">
        <f t="shared" si="113"/>
        <v>3</v>
      </c>
      <c r="Q1083" t="str">
        <f t="shared" si="114"/>
        <v>games</v>
      </c>
      <c r="R1083" t="str">
        <f t="shared" si="115"/>
        <v>video games</v>
      </c>
      <c r="S1083" s="11">
        <f t="shared" si="116"/>
        <v>42002.926990740743</v>
      </c>
      <c r="T1083" s="11">
        <f t="shared" si="117"/>
        <v>42032.926990740743</v>
      </c>
      <c r="U1083">
        <f t="shared" si="118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12"/>
        <v>1</v>
      </c>
      <c r="P1084" s="7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1">
        <f t="shared" si="116"/>
        <v>41101.906111111115</v>
      </c>
      <c r="T1084" s="11">
        <f t="shared" si="117"/>
        <v>41131.906111111115</v>
      </c>
      <c r="U1084">
        <f t="shared" si="118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12"/>
        <v>1</v>
      </c>
      <c r="P1085" s="7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1">
        <f t="shared" si="116"/>
        <v>41793.659525462965</v>
      </c>
      <c r="T1085" s="11">
        <f t="shared" si="117"/>
        <v>41853.659525462965</v>
      </c>
      <c r="U1085">
        <f t="shared" si="118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12"/>
        <v>0</v>
      </c>
      <c r="P1086" s="7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1">
        <f t="shared" si="116"/>
        <v>41829.912083333329</v>
      </c>
      <c r="T1086" s="11">
        <f t="shared" si="117"/>
        <v>41859.912083333329</v>
      </c>
      <c r="U1086">
        <f t="shared" si="118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12"/>
        <v>3</v>
      </c>
      <c r="P1087" s="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1">
        <f t="shared" si="116"/>
        <v>42413.671006944445</v>
      </c>
      <c r="T1087" s="11">
        <f t="shared" si="117"/>
        <v>42443.629340277781</v>
      </c>
      <c r="U1087">
        <f t="shared" si="118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12"/>
        <v>0</v>
      </c>
      <c r="P1088" s="7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1">
        <f t="shared" si="116"/>
        <v>41845.866793981484</v>
      </c>
      <c r="T1088" s="11">
        <f t="shared" si="117"/>
        <v>41875.866793981484</v>
      </c>
      <c r="U1088">
        <f t="shared" si="118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12"/>
        <v>0</v>
      </c>
      <c r="P1089" s="7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1">
        <f t="shared" si="116"/>
        <v>41775.713969907411</v>
      </c>
      <c r="T1089" s="11">
        <f t="shared" si="117"/>
        <v>41805.713969907411</v>
      </c>
      <c r="U1089">
        <f t="shared" si="118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19">ROUND(E1090/D1090*100,0)</f>
        <v>14</v>
      </c>
      <c r="P1090" s="7">
        <f t="shared" ref="P1090:P1153" si="120">E1090/L1090</f>
        <v>43.41727891156463</v>
      </c>
      <c r="Q1090" t="str">
        <f t="shared" ref="Q1090:Q1153" si="121">LEFT(N1090,SEARCH("/",N1090)-1)</f>
        <v>games</v>
      </c>
      <c r="R1090" t="str">
        <f t="shared" ref="R1090:R1153" si="122">RIGHT(N1090,LEN(N1090)-SEARCH("/",N1090))</f>
        <v>video games</v>
      </c>
      <c r="S1090" s="11">
        <f t="shared" ref="S1090:S1153" si="123">(((J1090/60)/60)/24)+DATE(1970,1,1)</f>
        <v>41723.799386574072</v>
      </c>
      <c r="T1090" s="11">
        <f t="shared" ref="T1090:T1153" si="124">(((I1090/60)/60)/24)+DATE(1970,1,1)</f>
        <v>41753.799386574072</v>
      </c>
      <c r="U1090">
        <f t="shared" ref="U1090:U1153" si="125">YEAR(S1090)</f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19"/>
        <v>8</v>
      </c>
      <c r="P1091" s="7">
        <f t="shared" si="120"/>
        <v>23.959183673469386</v>
      </c>
      <c r="Q1091" t="str">
        <f t="shared" si="121"/>
        <v>games</v>
      </c>
      <c r="R1091" t="str">
        <f t="shared" si="122"/>
        <v>video games</v>
      </c>
      <c r="S1091" s="11">
        <f t="shared" si="123"/>
        <v>42151.189525462964</v>
      </c>
      <c r="T1091" s="11">
        <f t="shared" si="124"/>
        <v>42181.189525462964</v>
      </c>
      <c r="U1091">
        <f t="shared" si="125"/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19"/>
        <v>0</v>
      </c>
      <c r="P1092" s="7">
        <f t="shared" si="120"/>
        <v>5</v>
      </c>
      <c r="Q1092" t="str">
        <f t="shared" si="121"/>
        <v>games</v>
      </c>
      <c r="R1092" t="str">
        <f t="shared" si="122"/>
        <v>video games</v>
      </c>
      <c r="S1092" s="11">
        <f t="shared" si="123"/>
        <v>42123.185798611114</v>
      </c>
      <c r="T1092" s="11">
        <f t="shared" si="124"/>
        <v>42153.185798611114</v>
      </c>
      <c r="U1092">
        <f t="shared" si="125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19"/>
        <v>13</v>
      </c>
      <c r="P1093" s="7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1">
        <f t="shared" si="123"/>
        <v>42440.820277777777</v>
      </c>
      <c r="T1093" s="11">
        <f t="shared" si="124"/>
        <v>42470.778611111105</v>
      </c>
      <c r="U1093">
        <f t="shared" si="125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19"/>
        <v>1</v>
      </c>
      <c r="P1094" s="7">
        <f t="shared" si="120"/>
        <v>3</v>
      </c>
      <c r="Q1094" t="str">
        <f t="shared" si="121"/>
        <v>games</v>
      </c>
      <c r="R1094" t="str">
        <f t="shared" si="122"/>
        <v>video games</v>
      </c>
      <c r="S1094" s="11">
        <f t="shared" si="123"/>
        <v>41250.025902777779</v>
      </c>
      <c r="T1094" s="11">
        <f t="shared" si="124"/>
        <v>41280.025902777779</v>
      </c>
      <c r="U1094">
        <f t="shared" si="125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19"/>
        <v>14</v>
      </c>
      <c r="P1095" s="7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1">
        <f t="shared" si="123"/>
        <v>42396.973807870367</v>
      </c>
      <c r="T1095" s="11">
        <f t="shared" si="124"/>
        <v>42411.973807870367</v>
      </c>
      <c r="U1095">
        <f t="shared" si="125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19"/>
        <v>18</v>
      </c>
      <c r="P1096" s="7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1">
        <f t="shared" si="123"/>
        <v>40795.713344907403</v>
      </c>
      <c r="T1096" s="11">
        <f t="shared" si="124"/>
        <v>40825.713344907403</v>
      </c>
      <c r="U1096">
        <f t="shared" si="125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19"/>
        <v>5</v>
      </c>
      <c r="P1097" s="7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1">
        <f t="shared" si="123"/>
        <v>41486.537268518521</v>
      </c>
      <c r="T1097" s="11">
        <f t="shared" si="124"/>
        <v>41516.537268518521</v>
      </c>
      <c r="U1097">
        <f t="shared" si="125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19"/>
        <v>18</v>
      </c>
      <c r="P1098" s="7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1">
        <f t="shared" si="123"/>
        <v>41885.51798611111</v>
      </c>
      <c r="T1098" s="11">
        <f t="shared" si="124"/>
        <v>41916.145833333336</v>
      </c>
      <c r="U1098">
        <f t="shared" si="125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19"/>
        <v>0</v>
      </c>
      <c r="P1099" s="7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1">
        <f t="shared" si="123"/>
        <v>41660.792557870373</v>
      </c>
      <c r="T1099" s="11">
        <f t="shared" si="124"/>
        <v>41700.792557870373</v>
      </c>
      <c r="U1099">
        <f t="shared" si="125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19"/>
        <v>7</v>
      </c>
      <c r="P1100" s="7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1">
        <f t="shared" si="123"/>
        <v>41712.762673611112</v>
      </c>
      <c r="T1100" s="11">
        <f t="shared" si="124"/>
        <v>41742.762673611112</v>
      </c>
      <c r="U1100">
        <f t="shared" si="125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19"/>
        <v>1</v>
      </c>
      <c r="P1101" s="7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1">
        <f t="shared" si="123"/>
        <v>42107.836435185185</v>
      </c>
      <c r="T1101" s="11">
        <f t="shared" si="124"/>
        <v>42137.836435185185</v>
      </c>
      <c r="U1101">
        <f t="shared" si="125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19"/>
        <v>3</v>
      </c>
      <c r="P1102" s="7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1">
        <f t="shared" si="123"/>
        <v>42384.110775462963</v>
      </c>
      <c r="T1102" s="11">
        <f t="shared" si="124"/>
        <v>42414.110775462963</v>
      </c>
      <c r="U1102">
        <f t="shared" si="125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19"/>
        <v>0</v>
      </c>
      <c r="P1103" s="7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1">
        <f t="shared" si="123"/>
        <v>42538.77243055556</v>
      </c>
      <c r="T1103" s="11">
        <f t="shared" si="124"/>
        <v>42565.758333333331</v>
      </c>
      <c r="U1103">
        <f t="shared" si="125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19"/>
        <v>5</v>
      </c>
      <c r="P1104" s="7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1">
        <f t="shared" si="123"/>
        <v>41577.045428240745</v>
      </c>
      <c r="T1104" s="11">
        <f t="shared" si="124"/>
        <v>41617.249305555553</v>
      </c>
      <c r="U1104">
        <f t="shared" si="125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19"/>
        <v>2</v>
      </c>
      <c r="P1105" s="7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1">
        <f t="shared" si="123"/>
        <v>42479.22210648148</v>
      </c>
      <c r="T1105" s="11">
        <f t="shared" si="124"/>
        <v>42539.22210648148</v>
      </c>
      <c r="U1105">
        <f t="shared" si="125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19"/>
        <v>5</v>
      </c>
      <c r="P1106" s="7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1">
        <f t="shared" si="123"/>
        <v>41771.40996527778</v>
      </c>
      <c r="T1106" s="11">
        <f t="shared" si="124"/>
        <v>41801.40996527778</v>
      </c>
      <c r="U1106">
        <f t="shared" si="125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19"/>
        <v>0</v>
      </c>
      <c r="P1107" s="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1">
        <f t="shared" si="123"/>
        <v>41692.135729166665</v>
      </c>
      <c r="T1107" s="11">
        <f t="shared" si="124"/>
        <v>41722.0940625</v>
      </c>
      <c r="U1107">
        <f t="shared" si="125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19"/>
        <v>41</v>
      </c>
      <c r="P1108" s="7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1">
        <f t="shared" si="123"/>
        <v>40973.740451388891</v>
      </c>
      <c r="T1108" s="11">
        <f t="shared" si="124"/>
        <v>41003.698784722219</v>
      </c>
      <c r="U1108">
        <f t="shared" si="125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19"/>
        <v>0</v>
      </c>
      <c r="P1109" s="7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1">
        <f t="shared" si="123"/>
        <v>41813.861388888887</v>
      </c>
      <c r="T1109" s="11">
        <f t="shared" si="124"/>
        <v>41843.861388888887</v>
      </c>
      <c r="U1109">
        <f t="shared" si="125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19"/>
        <v>3</v>
      </c>
      <c r="P1110" s="7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1">
        <f t="shared" si="123"/>
        <v>40952.636979166666</v>
      </c>
      <c r="T1110" s="11">
        <f t="shared" si="124"/>
        <v>41012.595312500001</v>
      </c>
      <c r="U1110">
        <f t="shared" si="125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19"/>
        <v>0</v>
      </c>
      <c r="P1111" s="7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1">
        <f t="shared" si="123"/>
        <v>42662.752199074079</v>
      </c>
      <c r="T1111" s="11">
        <f t="shared" si="124"/>
        <v>42692.793865740736</v>
      </c>
      <c r="U1111">
        <f t="shared" si="125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19"/>
        <v>1</v>
      </c>
      <c r="P1112" s="7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1">
        <f t="shared" si="123"/>
        <v>41220.933124999996</v>
      </c>
      <c r="T1112" s="11">
        <f t="shared" si="124"/>
        <v>41250.933124999996</v>
      </c>
      <c r="U1112">
        <f t="shared" si="125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19"/>
        <v>0</v>
      </c>
      <c r="P1113" s="7">
        <f t="shared" si="120"/>
        <v>1</v>
      </c>
      <c r="Q1113" t="str">
        <f t="shared" si="121"/>
        <v>games</v>
      </c>
      <c r="R1113" t="str">
        <f t="shared" si="122"/>
        <v>video games</v>
      </c>
      <c r="S1113" s="11">
        <f t="shared" si="123"/>
        <v>42347.203587962969</v>
      </c>
      <c r="T1113" s="11">
        <f t="shared" si="124"/>
        <v>42377.203587962969</v>
      </c>
      <c r="U1113">
        <f t="shared" si="125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19"/>
        <v>36</v>
      </c>
      <c r="P1114" s="7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1">
        <f t="shared" si="123"/>
        <v>41963.759386574078</v>
      </c>
      <c r="T1114" s="11">
        <f t="shared" si="124"/>
        <v>42023.354166666672</v>
      </c>
      <c r="U1114">
        <f t="shared" si="125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19"/>
        <v>1</v>
      </c>
      <c r="P1115" s="7">
        <f t="shared" si="120"/>
        <v>5</v>
      </c>
      <c r="Q1115" t="str">
        <f t="shared" si="121"/>
        <v>games</v>
      </c>
      <c r="R1115" t="str">
        <f t="shared" si="122"/>
        <v>video games</v>
      </c>
      <c r="S1115" s="11">
        <f t="shared" si="123"/>
        <v>41835.977083333331</v>
      </c>
      <c r="T1115" s="11">
        <f t="shared" si="124"/>
        <v>41865.977083333331</v>
      </c>
      <c r="U1115">
        <f t="shared" si="125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19"/>
        <v>0</v>
      </c>
      <c r="P1116" s="7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1">
        <f t="shared" si="123"/>
        <v>41526.345914351856</v>
      </c>
      <c r="T1116" s="11">
        <f t="shared" si="124"/>
        <v>41556.345914351856</v>
      </c>
      <c r="U1116">
        <f t="shared" si="125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19"/>
        <v>0</v>
      </c>
      <c r="P1117" s="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1">
        <f t="shared" si="123"/>
        <v>42429.695543981477</v>
      </c>
      <c r="T1117" s="11">
        <f t="shared" si="124"/>
        <v>42459.653877314813</v>
      </c>
      <c r="U1117">
        <f t="shared" si="125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19"/>
        <v>0</v>
      </c>
      <c r="P1118" s="7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1">
        <f t="shared" si="123"/>
        <v>41009.847314814811</v>
      </c>
      <c r="T1118" s="11">
        <f t="shared" si="124"/>
        <v>41069.847314814811</v>
      </c>
      <c r="U1118">
        <f t="shared" si="125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19"/>
        <v>8</v>
      </c>
      <c r="P1119" s="7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1">
        <f t="shared" si="123"/>
        <v>42333.598530092597</v>
      </c>
      <c r="T1119" s="11">
        <f t="shared" si="124"/>
        <v>42363.598530092597</v>
      </c>
      <c r="U1119">
        <f t="shared" si="125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19"/>
        <v>2</v>
      </c>
      <c r="P1120" s="7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1">
        <f t="shared" si="123"/>
        <v>41704.16642361111</v>
      </c>
      <c r="T1120" s="11">
        <f t="shared" si="124"/>
        <v>41734.124756944446</v>
      </c>
      <c r="U1120">
        <f t="shared" si="125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19"/>
        <v>0</v>
      </c>
      <c r="P1121" s="7">
        <f t="shared" si="120"/>
        <v>5</v>
      </c>
      <c r="Q1121" t="str">
        <f t="shared" si="121"/>
        <v>games</v>
      </c>
      <c r="R1121" t="str">
        <f t="shared" si="122"/>
        <v>video games</v>
      </c>
      <c r="S1121" s="11">
        <f t="shared" si="123"/>
        <v>41722.792407407411</v>
      </c>
      <c r="T1121" s="11">
        <f t="shared" si="124"/>
        <v>41735.792407407411</v>
      </c>
      <c r="U1121">
        <f t="shared" si="125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19"/>
        <v>0</v>
      </c>
      <c r="P1122" s="7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1">
        <f t="shared" si="123"/>
        <v>40799.872685185182</v>
      </c>
      <c r="T1122" s="11">
        <f t="shared" si="124"/>
        <v>40844.872685185182</v>
      </c>
      <c r="U1122">
        <f t="shared" si="125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19"/>
        <v>0</v>
      </c>
      <c r="P1123" s="7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1">
        <f t="shared" si="123"/>
        <v>42412.934212962966</v>
      </c>
      <c r="T1123" s="11">
        <f t="shared" si="124"/>
        <v>42442.892546296294</v>
      </c>
      <c r="U1123">
        <f t="shared" si="125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9"/>
        <v>0</v>
      </c>
      <c r="P1124" s="7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1">
        <f t="shared" si="123"/>
        <v>41410.703993055555</v>
      </c>
      <c r="T1124" s="11">
        <f t="shared" si="124"/>
        <v>41424.703993055555</v>
      </c>
      <c r="U1124">
        <f t="shared" si="125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9"/>
        <v>0</v>
      </c>
      <c r="P1125" s="7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1">
        <f t="shared" si="123"/>
        <v>41718.5237037037</v>
      </c>
      <c r="T1125" s="11">
        <f t="shared" si="124"/>
        <v>41748.5237037037</v>
      </c>
      <c r="U1125">
        <f t="shared" si="125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9"/>
        <v>0</v>
      </c>
      <c r="P1126" s="7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1">
        <f t="shared" si="123"/>
        <v>42094.667256944449</v>
      </c>
      <c r="T1126" s="11">
        <f t="shared" si="124"/>
        <v>42124.667256944449</v>
      </c>
      <c r="U1126">
        <f t="shared" si="125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9"/>
        <v>0</v>
      </c>
      <c r="P1127" s="7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1">
        <f t="shared" si="123"/>
        <v>42212.624189814815</v>
      </c>
      <c r="T1127" s="11">
        <f t="shared" si="124"/>
        <v>42272.624189814815</v>
      </c>
      <c r="U1127">
        <f t="shared" si="125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9"/>
        <v>1</v>
      </c>
      <c r="P1128" s="7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1">
        <f t="shared" si="123"/>
        <v>42535.327476851846</v>
      </c>
      <c r="T1128" s="11">
        <f t="shared" si="124"/>
        <v>42565.327476851846</v>
      </c>
      <c r="U1128">
        <f t="shared" si="125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9"/>
        <v>2</v>
      </c>
      <c r="P1129" s="7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1">
        <f t="shared" si="123"/>
        <v>41926.854166666664</v>
      </c>
      <c r="T1129" s="11">
        <f t="shared" si="124"/>
        <v>41957.895833333328</v>
      </c>
      <c r="U1129">
        <f t="shared" si="125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9"/>
        <v>0</v>
      </c>
      <c r="P1130" s="7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1">
        <f t="shared" si="123"/>
        <v>41828.649502314816</v>
      </c>
      <c r="T1130" s="11">
        <f t="shared" si="124"/>
        <v>41858.649502314816</v>
      </c>
      <c r="U1130">
        <f t="shared" si="125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9"/>
        <v>0</v>
      </c>
      <c r="P1131" s="7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1">
        <f t="shared" si="123"/>
        <v>42496.264965277776</v>
      </c>
      <c r="T1131" s="11">
        <f t="shared" si="124"/>
        <v>42526.264965277776</v>
      </c>
      <c r="U1131">
        <f t="shared" si="125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9"/>
        <v>0</v>
      </c>
      <c r="P1132" s="7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1">
        <f t="shared" si="123"/>
        <v>41908.996527777781</v>
      </c>
      <c r="T1132" s="11">
        <f t="shared" si="124"/>
        <v>41969.038194444445</v>
      </c>
      <c r="U1132">
        <f t="shared" si="125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9"/>
        <v>0</v>
      </c>
      <c r="P1133" s="7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1">
        <f t="shared" si="123"/>
        <v>42332.908194444448</v>
      </c>
      <c r="T1133" s="11">
        <f t="shared" si="124"/>
        <v>42362.908194444448</v>
      </c>
      <c r="U1133">
        <f t="shared" si="125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9"/>
        <v>14</v>
      </c>
      <c r="P1134" s="7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1">
        <f t="shared" si="123"/>
        <v>42706.115405092598</v>
      </c>
      <c r="T1134" s="11">
        <f t="shared" si="124"/>
        <v>42736.115405092598</v>
      </c>
      <c r="U1134">
        <f t="shared" si="125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9"/>
        <v>1</v>
      </c>
      <c r="P1135" s="7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1">
        <f t="shared" si="123"/>
        <v>41821.407187500001</v>
      </c>
      <c r="T1135" s="11">
        <f t="shared" si="124"/>
        <v>41851.407187500001</v>
      </c>
      <c r="U1135">
        <f t="shared" si="125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9"/>
        <v>0</v>
      </c>
      <c r="P1136" s="7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1">
        <f t="shared" si="123"/>
        <v>41958.285046296296</v>
      </c>
      <c r="T1136" s="11">
        <f t="shared" si="124"/>
        <v>41972.189583333333</v>
      </c>
      <c r="U1136">
        <f t="shared" si="125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9"/>
        <v>5</v>
      </c>
      <c r="P1137" s="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1">
        <f t="shared" si="123"/>
        <v>42558.989513888882</v>
      </c>
      <c r="T1137" s="11">
        <f t="shared" si="124"/>
        <v>42588.989513888882</v>
      </c>
      <c r="U1137">
        <f t="shared" si="125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9"/>
        <v>6</v>
      </c>
      <c r="P1138" s="7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1">
        <f t="shared" si="123"/>
        <v>42327.671631944439</v>
      </c>
      <c r="T1138" s="11">
        <f t="shared" si="124"/>
        <v>42357.671631944439</v>
      </c>
      <c r="U1138">
        <f t="shared" si="125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9"/>
        <v>40</v>
      </c>
      <c r="P1139" s="7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1">
        <f t="shared" si="123"/>
        <v>42453.819687499999</v>
      </c>
      <c r="T1139" s="11">
        <f t="shared" si="124"/>
        <v>42483.819687499999</v>
      </c>
      <c r="U1139">
        <f t="shared" si="125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9"/>
        <v>0</v>
      </c>
      <c r="P1140" s="7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1">
        <f t="shared" si="123"/>
        <v>42736.9066087963</v>
      </c>
      <c r="T1140" s="11">
        <f t="shared" si="124"/>
        <v>42756.9066087963</v>
      </c>
      <c r="U1140">
        <f t="shared" si="125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9"/>
        <v>0</v>
      </c>
      <c r="P1141" s="7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1">
        <f t="shared" si="123"/>
        <v>41975.347523148142</v>
      </c>
      <c r="T1141" s="11">
        <f t="shared" si="124"/>
        <v>42005.347523148142</v>
      </c>
      <c r="U1141">
        <f t="shared" si="125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9"/>
        <v>0</v>
      </c>
      <c r="P1142" s="7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1">
        <f t="shared" si="123"/>
        <v>42192.462048611109</v>
      </c>
      <c r="T1142" s="11">
        <f t="shared" si="124"/>
        <v>42222.462048611109</v>
      </c>
      <c r="U1142">
        <f t="shared" si="125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9"/>
        <v>0</v>
      </c>
      <c r="P1143" s="7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1">
        <f t="shared" si="123"/>
        <v>42164.699652777781</v>
      </c>
      <c r="T1143" s="11">
        <f t="shared" si="124"/>
        <v>42194.699652777781</v>
      </c>
      <c r="U1143">
        <f t="shared" si="125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9"/>
        <v>0</v>
      </c>
      <c r="P1144" s="7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1">
        <f t="shared" si="123"/>
        <v>42022.006099537044</v>
      </c>
      <c r="T1144" s="11">
        <f t="shared" si="124"/>
        <v>42052.006099537044</v>
      </c>
      <c r="U1144">
        <f t="shared" si="125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9"/>
        <v>0</v>
      </c>
      <c r="P1145" s="7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1">
        <f t="shared" si="123"/>
        <v>42325.19358796296</v>
      </c>
      <c r="T1145" s="11">
        <f t="shared" si="124"/>
        <v>42355.19358796296</v>
      </c>
      <c r="U1145">
        <f t="shared" si="125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9"/>
        <v>0</v>
      </c>
      <c r="P1146" s="7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1">
        <f t="shared" si="123"/>
        <v>42093.181944444441</v>
      </c>
      <c r="T1146" s="11">
        <f t="shared" si="124"/>
        <v>42123.181944444441</v>
      </c>
      <c r="U1146">
        <f t="shared" si="125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9"/>
        <v>0</v>
      </c>
      <c r="P1147" s="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1">
        <f t="shared" si="123"/>
        <v>41854.747592592597</v>
      </c>
      <c r="T1147" s="11">
        <f t="shared" si="124"/>
        <v>41914.747592592597</v>
      </c>
      <c r="U1147">
        <f t="shared" si="125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9"/>
        <v>9</v>
      </c>
      <c r="P1148" s="7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1">
        <f t="shared" si="123"/>
        <v>41723.9533912037</v>
      </c>
      <c r="T1148" s="11">
        <f t="shared" si="124"/>
        <v>41761.9533912037</v>
      </c>
      <c r="U1148">
        <f t="shared" si="125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9"/>
        <v>0</v>
      </c>
      <c r="P1149" s="7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1">
        <f t="shared" si="123"/>
        <v>41871.972025462965</v>
      </c>
      <c r="T1149" s="11">
        <f t="shared" si="124"/>
        <v>41931.972025462965</v>
      </c>
      <c r="U1149">
        <f t="shared" si="125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9"/>
        <v>0</v>
      </c>
      <c r="P1150" s="7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1">
        <f t="shared" si="123"/>
        <v>42675.171076388884</v>
      </c>
      <c r="T1150" s="11">
        <f t="shared" si="124"/>
        <v>42705.212743055556</v>
      </c>
      <c r="U1150">
        <f t="shared" si="125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9"/>
        <v>0</v>
      </c>
      <c r="P1151" s="7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1">
        <f t="shared" si="123"/>
        <v>42507.71025462963</v>
      </c>
      <c r="T1151" s="11">
        <f t="shared" si="124"/>
        <v>42537.71025462963</v>
      </c>
      <c r="U1151">
        <f t="shared" si="125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9"/>
        <v>10</v>
      </c>
      <c r="P1152" s="7">
        <f t="shared" si="120"/>
        <v>42</v>
      </c>
      <c r="Q1152" t="str">
        <f t="shared" si="121"/>
        <v>food</v>
      </c>
      <c r="R1152" t="str">
        <f t="shared" si="122"/>
        <v>food trucks</v>
      </c>
      <c r="S1152" s="11">
        <f t="shared" si="123"/>
        <v>42317.954571759255</v>
      </c>
      <c r="T1152" s="11">
        <f t="shared" si="124"/>
        <v>42377.954571759255</v>
      </c>
      <c r="U1152">
        <f t="shared" si="125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9"/>
        <v>0</v>
      </c>
      <c r="P1153" s="7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1">
        <f t="shared" si="123"/>
        <v>42224.102581018517</v>
      </c>
      <c r="T1153" s="11">
        <f t="shared" si="124"/>
        <v>42254.102581018517</v>
      </c>
      <c r="U1153">
        <f t="shared" si="125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26">ROUND(E1154/D1154*100,0)</f>
        <v>6</v>
      </c>
      <c r="P1154" s="7">
        <f t="shared" ref="P1154:P1217" si="127">E1154/L1154</f>
        <v>60.733333333333334</v>
      </c>
      <c r="Q1154" t="str">
        <f t="shared" ref="Q1154:Q1217" si="128">LEFT(N1154,SEARCH("/",N1154)-1)</f>
        <v>food</v>
      </c>
      <c r="R1154" t="str">
        <f t="shared" ref="R1154:R1217" si="129">RIGHT(N1154,LEN(N1154)-SEARCH("/",N1154))</f>
        <v>food trucks</v>
      </c>
      <c r="S1154" s="11">
        <f t="shared" ref="S1154:S1217" si="130">(((J1154/60)/60)/24)+DATE(1970,1,1)</f>
        <v>42109.709629629629</v>
      </c>
      <c r="T1154" s="11">
        <f t="shared" ref="T1154:T1217" si="131">(((I1154/60)/60)/24)+DATE(1970,1,1)</f>
        <v>42139.709629629629</v>
      </c>
      <c r="U1154">
        <f t="shared" ref="U1154:U1217" si="132">YEAR(S1154)</f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26"/>
        <v>1</v>
      </c>
      <c r="P1155" s="7">
        <f t="shared" si="127"/>
        <v>50</v>
      </c>
      <c r="Q1155" t="str">
        <f t="shared" si="128"/>
        <v>food</v>
      </c>
      <c r="R1155" t="str">
        <f t="shared" si="129"/>
        <v>food trucks</v>
      </c>
      <c r="S1155" s="11">
        <f t="shared" si="130"/>
        <v>42143.714178240742</v>
      </c>
      <c r="T1155" s="11">
        <f t="shared" si="131"/>
        <v>42173.714178240742</v>
      </c>
      <c r="U1155">
        <f t="shared" si="132"/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26"/>
        <v>7</v>
      </c>
      <c r="P1156" s="7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1">
        <f t="shared" si="130"/>
        <v>42223.108865740738</v>
      </c>
      <c r="T1156" s="11">
        <f t="shared" si="131"/>
        <v>42253.108865740738</v>
      </c>
      <c r="U1156">
        <f t="shared" si="132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26"/>
        <v>1</v>
      </c>
      <c r="P1157" s="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1">
        <f t="shared" si="130"/>
        <v>41835.763981481483</v>
      </c>
      <c r="T1157" s="11">
        <f t="shared" si="131"/>
        <v>41865.763981481483</v>
      </c>
      <c r="U1157">
        <f t="shared" si="132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26"/>
        <v>0</v>
      </c>
      <c r="P1158" s="7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1">
        <f t="shared" si="130"/>
        <v>42029.07131944444</v>
      </c>
      <c r="T1158" s="11">
        <f t="shared" si="131"/>
        <v>42059.07131944444</v>
      </c>
      <c r="U1158">
        <f t="shared" si="132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26"/>
        <v>2</v>
      </c>
      <c r="P1159" s="7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1">
        <f t="shared" si="130"/>
        <v>41918.628240740742</v>
      </c>
      <c r="T1159" s="11">
        <f t="shared" si="131"/>
        <v>41978.669907407413</v>
      </c>
      <c r="U1159">
        <f t="shared" si="132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6"/>
        <v>0</v>
      </c>
      <c r="P1160" s="7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1">
        <f t="shared" si="130"/>
        <v>41952.09175925926</v>
      </c>
      <c r="T1160" s="11">
        <f t="shared" si="131"/>
        <v>41982.09175925926</v>
      </c>
      <c r="U1160">
        <f t="shared" si="132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26"/>
        <v>0</v>
      </c>
      <c r="P1161" s="7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1">
        <f t="shared" si="130"/>
        <v>42154.726446759261</v>
      </c>
      <c r="T1161" s="11">
        <f t="shared" si="131"/>
        <v>42185.65625</v>
      </c>
      <c r="U1161">
        <f t="shared" si="132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26"/>
        <v>4</v>
      </c>
      <c r="P1162" s="7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1">
        <f t="shared" si="130"/>
        <v>42061.154930555553</v>
      </c>
      <c r="T1162" s="11">
        <f t="shared" si="131"/>
        <v>42091.113263888896</v>
      </c>
      <c r="U1162">
        <f t="shared" si="132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26"/>
        <v>0</v>
      </c>
      <c r="P1163" s="7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1">
        <f t="shared" si="130"/>
        <v>42122.629502314812</v>
      </c>
      <c r="T1163" s="11">
        <f t="shared" si="131"/>
        <v>42143.629502314812</v>
      </c>
      <c r="U1163">
        <f t="shared" si="132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26"/>
        <v>0</v>
      </c>
      <c r="P1164" s="7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1">
        <f t="shared" si="130"/>
        <v>41876.683611111112</v>
      </c>
      <c r="T1164" s="11">
        <f t="shared" si="131"/>
        <v>41907.683611111112</v>
      </c>
      <c r="U1164">
        <f t="shared" si="132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26"/>
        <v>0</v>
      </c>
      <c r="P1165" s="7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1">
        <f t="shared" si="130"/>
        <v>41830.723611111112</v>
      </c>
      <c r="T1165" s="11">
        <f t="shared" si="131"/>
        <v>41860.723611111112</v>
      </c>
      <c r="U1165">
        <f t="shared" si="132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6"/>
        <v>0</v>
      </c>
      <c r="P1166" s="7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1">
        <f t="shared" si="130"/>
        <v>42509.724328703705</v>
      </c>
      <c r="T1166" s="11">
        <f t="shared" si="131"/>
        <v>42539.724328703705</v>
      </c>
      <c r="U1166">
        <f t="shared" si="132"/>
        <v>2016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26"/>
        <v>21</v>
      </c>
      <c r="P1167" s="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1">
        <f t="shared" si="130"/>
        <v>41792.214467592588</v>
      </c>
      <c r="T1167" s="11">
        <f t="shared" si="131"/>
        <v>41826.214467592588</v>
      </c>
      <c r="U1167">
        <f t="shared" si="132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26"/>
        <v>19</v>
      </c>
      <c r="P1168" s="7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1">
        <f t="shared" si="130"/>
        <v>42150.485439814816</v>
      </c>
      <c r="T1168" s="11">
        <f t="shared" si="131"/>
        <v>42181.166666666672</v>
      </c>
      <c r="U1168">
        <f t="shared" si="132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26"/>
        <v>2</v>
      </c>
      <c r="P1169" s="7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1">
        <f t="shared" si="130"/>
        <v>41863.734895833331</v>
      </c>
      <c r="T1169" s="11">
        <f t="shared" si="131"/>
        <v>41894.734895833331</v>
      </c>
      <c r="U1169">
        <f t="shared" si="132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26"/>
        <v>6</v>
      </c>
      <c r="P1170" s="7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1">
        <f t="shared" si="130"/>
        <v>42605.053993055553</v>
      </c>
      <c r="T1170" s="11">
        <f t="shared" si="131"/>
        <v>42635.053993055553</v>
      </c>
      <c r="U1170">
        <f t="shared" si="132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6"/>
        <v>0</v>
      </c>
      <c r="P1171" s="7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1">
        <f t="shared" si="130"/>
        <v>42027.353738425925</v>
      </c>
      <c r="T1171" s="11">
        <f t="shared" si="131"/>
        <v>42057.353738425925</v>
      </c>
      <c r="U1171">
        <f t="shared" si="132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26"/>
        <v>0</v>
      </c>
      <c r="P1172" s="7">
        <f t="shared" si="127"/>
        <v>50</v>
      </c>
      <c r="Q1172" t="str">
        <f t="shared" si="128"/>
        <v>food</v>
      </c>
      <c r="R1172" t="str">
        <f t="shared" si="129"/>
        <v>food trucks</v>
      </c>
      <c r="S1172" s="11">
        <f t="shared" si="130"/>
        <v>42124.893182870372</v>
      </c>
      <c r="T1172" s="11">
        <f t="shared" si="131"/>
        <v>42154.893182870372</v>
      </c>
      <c r="U1172">
        <f t="shared" si="132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26"/>
        <v>0</v>
      </c>
      <c r="P1173" s="7">
        <f t="shared" si="127"/>
        <v>25</v>
      </c>
      <c r="Q1173" t="str">
        <f t="shared" si="128"/>
        <v>food</v>
      </c>
      <c r="R1173" t="str">
        <f t="shared" si="129"/>
        <v>food trucks</v>
      </c>
      <c r="S1173" s="11">
        <f t="shared" si="130"/>
        <v>41938.804710648146</v>
      </c>
      <c r="T1173" s="11">
        <f t="shared" si="131"/>
        <v>41956.846377314811</v>
      </c>
      <c r="U1173">
        <f t="shared" si="132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26"/>
        <v>0</v>
      </c>
      <c r="P1174" s="7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1">
        <f t="shared" si="130"/>
        <v>41841.682314814818</v>
      </c>
      <c r="T1174" s="11">
        <f t="shared" si="131"/>
        <v>41871.682314814818</v>
      </c>
      <c r="U1174">
        <f t="shared" si="132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26"/>
        <v>0</v>
      </c>
      <c r="P1175" s="7">
        <f t="shared" si="127"/>
        <v>30</v>
      </c>
      <c r="Q1175" t="str">
        <f t="shared" si="128"/>
        <v>food</v>
      </c>
      <c r="R1175" t="str">
        <f t="shared" si="129"/>
        <v>food trucks</v>
      </c>
      <c r="S1175" s="11">
        <f t="shared" si="130"/>
        <v>42184.185844907406</v>
      </c>
      <c r="T1175" s="11">
        <f t="shared" si="131"/>
        <v>42219.185844907406</v>
      </c>
      <c r="U1175">
        <f t="shared" si="132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26"/>
        <v>6</v>
      </c>
      <c r="P1176" s="7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1">
        <f t="shared" si="130"/>
        <v>42468.84174768519</v>
      </c>
      <c r="T1176" s="11">
        <f t="shared" si="131"/>
        <v>42498.84174768519</v>
      </c>
      <c r="U1176">
        <f t="shared" si="132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26"/>
        <v>3</v>
      </c>
      <c r="P1177" s="7">
        <f t="shared" si="127"/>
        <v>65</v>
      </c>
      <c r="Q1177" t="str">
        <f t="shared" si="128"/>
        <v>food</v>
      </c>
      <c r="R1177" t="str">
        <f t="shared" si="129"/>
        <v>food trucks</v>
      </c>
      <c r="S1177" s="11">
        <f t="shared" si="130"/>
        <v>42170.728460648148</v>
      </c>
      <c r="T1177" s="11">
        <f t="shared" si="131"/>
        <v>42200.728460648148</v>
      </c>
      <c r="U1177">
        <f t="shared" si="132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26"/>
        <v>0</v>
      </c>
      <c r="P1178" s="7">
        <f t="shared" si="127"/>
        <v>10</v>
      </c>
      <c r="Q1178" t="str">
        <f t="shared" si="128"/>
        <v>food</v>
      </c>
      <c r="R1178" t="str">
        <f t="shared" si="129"/>
        <v>food trucks</v>
      </c>
      <c r="S1178" s="11">
        <f t="shared" si="130"/>
        <v>42746.019652777773</v>
      </c>
      <c r="T1178" s="11">
        <f t="shared" si="131"/>
        <v>42800.541666666672</v>
      </c>
      <c r="U1178">
        <f t="shared" si="132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26"/>
        <v>0</v>
      </c>
      <c r="P1179" s="7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1">
        <f t="shared" si="130"/>
        <v>41897.660833333335</v>
      </c>
      <c r="T1179" s="11">
        <f t="shared" si="131"/>
        <v>41927.660833333335</v>
      </c>
      <c r="U1179">
        <f t="shared" si="132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26"/>
        <v>0</v>
      </c>
      <c r="P1180" s="7">
        <f t="shared" si="127"/>
        <v>5</v>
      </c>
      <c r="Q1180" t="str">
        <f t="shared" si="128"/>
        <v>food</v>
      </c>
      <c r="R1180" t="str">
        <f t="shared" si="129"/>
        <v>food trucks</v>
      </c>
      <c r="S1180" s="11">
        <f t="shared" si="130"/>
        <v>41837.905694444446</v>
      </c>
      <c r="T1180" s="11">
        <f t="shared" si="131"/>
        <v>41867.905694444446</v>
      </c>
      <c r="U1180">
        <f t="shared" si="132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26"/>
        <v>5</v>
      </c>
      <c r="P1181" s="7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1">
        <f t="shared" si="130"/>
        <v>42275.720219907409</v>
      </c>
      <c r="T1181" s="11">
        <f t="shared" si="131"/>
        <v>42305.720219907409</v>
      </c>
      <c r="U1181">
        <f t="shared" si="132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26"/>
        <v>12</v>
      </c>
      <c r="P1182" s="7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1">
        <f t="shared" si="130"/>
        <v>41781.806875000002</v>
      </c>
      <c r="T1182" s="11">
        <f t="shared" si="131"/>
        <v>41818.806875000002</v>
      </c>
      <c r="U1182">
        <f t="shared" si="132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26"/>
        <v>0</v>
      </c>
      <c r="P1183" s="7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1">
        <f t="shared" si="130"/>
        <v>42034.339363425926</v>
      </c>
      <c r="T1183" s="11">
        <f t="shared" si="131"/>
        <v>42064.339363425926</v>
      </c>
      <c r="U1183">
        <f t="shared" si="132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26"/>
        <v>4</v>
      </c>
      <c r="P1184" s="7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1">
        <f t="shared" si="130"/>
        <v>42728.827407407407</v>
      </c>
      <c r="T1184" s="11">
        <f t="shared" si="131"/>
        <v>42747.695833333331</v>
      </c>
      <c r="U1184">
        <f t="shared" si="132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26"/>
        <v>4</v>
      </c>
      <c r="P1185" s="7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1">
        <f t="shared" si="130"/>
        <v>42656.86137731481</v>
      </c>
      <c r="T1185" s="11">
        <f t="shared" si="131"/>
        <v>42676.165972222225</v>
      </c>
      <c r="U1185">
        <f t="shared" si="132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26"/>
        <v>105</v>
      </c>
      <c r="P1186" s="7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1">
        <f t="shared" si="130"/>
        <v>42741.599664351852</v>
      </c>
      <c r="T1186" s="11">
        <f t="shared" si="131"/>
        <v>42772.599664351852</v>
      </c>
      <c r="U1186">
        <f t="shared" si="132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26"/>
        <v>105</v>
      </c>
      <c r="P1187" s="7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1">
        <f t="shared" si="130"/>
        <v>42130.865150462967</v>
      </c>
      <c r="T1187" s="11">
        <f t="shared" si="131"/>
        <v>42163.166666666672</v>
      </c>
      <c r="U1187">
        <f t="shared" si="132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26"/>
        <v>107</v>
      </c>
      <c r="P1188" s="7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1">
        <f t="shared" si="130"/>
        <v>42123.86336805555</v>
      </c>
      <c r="T1188" s="11">
        <f t="shared" si="131"/>
        <v>42156.945833333331</v>
      </c>
      <c r="U1188">
        <f t="shared" si="132"/>
        <v>2015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26"/>
        <v>104</v>
      </c>
      <c r="P1189" s="7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1">
        <f t="shared" si="130"/>
        <v>42109.894942129627</v>
      </c>
      <c r="T1189" s="11">
        <f t="shared" si="131"/>
        <v>42141.75</v>
      </c>
      <c r="U1189">
        <f t="shared" si="132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26"/>
        <v>161</v>
      </c>
      <c r="P1190" s="7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1">
        <f t="shared" si="130"/>
        <v>42711.700694444444</v>
      </c>
      <c r="T1190" s="11">
        <f t="shared" si="131"/>
        <v>42732.700694444444</v>
      </c>
      <c r="U1190">
        <f t="shared" si="132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26"/>
        <v>108</v>
      </c>
      <c r="P1191" s="7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1">
        <f t="shared" si="130"/>
        <v>42529.979108796295</v>
      </c>
      <c r="T1191" s="11">
        <f t="shared" si="131"/>
        <v>42550.979108796295</v>
      </c>
      <c r="U1191">
        <f t="shared" si="132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26"/>
        <v>135</v>
      </c>
      <c r="P1192" s="7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1">
        <f t="shared" si="130"/>
        <v>41852.665798611109</v>
      </c>
      <c r="T1192" s="11">
        <f t="shared" si="131"/>
        <v>41882.665798611109</v>
      </c>
      <c r="U1192">
        <f t="shared" si="132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26"/>
        <v>109</v>
      </c>
      <c r="P1193" s="7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1">
        <f t="shared" si="130"/>
        <v>42419.603703703702</v>
      </c>
      <c r="T1193" s="11">
        <f t="shared" si="131"/>
        <v>42449.562037037031</v>
      </c>
      <c r="U1193">
        <f t="shared" si="132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26"/>
        <v>290</v>
      </c>
      <c r="P1194" s="7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1">
        <f t="shared" si="130"/>
        <v>42747.506689814814</v>
      </c>
      <c r="T1194" s="11">
        <f t="shared" si="131"/>
        <v>42777.506689814814</v>
      </c>
      <c r="U1194">
        <f t="shared" si="132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26"/>
        <v>104</v>
      </c>
      <c r="P1195" s="7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1">
        <f t="shared" si="130"/>
        <v>42409.776076388895</v>
      </c>
      <c r="T1195" s="11">
        <f t="shared" si="131"/>
        <v>42469.734409722223</v>
      </c>
      <c r="U1195">
        <f t="shared" si="132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26"/>
        <v>322</v>
      </c>
      <c r="P1196" s="7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1">
        <f t="shared" si="130"/>
        <v>42072.488182870366</v>
      </c>
      <c r="T1196" s="11">
        <f t="shared" si="131"/>
        <v>42102.488182870366</v>
      </c>
      <c r="U1196">
        <f t="shared" si="132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26"/>
        <v>135</v>
      </c>
      <c r="P1197" s="7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1">
        <f t="shared" si="130"/>
        <v>42298.34783564815</v>
      </c>
      <c r="T1197" s="11">
        <f t="shared" si="131"/>
        <v>42358.375</v>
      </c>
      <c r="U1197">
        <f t="shared" si="132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26"/>
        <v>270</v>
      </c>
      <c r="P1198" s="7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1">
        <f t="shared" si="130"/>
        <v>42326.818738425922</v>
      </c>
      <c r="T1198" s="11">
        <f t="shared" si="131"/>
        <v>42356.818738425922</v>
      </c>
      <c r="U1198">
        <f t="shared" si="132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26"/>
        <v>253</v>
      </c>
      <c r="P1199" s="7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1">
        <f t="shared" si="130"/>
        <v>42503.66474537037</v>
      </c>
      <c r="T1199" s="11">
        <f t="shared" si="131"/>
        <v>42534.249305555553</v>
      </c>
      <c r="U1199">
        <f t="shared" si="132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26"/>
        <v>261</v>
      </c>
      <c r="P1200" s="7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1">
        <f t="shared" si="130"/>
        <v>42333.619050925925</v>
      </c>
      <c r="T1200" s="11">
        <f t="shared" si="131"/>
        <v>42369.125</v>
      </c>
      <c r="U1200">
        <f t="shared" si="132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26"/>
        <v>101</v>
      </c>
      <c r="P1201" s="7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1">
        <f t="shared" si="130"/>
        <v>42161.770833333328</v>
      </c>
      <c r="T1201" s="11">
        <f t="shared" si="131"/>
        <v>42193.770833333328</v>
      </c>
      <c r="U1201">
        <f t="shared" si="132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26"/>
        <v>126</v>
      </c>
      <c r="P1202" s="7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1">
        <f t="shared" si="130"/>
        <v>42089.477500000001</v>
      </c>
      <c r="T1202" s="11">
        <f t="shared" si="131"/>
        <v>42110.477500000001</v>
      </c>
      <c r="U1202">
        <f t="shared" si="132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26"/>
        <v>102</v>
      </c>
      <c r="P1203" s="7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1">
        <f t="shared" si="130"/>
        <v>42536.60701388889</v>
      </c>
      <c r="T1203" s="11">
        <f t="shared" si="131"/>
        <v>42566.60701388889</v>
      </c>
      <c r="U1203">
        <f t="shared" si="132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26"/>
        <v>199</v>
      </c>
      <c r="P1204" s="7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1">
        <f t="shared" si="130"/>
        <v>42152.288819444439</v>
      </c>
      <c r="T1204" s="11">
        <f t="shared" si="131"/>
        <v>42182.288819444439</v>
      </c>
      <c r="U1204">
        <f t="shared" si="132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26"/>
        <v>102</v>
      </c>
      <c r="P1205" s="7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1">
        <f t="shared" si="130"/>
        <v>42125.614895833336</v>
      </c>
      <c r="T1205" s="11">
        <f t="shared" si="131"/>
        <v>42155.614895833336</v>
      </c>
      <c r="U1205">
        <f t="shared" si="132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26"/>
        <v>103</v>
      </c>
      <c r="P1206" s="7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1">
        <f t="shared" si="130"/>
        <v>42297.748067129629</v>
      </c>
      <c r="T1206" s="11">
        <f t="shared" si="131"/>
        <v>42342.208333333328</v>
      </c>
      <c r="U1206">
        <f t="shared" si="132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26"/>
        <v>101</v>
      </c>
      <c r="P1207" s="7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1">
        <f t="shared" si="130"/>
        <v>42138.506377314814</v>
      </c>
      <c r="T1207" s="11">
        <f t="shared" si="131"/>
        <v>42168.506377314814</v>
      </c>
      <c r="U1207">
        <f t="shared" si="132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26"/>
        <v>115</v>
      </c>
      <c r="P1208" s="7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1">
        <f t="shared" si="130"/>
        <v>42772.776076388895</v>
      </c>
      <c r="T1208" s="11">
        <f t="shared" si="131"/>
        <v>42805.561805555553</v>
      </c>
      <c r="U1208">
        <f t="shared" si="132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26"/>
        <v>104</v>
      </c>
      <c r="P1209" s="7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1">
        <f t="shared" si="130"/>
        <v>42430.430243055554</v>
      </c>
      <c r="T1209" s="11">
        <f t="shared" si="131"/>
        <v>42460.416666666672</v>
      </c>
      <c r="U1209">
        <f t="shared" si="132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26"/>
        <v>155</v>
      </c>
      <c r="P1210" s="7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1">
        <f t="shared" si="130"/>
        <v>42423.709074074075</v>
      </c>
      <c r="T1210" s="11">
        <f t="shared" si="131"/>
        <v>42453.667407407411</v>
      </c>
      <c r="U1210">
        <f t="shared" si="132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26"/>
        <v>106</v>
      </c>
      <c r="P1211" s="7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1">
        <f t="shared" si="130"/>
        <v>42761.846122685187</v>
      </c>
      <c r="T1211" s="11">
        <f t="shared" si="131"/>
        <v>42791.846122685187</v>
      </c>
      <c r="U1211">
        <f t="shared" si="132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26"/>
        <v>254</v>
      </c>
      <c r="P1212" s="7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1">
        <f t="shared" si="130"/>
        <v>42132.941805555558</v>
      </c>
      <c r="T1212" s="11">
        <f t="shared" si="131"/>
        <v>42155.875</v>
      </c>
      <c r="U1212">
        <f t="shared" si="132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26"/>
        <v>101</v>
      </c>
      <c r="P1213" s="7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1">
        <f t="shared" si="130"/>
        <v>42515.866446759261</v>
      </c>
      <c r="T1213" s="11">
        <f t="shared" si="131"/>
        <v>42530.866446759261</v>
      </c>
      <c r="U1213">
        <f t="shared" si="132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26"/>
        <v>129</v>
      </c>
      <c r="P1214" s="7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1">
        <f t="shared" si="130"/>
        <v>42318.950173611112</v>
      </c>
      <c r="T1214" s="11">
        <f t="shared" si="131"/>
        <v>42335.041666666672</v>
      </c>
      <c r="U1214">
        <f t="shared" si="132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26"/>
        <v>102</v>
      </c>
      <c r="P1215" s="7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1">
        <f t="shared" si="130"/>
        <v>42731.755787037036</v>
      </c>
      <c r="T1215" s="11">
        <f t="shared" si="131"/>
        <v>42766.755787037036</v>
      </c>
      <c r="U1215">
        <f t="shared" si="132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26"/>
        <v>132</v>
      </c>
      <c r="P1216" s="7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1">
        <f t="shared" si="130"/>
        <v>42104.840335648143</v>
      </c>
      <c r="T1216" s="11">
        <f t="shared" si="131"/>
        <v>42164.840335648143</v>
      </c>
      <c r="U1216">
        <f t="shared" si="132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26"/>
        <v>786</v>
      </c>
      <c r="P1217" s="7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1">
        <f t="shared" si="130"/>
        <v>41759.923101851848</v>
      </c>
      <c r="T1217" s="11">
        <f t="shared" si="131"/>
        <v>41789.923101851848</v>
      </c>
      <c r="U1217">
        <f t="shared" si="132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33">ROUND(E1218/D1218*100,0)</f>
        <v>146</v>
      </c>
      <c r="P1218" s="7">
        <f t="shared" ref="P1218:P1281" si="134">E1218/L1218</f>
        <v>91.882882882882882</v>
      </c>
      <c r="Q1218" t="str">
        <f t="shared" ref="Q1218:Q1281" si="135">LEFT(N1218,SEARCH("/",N1218)-1)</f>
        <v>photography</v>
      </c>
      <c r="R1218" t="str">
        <f t="shared" ref="R1218:R1281" si="136">RIGHT(N1218,LEN(N1218)-SEARCH("/",N1218))</f>
        <v>photobooks</v>
      </c>
      <c r="S1218" s="11">
        <f t="shared" ref="S1218:S1281" si="137">(((J1218/60)/60)/24)+DATE(1970,1,1)</f>
        <v>42247.616400462968</v>
      </c>
      <c r="T1218" s="11">
        <f t="shared" ref="T1218:T1281" si="138">(((I1218/60)/60)/24)+DATE(1970,1,1)</f>
        <v>42279.960416666669</v>
      </c>
      <c r="U1218">
        <f t="shared" ref="U1218:U1281" si="139">YEAR(S1218)</f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33"/>
        <v>103</v>
      </c>
      <c r="P1219" s="7">
        <f t="shared" si="134"/>
        <v>148.57377049180329</v>
      </c>
      <c r="Q1219" t="str">
        <f t="shared" si="135"/>
        <v>photography</v>
      </c>
      <c r="R1219" t="str">
        <f t="shared" si="136"/>
        <v>photobooks</v>
      </c>
      <c r="S1219" s="11">
        <f t="shared" si="137"/>
        <v>42535.809490740736</v>
      </c>
      <c r="T1219" s="11">
        <f t="shared" si="138"/>
        <v>42565.809490740736</v>
      </c>
      <c r="U1219">
        <f t="shared" si="139"/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33"/>
        <v>172</v>
      </c>
      <c r="P1220" s="7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1">
        <f t="shared" si="137"/>
        <v>42278.662037037036</v>
      </c>
      <c r="T1220" s="11">
        <f t="shared" si="138"/>
        <v>42309.125</v>
      </c>
      <c r="U1220">
        <f t="shared" si="13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33"/>
        <v>159</v>
      </c>
      <c r="P1221" s="7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1">
        <f t="shared" si="137"/>
        <v>42633.461956018517</v>
      </c>
      <c r="T1221" s="11">
        <f t="shared" si="138"/>
        <v>42663.461956018517</v>
      </c>
      <c r="U1221">
        <f t="shared" si="13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33"/>
        <v>104</v>
      </c>
      <c r="P1222" s="7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1">
        <f t="shared" si="137"/>
        <v>42211.628611111111</v>
      </c>
      <c r="T1222" s="11">
        <f t="shared" si="138"/>
        <v>42241.628611111111</v>
      </c>
      <c r="U1222">
        <f t="shared" si="13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33"/>
        <v>111</v>
      </c>
      <c r="P1223" s="7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1">
        <f t="shared" si="137"/>
        <v>42680.47555555556</v>
      </c>
      <c r="T1223" s="11">
        <f t="shared" si="138"/>
        <v>42708</v>
      </c>
      <c r="U1223">
        <f t="shared" si="13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33"/>
        <v>280</v>
      </c>
      <c r="P1224" s="7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1">
        <f t="shared" si="137"/>
        <v>42430.720451388886</v>
      </c>
      <c r="T1224" s="11">
        <f t="shared" si="138"/>
        <v>42461.166666666672</v>
      </c>
      <c r="U1224">
        <f t="shared" si="13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33"/>
        <v>112</v>
      </c>
      <c r="P1225" s="7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1">
        <f t="shared" si="137"/>
        <v>42654.177187499998</v>
      </c>
      <c r="T1225" s="11">
        <f t="shared" si="138"/>
        <v>42684.218854166669</v>
      </c>
      <c r="U1225">
        <f t="shared" si="13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33"/>
        <v>7</v>
      </c>
      <c r="P1226" s="7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1">
        <f t="shared" si="137"/>
        <v>41736.549791666665</v>
      </c>
      <c r="T1226" s="11">
        <f t="shared" si="138"/>
        <v>41796.549791666665</v>
      </c>
      <c r="U1226">
        <f t="shared" si="13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33"/>
        <v>4</v>
      </c>
      <c r="P1227" s="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1">
        <f t="shared" si="137"/>
        <v>41509.905995370369</v>
      </c>
      <c r="T1227" s="11">
        <f t="shared" si="138"/>
        <v>41569.905995370369</v>
      </c>
      <c r="U1227">
        <f t="shared" si="13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33"/>
        <v>4</v>
      </c>
      <c r="P1228" s="7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1">
        <f t="shared" si="137"/>
        <v>41715.874780092592</v>
      </c>
      <c r="T1228" s="11">
        <f t="shared" si="138"/>
        <v>41750.041666666664</v>
      </c>
      <c r="U1228">
        <f t="shared" si="13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33"/>
        <v>0</v>
      </c>
      <c r="P1229" s="7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1">
        <f t="shared" si="137"/>
        <v>41827.919166666667</v>
      </c>
      <c r="T1229" s="11">
        <f t="shared" si="138"/>
        <v>41858.291666666664</v>
      </c>
      <c r="U1229">
        <f t="shared" si="13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33"/>
        <v>29</v>
      </c>
      <c r="P1230" s="7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1">
        <f t="shared" si="137"/>
        <v>40754.729259259257</v>
      </c>
      <c r="T1230" s="11">
        <f t="shared" si="138"/>
        <v>40814.729259259257</v>
      </c>
      <c r="U1230">
        <f t="shared" si="13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33"/>
        <v>1</v>
      </c>
      <c r="P1231" s="7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1">
        <f t="shared" si="137"/>
        <v>40985.459803240738</v>
      </c>
      <c r="T1231" s="11">
        <f t="shared" si="138"/>
        <v>41015.666666666664</v>
      </c>
      <c r="U1231">
        <f t="shared" si="13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33"/>
        <v>0</v>
      </c>
      <c r="P1232" s="7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1">
        <f t="shared" si="137"/>
        <v>40568.972569444442</v>
      </c>
      <c r="T1232" s="11">
        <f t="shared" si="138"/>
        <v>40598.972569444442</v>
      </c>
      <c r="U1232">
        <f t="shared" si="13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33"/>
        <v>0</v>
      </c>
      <c r="P1233" s="7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1">
        <f t="shared" si="137"/>
        <v>42193.941759259258</v>
      </c>
      <c r="T1233" s="11">
        <f t="shared" si="138"/>
        <v>42244.041666666672</v>
      </c>
      <c r="U1233">
        <f t="shared" si="13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33"/>
        <v>1</v>
      </c>
      <c r="P1234" s="7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1">
        <f t="shared" si="137"/>
        <v>41506.848032407412</v>
      </c>
      <c r="T1234" s="11">
        <f t="shared" si="138"/>
        <v>41553.848032407412</v>
      </c>
      <c r="U1234">
        <f t="shared" si="13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33"/>
        <v>12</v>
      </c>
      <c r="P1235" s="7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1">
        <f t="shared" si="137"/>
        <v>40939.948773148149</v>
      </c>
      <c r="T1235" s="11">
        <f t="shared" si="138"/>
        <v>40960.948773148149</v>
      </c>
      <c r="U1235">
        <f t="shared" si="13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33"/>
        <v>0</v>
      </c>
      <c r="P1236" s="7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1">
        <f t="shared" si="137"/>
        <v>42007.788680555561</v>
      </c>
      <c r="T1236" s="11">
        <f t="shared" si="138"/>
        <v>42037.788680555561</v>
      </c>
      <c r="U1236">
        <f t="shared" si="13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33"/>
        <v>3</v>
      </c>
      <c r="P1237" s="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1">
        <f t="shared" si="137"/>
        <v>41583.135405092595</v>
      </c>
      <c r="T1237" s="11">
        <f t="shared" si="138"/>
        <v>41623.135405092595</v>
      </c>
      <c r="U1237">
        <f t="shared" si="13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33"/>
        <v>0</v>
      </c>
      <c r="P1238" s="7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1">
        <f t="shared" si="137"/>
        <v>41110.680138888885</v>
      </c>
      <c r="T1238" s="11">
        <f t="shared" si="138"/>
        <v>41118.666666666664</v>
      </c>
      <c r="U1238">
        <f t="shared" si="13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33"/>
        <v>0</v>
      </c>
      <c r="P1239" s="7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1">
        <f t="shared" si="137"/>
        <v>41125.283159722225</v>
      </c>
      <c r="T1239" s="11">
        <f t="shared" si="138"/>
        <v>41145.283159722225</v>
      </c>
      <c r="U1239">
        <f t="shared" si="13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33"/>
        <v>18</v>
      </c>
      <c r="P1240" s="7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1">
        <f t="shared" si="137"/>
        <v>40731.61037037037</v>
      </c>
      <c r="T1240" s="11">
        <f t="shared" si="138"/>
        <v>40761.61037037037</v>
      </c>
      <c r="U1240">
        <f t="shared" si="13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33"/>
        <v>0</v>
      </c>
      <c r="P1241" s="7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1">
        <f t="shared" si="137"/>
        <v>40883.962581018517</v>
      </c>
      <c r="T1241" s="11">
        <f t="shared" si="138"/>
        <v>40913.962581018517</v>
      </c>
      <c r="U1241">
        <f t="shared" si="13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33"/>
        <v>3</v>
      </c>
      <c r="P1242" s="7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1">
        <f t="shared" si="137"/>
        <v>41409.040011574078</v>
      </c>
      <c r="T1242" s="11">
        <f t="shared" si="138"/>
        <v>41467.910416666666</v>
      </c>
      <c r="U1242">
        <f t="shared" si="13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33"/>
        <v>51</v>
      </c>
      <c r="P1243" s="7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1">
        <f t="shared" si="137"/>
        <v>41923.837731481479</v>
      </c>
      <c r="T1243" s="11">
        <f t="shared" si="138"/>
        <v>41946.249305555553</v>
      </c>
      <c r="U1243">
        <f t="shared" si="13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33"/>
        <v>1</v>
      </c>
      <c r="P1244" s="7">
        <f t="shared" si="134"/>
        <v>5</v>
      </c>
      <c r="Q1244" t="str">
        <f t="shared" si="135"/>
        <v>music</v>
      </c>
      <c r="R1244" t="str">
        <f t="shared" si="136"/>
        <v>world music</v>
      </c>
      <c r="S1244" s="11">
        <f t="shared" si="137"/>
        <v>40782.165532407409</v>
      </c>
      <c r="T1244" s="11">
        <f t="shared" si="138"/>
        <v>40797.554166666669</v>
      </c>
      <c r="U1244">
        <f t="shared" si="13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33"/>
        <v>14</v>
      </c>
      <c r="P1245" s="7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1">
        <f t="shared" si="137"/>
        <v>40671.879293981481</v>
      </c>
      <c r="T1245" s="11">
        <f t="shared" si="138"/>
        <v>40732.875</v>
      </c>
      <c r="U1245">
        <f t="shared" si="13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33"/>
        <v>104</v>
      </c>
      <c r="P1246" s="7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1">
        <f t="shared" si="137"/>
        <v>41355.825497685182</v>
      </c>
      <c r="T1246" s="11">
        <f t="shared" si="138"/>
        <v>41386.875</v>
      </c>
      <c r="U1246">
        <f t="shared" si="13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33"/>
        <v>120</v>
      </c>
      <c r="P1247" s="7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1">
        <f t="shared" si="137"/>
        <v>41774.599930555552</v>
      </c>
      <c r="T1247" s="11">
        <f t="shared" si="138"/>
        <v>41804.599930555552</v>
      </c>
      <c r="U1247">
        <f t="shared" si="13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33"/>
        <v>117</v>
      </c>
      <c r="P1248" s="7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1">
        <f t="shared" si="137"/>
        <v>40838.043391203704</v>
      </c>
      <c r="T1248" s="11">
        <f t="shared" si="138"/>
        <v>40883.085057870368</v>
      </c>
      <c r="U1248">
        <f t="shared" si="13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33"/>
        <v>122</v>
      </c>
      <c r="P1249" s="7">
        <f t="shared" si="134"/>
        <v>85.5</v>
      </c>
      <c r="Q1249" t="str">
        <f t="shared" si="135"/>
        <v>music</v>
      </c>
      <c r="R1249" t="str">
        <f t="shared" si="136"/>
        <v>rock</v>
      </c>
      <c r="S1249" s="11">
        <f t="shared" si="137"/>
        <v>41370.292303240742</v>
      </c>
      <c r="T1249" s="11">
        <f t="shared" si="138"/>
        <v>41400.292303240742</v>
      </c>
      <c r="U1249">
        <f t="shared" si="13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33"/>
        <v>152</v>
      </c>
      <c r="P1250" s="7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1">
        <f t="shared" si="137"/>
        <v>41767.656863425924</v>
      </c>
      <c r="T1250" s="11">
        <f t="shared" si="138"/>
        <v>41803.290972222225</v>
      </c>
      <c r="U1250">
        <f t="shared" si="13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33"/>
        <v>104</v>
      </c>
      <c r="P1251" s="7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1">
        <f t="shared" si="137"/>
        <v>41067.74086805556</v>
      </c>
      <c r="T1251" s="11">
        <f t="shared" si="138"/>
        <v>41097.74086805556</v>
      </c>
      <c r="U1251">
        <f t="shared" si="13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33"/>
        <v>200</v>
      </c>
      <c r="P1252" s="7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1">
        <f t="shared" si="137"/>
        <v>41843.64271990741</v>
      </c>
      <c r="T1252" s="11">
        <f t="shared" si="138"/>
        <v>41888.64271990741</v>
      </c>
      <c r="U1252">
        <f t="shared" si="13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33"/>
        <v>102</v>
      </c>
      <c r="P1253" s="7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1">
        <f t="shared" si="137"/>
        <v>40751.814432870371</v>
      </c>
      <c r="T1253" s="11">
        <f t="shared" si="138"/>
        <v>40811.814432870371</v>
      </c>
      <c r="U1253">
        <f t="shared" si="13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33"/>
        <v>138</v>
      </c>
      <c r="P1254" s="7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1">
        <f t="shared" si="137"/>
        <v>41543.988067129627</v>
      </c>
      <c r="T1254" s="11">
        <f t="shared" si="138"/>
        <v>41571.988067129627</v>
      </c>
      <c r="U1254">
        <f t="shared" si="13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33"/>
        <v>303833</v>
      </c>
      <c r="P1255" s="7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1">
        <f t="shared" si="137"/>
        <v>41855.783645833333</v>
      </c>
      <c r="T1255" s="11">
        <f t="shared" si="138"/>
        <v>41885.783645833333</v>
      </c>
      <c r="U1255">
        <f t="shared" si="13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33"/>
        <v>199</v>
      </c>
      <c r="P1256" s="7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1">
        <f t="shared" si="137"/>
        <v>40487.621365740742</v>
      </c>
      <c r="T1256" s="11">
        <f t="shared" si="138"/>
        <v>40544.207638888889</v>
      </c>
      <c r="U1256">
        <f t="shared" si="13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33"/>
        <v>202</v>
      </c>
      <c r="P1257" s="7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1">
        <f t="shared" si="137"/>
        <v>41579.845509259263</v>
      </c>
      <c r="T1257" s="11">
        <f t="shared" si="138"/>
        <v>41609.887175925927</v>
      </c>
      <c r="U1257">
        <f t="shared" si="13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33"/>
        <v>118</v>
      </c>
      <c r="P1258" s="7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1">
        <f t="shared" si="137"/>
        <v>40921.919340277782</v>
      </c>
      <c r="T1258" s="11">
        <f t="shared" si="138"/>
        <v>40951.919340277782</v>
      </c>
      <c r="U1258">
        <f t="shared" si="13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33"/>
        <v>295</v>
      </c>
      <c r="P1259" s="7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1">
        <f t="shared" si="137"/>
        <v>40587.085532407407</v>
      </c>
      <c r="T1259" s="11">
        <f t="shared" si="138"/>
        <v>40636.043865740743</v>
      </c>
      <c r="U1259">
        <f t="shared" si="13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33"/>
        <v>213</v>
      </c>
      <c r="P1260" s="7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1">
        <f t="shared" si="137"/>
        <v>41487.611250000002</v>
      </c>
      <c r="T1260" s="11">
        <f t="shared" si="138"/>
        <v>41517.611250000002</v>
      </c>
      <c r="U1260">
        <f t="shared" si="13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33"/>
        <v>104</v>
      </c>
      <c r="P1261" s="7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1">
        <f t="shared" si="137"/>
        <v>41766.970648148148</v>
      </c>
      <c r="T1261" s="11">
        <f t="shared" si="138"/>
        <v>41799.165972222225</v>
      </c>
      <c r="U1261">
        <f t="shared" si="13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33"/>
        <v>114</v>
      </c>
      <c r="P1262" s="7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1">
        <f t="shared" si="137"/>
        <v>41666.842824074076</v>
      </c>
      <c r="T1262" s="11">
        <f t="shared" si="138"/>
        <v>41696.842824074076</v>
      </c>
      <c r="U1262">
        <f t="shared" si="13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33"/>
        <v>101</v>
      </c>
      <c r="P1263" s="7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1">
        <f t="shared" si="137"/>
        <v>41638.342905092592</v>
      </c>
      <c r="T1263" s="11">
        <f t="shared" si="138"/>
        <v>41668.342905092592</v>
      </c>
      <c r="U1263">
        <f t="shared" si="13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33"/>
        <v>125</v>
      </c>
      <c r="P1264" s="7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1">
        <f t="shared" si="137"/>
        <v>41656.762638888889</v>
      </c>
      <c r="T1264" s="11">
        <f t="shared" si="138"/>
        <v>41686.762638888889</v>
      </c>
      <c r="U1264">
        <f t="shared" si="13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33"/>
        <v>119</v>
      </c>
      <c r="P1265" s="7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1">
        <f t="shared" si="137"/>
        <v>41692.084143518521</v>
      </c>
      <c r="T1265" s="11">
        <f t="shared" si="138"/>
        <v>41727.041666666664</v>
      </c>
      <c r="U1265">
        <f t="shared" si="13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33"/>
        <v>166</v>
      </c>
      <c r="P1266" s="7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1">
        <f t="shared" si="137"/>
        <v>41547.662997685184</v>
      </c>
      <c r="T1266" s="11">
        <f t="shared" si="138"/>
        <v>41576.662997685184</v>
      </c>
      <c r="U1266">
        <f t="shared" si="13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33"/>
        <v>119</v>
      </c>
      <c r="P1267" s="7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1">
        <f t="shared" si="137"/>
        <v>40465.655266203699</v>
      </c>
      <c r="T1267" s="11">
        <f t="shared" si="138"/>
        <v>40512.655266203699</v>
      </c>
      <c r="U1267">
        <f t="shared" si="13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33"/>
        <v>100</v>
      </c>
      <c r="P1268" s="7">
        <f t="shared" si="134"/>
        <v>190.9</v>
      </c>
      <c r="Q1268" t="str">
        <f t="shared" si="135"/>
        <v>music</v>
      </c>
      <c r="R1268" t="str">
        <f t="shared" si="136"/>
        <v>rock</v>
      </c>
      <c r="S1268" s="11">
        <f t="shared" si="137"/>
        <v>41620.87667824074</v>
      </c>
      <c r="T1268" s="11">
        <f t="shared" si="138"/>
        <v>41650.87667824074</v>
      </c>
      <c r="U1268">
        <f t="shared" si="13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33"/>
        <v>102</v>
      </c>
      <c r="P1269" s="7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1">
        <f t="shared" si="137"/>
        <v>41449.585162037038</v>
      </c>
      <c r="T1269" s="11">
        <f t="shared" si="138"/>
        <v>41479.585162037038</v>
      </c>
      <c r="U1269">
        <f t="shared" si="13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33"/>
        <v>117</v>
      </c>
      <c r="P1270" s="7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1">
        <f t="shared" si="137"/>
        <v>41507.845451388886</v>
      </c>
      <c r="T1270" s="11">
        <f t="shared" si="138"/>
        <v>41537.845451388886</v>
      </c>
      <c r="U1270">
        <f t="shared" si="13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33"/>
        <v>109</v>
      </c>
      <c r="P1271" s="7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1">
        <f t="shared" si="137"/>
        <v>42445.823055555549</v>
      </c>
      <c r="T1271" s="11">
        <f t="shared" si="138"/>
        <v>42476</v>
      </c>
      <c r="U1271">
        <f t="shared" si="13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33"/>
        <v>115</v>
      </c>
      <c r="P1272" s="7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1">
        <f t="shared" si="137"/>
        <v>40933.856967592597</v>
      </c>
      <c r="T1272" s="11">
        <f t="shared" si="138"/>
        <v>40993.815300925926</v>
      </c>
      <c r="U1272">
        <f t="shared" si="13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33"/>
        <v>102</v>
      </c>
      <c r="P1273" s="7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1">
        <f t="shared" si="137"/>
        <v>41561.683553240742</v>
      </c>
      <c r="T1273" s="11">
        <f t="shared" si="138"/>
        <v>41591.725219907406</v>
      </c>
      <c r="U1273">
        <f t="shared" si="13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33"/>
        <v>106</v>
      </c>
      <c r="P1274" s="7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1">
        <f t="shared" si="137"/>
        <v>40274.745127314818</v>
      </c>
      <c r="T1274" s="11">
        <f t="shared" si="138"/>
        <v>40344.166666666664</v>
      </c>
      <c r="U1274">
        <f t="shared" si="13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33"/>
        <v>104</v>
      </c>
      <c r="P1275" s="7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1">
        <f t="shared" si="137"/>
        <v>41852.730219907404</v>
      </c>
      <c r="T1275" s="11">
        <f t="shared" si="138"/>
        <v>41882.730219907404</v>
      </c>
      <c r="U1275">
        <f t="shared" si="13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33"/>
        <v>155</v>
      </c>
      <c r="P1276" s="7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1">
        <f t="shared" si="137"/>
        <v>41116.690104166664</v>
      </c>
      <c r="T1276" s="11">
        <f t="shared" si="138"/>
        <v>41151.690104166664</v>
      </c>
      <c r="U1276">
        <f t="shared" si="13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33"/>
        <v>162</v>
      </c>
      <c r="P1277" s="7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1">
        <f t="shared" si="137"/>
        <v>41458.867905092593</v>
      </c>
      <c r="T1277" s="11">
        <f t="shared" si="138"/>
        <v>41493.867905092593</v>
      </c>
      <c r="U1277">
        <f t="shared" si="13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33"/>
        <v>104</v>
      </c>
      <c r="P1278" s="7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1">
        <f t="shared" si="137"/>
        <v>40007.704247685186</v>
      </c>
      <c r="T1278" s="11">
        <f t="shared" si="138"/>
        <v>40057.166666666664</v>
      </c>
      <c r="U1278">
        <f t="shared" si="139"/>
        <v>2009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33"/>
        <v>106</v>
      </c>
      <c r="P1279" s="7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1">
        <f t="shared" si="137"/>
        <v>41121.561886574076</v>
      </c>
      <c r="T1279" s="11">
        <f t="shared" si="138"/>
        <v>41156.561886574076</v>
      </c>
      <c r="U1279">
        <f t="shared" si="13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33"/>
        <v>155</v>
      </c>
      <c r="P1280" s="7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1">
        <f t="shared" si="137"/>
        <v>41786.555162037039</v>
      </c>
      <c r="T1280" s="11">
        <f t="shared" si="138"/>
        <v>41815.083333333336</v>
      </c>
      <c r="U1280">
        <f t="shared" si="13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33"/>
        <v>111</v>
      </c>
      <c r="P1281" s="7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1">
        <f t="shared" si="137"/>
        <v>41682.099189814813</v>
      </c>
      <c r="T1281" s="11">
        <f t="shared" si="138"/>
        <v>41722.057523148149</v>
      </c>
      <c r="U1281">
        <f t="shared" si="13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40">ROUND(E1282/D1282*100,0)</f>
        <v>111</v>
      </c>
      <c r="P1282" s="7">
        <f t="shared" ref="P1282:P1345" si="141">E1282/L1282</f>
        <v>127.97523076923076</v>
      </c>
      <c r="Q1282" t="str">
        <f t="shared" ref="Q1282:Q1345" si="142">LEFT(N1282,SEARCH("/",N1282)-1)</f>
        <v>music</v>
      </c>
      <c r="R1282" t="str">
        <f t="shared" ref="R1282:R1345" si="143">RIGHT(N1282,LEN(N1282)-SEARCH("/",N1282))</f>
        <v>rock</v>
      </c>
      <c r="S1282" s="11">
        <f t="shared" ref="S1282:S1345" si="144">(((J1282/60)/60)/24)+DATE(1970,1,1)</f>
        <v>40513.757569444446</v>
      </c>
      <c r="T1282" s="11">
        <f t="shared" ref="T1282:T1345" si="145">(((I1282/60)/60)/24)+DATE(1970,1,1)</f>
        <v>40603.757569444446</v>
      </c>
      <c r="U1282">
        <f t="shared" ref="U1282:U1345" si="146">YEAR(S1282)</f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40"/>
        <v>111</v>
      </c>
      <c r="P1283" s="7">
        <f t="shared" si="141"/>
        <v>104.72972972972973</v>
      </c>
      <c r="Q1283" t="str">
        <f t="shared" si="142"/>
        <v>music</v>
      </c>
      <c r="R1283" t="str">
        <f t="shared" si="143"/>
        <v>rock</v>
      </c>
      <c r="S1283" s="11">
        <f t="shared" si="144"/>
        <v>41463.743472222224</v>
      </c>
      <c r="T1283" s="11">
        <f t="shared" si="145"/>
        <v>41483.743472222224</v>
      </c>
      <c r="U1283">
        <f t="shared" si="146"/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40"/>
        <v>124</v>
      </c>
      <c r="P1284" s="7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1">
        <f t="shared" si="144"/>
        <v>41586.475173611114</v>
      </c>
      <c r="T1284" s="11">
        <f t="shared" si="145"/>
        <v>41617.207638888889</v>
      </c>
      <c r="U1284">
        <f t="shared" si="146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40"/>
        <v>211</v>
      </c>
      <c r="P1285" s="7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1">
        <f t="shared" si="144"/>
        <v>41320.717465277776</v>
      </c>
      <c r="T1285" s="11">
        <f t="shared" si="145"/>
        <v>41344.166666666664</v>
      </c>
      <c r="U1285">
        <f t="shared" si="146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40"/>
        <v>101</v>
      </c>
      <c r="P1286" s="7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1">
        <f t="shared" si="144"/>
        <v>42712.23474537037</v>
      </c>
      <c r="T1286" s="11">
        <f t="shared" si="145"/>
        <v>42735.707638888889</v>
      </c>
      <c r="U1286">
        <f t="shared" si="146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40"/>
        <v>102</v>
      </c>
      <c r="P1287" s="7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1">
        <f t="shared" si="144"/>
        <v>42160.583043981482</v>
      </c>
      <c r="T1287" s="11">
        <f t="shared" si="145"/>
        <v>42175.583043981482</v>
      </c>
      <c r="U1287">
        <f t="shared" si="146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40"/>
        <v>108</v>
      </c>
      <c r="P1288" s="7">
        <f t="shared" si="141"/>
        <v>81.25</v>
      </c>
      <c r="Q1288" t="str">
        <f t="shared" si="142"/>
        <v>theater</v>
      </c>
      <c r="R1288" t="str">
        <f t="shared" si="143"/>
        <v>plays</v>
      </c>
      <c r="S1288" s="11">
        <f t="shared" si="144"/>
        <v>42039.384571759263</v>
      </c>
      <c r="T1288" s="11">
        <f t="shared" si="145"/>
        <v>42052.583333333328</v>
      </c>
      <c r="U1288">
        <f t="shared" si="146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40"/>
        <v>242</v>
      </c>
      <c r="P1289" s="7">
        <f t="shared" si="141"/>
        <v>24.2</v>
      </c>
      <c r="Q1289" t="str">
        <f t="shared" si="142"/>
        <v>theater</v>
      </c>
      <c r="R1289" t="str">
        <f t="shared" si="143"/>
        <v>plays</v>
      </c>
      <c r="S1289" s="11">
        <f t="shared" si="144"/>
        <v>42107.621018518519</v>
      </c>
      <c r="T1289" s="11">
        <f t="shared" si="145"/>
        <v>42167.621018518519</v>
      </c>
      <c r="U1289">
        <f t="shared" si="146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40"/>
        <v>100</v>
      </c>
      <c r="P1290" s="7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1">
        <f t="shared" si="144"/>
        <v>42561.154664351852</v>
      </c>
      <c r="T1290" s="11">
        <f t="shared" si="145"/>
        <v>42592.166666666672</v>
      </c>
      <c r="U1290">
        <f t="shared" si="146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40"/>
        <v>125</v>
      </c>
      <c r="P1291" s="7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1">
        <f t="shared" si="144"/>
        <v>42709.134780092587</v>
      </c>
      <c r="T1291" s="11">
        <f t="shared" si="145"/>
        <v>42739.134780092587</v>
      </c>
      <c r="U1291">
        <f t="shared" si="146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40"/>
        <v>109</v>
      </c>
      <c r="P1292" s="7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1">
        <f t="shared" si="144"/>
        <v>42086.614942129629</v>
      </c>
      <c r="T1292" s="11">
        <f t="shared" si="145"/>
        <v>42117.290972222225</v>
      </c>
      <c r="U1292">
        <f t="shared" si="146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40"/>
        <v>146</v>
      </c>
      <c r="P1293" s="7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1">
        <f t="shared" si="144"/>
        <v>42064.652673611112</v>
      </c>
      <c r="T1293" s="11">
        <f t="shared" si="145"/>
        <v>42101.291666666672</v>
      </c>
      <c r="U1293">
        <f t="shared" si="146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40"/>
        <v>110</v>
      </c>
      <c r="P1294" s="7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1">
        <f t="shared" si="144"/>
        <v>42256.764212962968</v>
      </c>
      <c r="T1294" s="11">
        <f t="shared" si="145"/>
        <v>42283.957638888889</v>
      </c>
      <c r="U1294">
        <f t="shared" si="146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40"/>
        <v>102</v>
      </c>
      <c r="P1295" s="7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1">
        <f t="shared" si="144"/>
        <v>42292.701053240744</v>
      </c>
      <c r="T1295" s="11">
        <f t="shared" si="145"/>
        <v>42322.742719907401</v>
      </c>
      <c r="U1295">
        <f t="shared" si="146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40"/>
        <v>122</v>
      </c>
      <c r="P1296" s="7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1">
        <f t="shared" si="144"/>
        <v>42278.453668981485</v>
      </c>
      <c r="T1296" s="11">
        <f t="shared" si="145"/>
        <v>42296.458333333328</v>
      </c>
      <c r="U1296">
        <f t="shared" si="146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40"/>
        <v>102</v>
      </c>
      <c r="P1297" s="7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1">
        <f t="shared" si="144"/>
        <v>42184.572881944448</v>
      </c>
      <c r="T1297" s="11">
        <f t="shared" si="145"/>
        <v>42214.708333333328</v>
      </c>
      <c r="U1297">
        <f t="shared" si="146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40"/>
        <v>141</v>
      </c>
      <c r="P1298" s="7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1">
        <f t="shared" si="144"/>
        <v>42423.050613425927</v>
      </c>
      <c r="T1298" s="11">
        <f t="shared" si="145"/>
        <v>42443.008946759262</v>
      </c>
      <c r="U1298">
        <f t="shared" si="146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40"/>
        <v>110</v>
      </c>
      <c r="P1299" s="7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1">
        <f t="shared" si="144"/>
        <v>42461.747199074074</v>
      </c>
      <c r="T1299" s="11">
        <f t="shared" si="145"/>
        <v>42491.747199074074</v>
      </c>
      <c r="U1299">
        <f t="shared" si="146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40"/>
        <v>105</v>
      </c>
      <c r="P1300" s="7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1">
        <f t="shared" si="144"/>
        <v>42458.680925925932</v>
      </c>
      <c r="T1300" s="11">
        <f t="shared" si="145"/>
        <v>42488.680925925932</v>
      </c>
      <c r="U1300">
        <f t="shared" si="146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40"/>
        <v>124</v>
      </c>
      <c r="P1301" s="7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1">
        <f t="shared" si="144"/>
        <v>42169.814340277779</v>
      </c>
      <c r="T1301" s="11">
        <f t="shared" si="145"/>
        <v>42199.814340277779</v>
      </c>
      <c r="U1301">
        <f t="shared" si="146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40"/>
        <v>135</v>
      </c>
      <c r="P1302" s="7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1">
        <f t="shared" si="144"/>
        <v>42483.675208333334</v>
      </c>
      <c r="T1302" s="11">
        <f t="shared" si="145"/>
        <v>42522.789583333331</v>
      </c>
      <c r="U1302">
        <f t="shared" si="146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40"/>
        <v>103</v>
      </c>
      <c r="P1303" s="7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1">
        <f t="shared" si="144"/>
        <v>42195.749745370369</v>
      </c>
      <c r="T1303" s="11">
        <f t="shared" si="145"/>
        <v>42206.125</v>
      </c>
      <c r="U1303">
        <f t="shared" si="146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40"/>
        <v>100</v>
      </c>
      <c r="P1304" s="7">
        <f t="shared" si="141"/>
        <v>50</v>
      </c>
      <c r="Q1304" t="str">
        <f t="shared" si="142"/>
        <v>theater</v>
      </c>
      <c r="R1304" t="str">
        <f t="shared" si="143"/>
        <v>plays</v>
      </c>
      <c r="S1304" s="11">
        <f t="shared" si="144"/>
        <v>42675.057997685188</v>
      </c>
      <c r="T1304" s="11">
        <f t="shared" si="145"/>
        <v>42705.099664351852</v>
      </c>
      <c r="U1304">
        <f t="shared" si="146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40"/>
        <v>130</v>
      </c>
      <c r="P1305" s="7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1">
        <f t="shared" si="144"/>
        <v>42566.441203703704</v>
      </c>
      <c r="T1305" s="11">
        <f t="shared" si="145"/>
        <v>42582.458333333328</v>
      </c>
      <c r="U1305">
        <f t="shared" si="146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40"/>
        <v>40</v>
      </c>
      <c r="P1306" s="7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1">
        <f t="shared" si="144"/>
        <v>42747.194502314815</v>
      </c>
      <c r="T1306" s="11">
        <f t="shared" si="145"/>
        <v>42807.152835648143</v>
      </c>
      <c r="U1306">
        <f t="shared" si="146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40"/>
        <v>26</v>
      </c>
      <c r="P1307" s="7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1">
        <f t="shared" si="144"/>
        <v>42543.665601851855</v>
      </c>
      <c r="T1307" s="11">
        <f t="shared" si="145"/>
        <v>42572.729166666672</v>
      </c>
      <c r="U1307">
        <f t="shared" si="146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40"/>
        <v>65</v>
      </c>
      <c r="P1308" s="7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1">
        <f t="shared" si="144"/>
        <v>41947.457569444443</v>
      </c>
      <c r="T1308" s="11">
        <f t="shared" si="145"/>
        <v>41977.457569444443</v>
      </c>
      <c r="U1308">
        <f t="shared" si="146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40"/>
        <v>12</v>
      </c>
      <c r="P1309" s="7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1">
        <f t="shared" si="144"/>
        <v>42387.503229166665</v>
      </c>
      <c r="T1309" s="11">
        <f t="shared" si="145"/>
        <v>42417.503229166665</v>
      </c>
      <c r="U1309">
        <f t="shared" si="146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40"/>
        <v>11</v>
      </c>
      <c r="P1310" s="7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1">
        <f t="shared" si="144"/>
        <v>42611.613564814819</v>
      </c>
      <c r="T1310" s="11">
        <f t="shared" si="145"/>
        <v>42651.613564814819</v>
      </c>
      <c r="U1310">
        <f t="shared" si="146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40"/>
        <v>112</v>
      </c>
      <c r="P1311" s="7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1">
        <f t="shared" si="144"/>
        <v>42257.882731481484</v>
      </c>
      <c r="T1311" s="11">
        <f t="shared" si="145"/>
        <v>42292.882731481484</v>
      </c>
      <c r="U1311">
        <f t="shared" si="146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40"/>
        <v>16</v>
      </c>
      <c r="P1312" s="7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1">
        <f t="shared" si="144"/>
        <v>42556.667245370365</v>
      </c>
      <c r="T1312" s="11">
        <f t="shared" si="145"/>
        <v>42601.667245370365</v>
      </c>
      <c r="U1312">
        <f t="shared" si="146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40"/>
        <v>32</v>
      </c>
      <c r="P1313" s="7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1">
        <f t="shared" si="144"/>
        <v>42669.802303240736</v>
      </c>
      <c r="T1313" s="11">
        <f t="shared" si="145"/>
        <v>42704.843969907408</v>
      </c>
      <c r="U1313">
        <f t="shared" si="146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40"/>
        <v>1</v>
      </c>
      <c r="P1314" s="7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1">
        <f t="shared" si="144"/>
        <v>42082.702800925923</v>
      </c>
      <c r="T1314" s="11">
        <f t="shared" si="145"/>
        <v>42112.702800925923</v>
      </c>
      <c r="U1314">
        <f t="shared" si="146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40"/>
        <v>31</v>
      </c>
      <c r="P1315" s="7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1">
        <f t="shared" si="144"/>
        <v>42402.709652777776</v>
      </c>
      <c r="T1315" s="11">
        <f t="shared" si="145"/>
        <v>42432.709652777776</v>
      </c>
      <c r="U1315">
        <f t="shared" si="146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40"/>
        <v>1</v>
      </c>
      <c r="P1316" s="7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1">
        <f t="shared" si="144"/>
        <v>42604.669675925921</v>
      </c>
      <c r="T1316" s="11">
        <f t="shared" si="145"/>
        <v>42664.669675925921</v>
      </c>
      <c r="U1316">
        <f t="shared" si="146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40"/>
        <v>40</v>
      </c>
      <c r="P1317" s="7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1">
        <f t="shared" si="144"/>
        <v>42278.498240740737</v>
      </c>
      <c r="T1317" s="11">
        <f t="shared" si="145"/>
        <v>42314.041666666672</v>
      </c>
      <c r="U1317">
        <f t="shared" si="146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40"/>
        <v>0</v>
      </c>
      <c r="P1318" s="7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1">
        <f t="shared" si="144"/>
        <v>42393.961909722217</v>
      </c>
      <c r="T1318" s="11">
        <f t="shared" si="145"/>
        <v>42428.961909722217</v>
      </c>
      <c r="U1318">
        <f t="shared" si="146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40"/>
        <v>6</v>
      </c>
      <c r="P1319" s="7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1">
        <f t="shared" si="144"/>
        <v>42520.235486111109</v>
      </c>
      <c r="T1319" s="11">
        <f t="shared" si="145"/>
        <v>42572.583333333328</v>
      </c>
      <c r="U1319">
        <f t="shared" si="146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40"/>
        <v>15</v>
      </c>
      <c r="P1320" s="7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1">
        <f t="shared" si="144"/>
        <v>41985.043657407412</v>
      </c>
      <c r="T1320" s="11">
        <f t="shared" si="145"/>
        <v>42015.043657407412</v>
      </c>
      <c r="U1320">
        <f t="shared" si="146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40"/>
        <v>15</v>
      </c>
      <c r="P1321" s="7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1">
        <f t="shared" si="144"/>
        <v>41816.812094907407</v>
      </c>
      <c r="T1321" s="11">
        <f t="shared" si="145"/>
        <v>41831.666666666664</v>
      </c>
      <c r="U1321">
        <f t="shared" si="146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40"/>
        <v>1</v>
      </c>
      <c r="P1322" s="7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1">
        <f t="shared" si="144"/>
        <v>42705.690347222218</v>
      </c>
      <c r="T1322" s="11">
        <f t="shared" si="145"/>
        <v>42734.958333333328</v>
      </c>
      <c r="U1322">
        <f t="shared" si="146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40"/>
        <v>1</v>
      </c>
      <c r="P1323" s="7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1">
        <f t="shared" si="144"/>
        <v>42697.74927083333</v>
      </c>
      <c r="T1323" s="11">
        <f t="shared" si="145"/>
        <v>42727.74927083333</v>
      </c>
      <c r="U1323">
        <f t="shared" si="146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40"/>
        <v>0</v>
      </c>
      <c r="P1324" s="7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1">
        <f t="shared" si="144"/>
        <v>42115.656539351854</v>
      </c>
      <c r="T1324" s="11">
        <f t="shared" si="145"/>
        <v>42145.656539351854</v>
      </c>
      <c r="U1324">
        <f t="shared" si="146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40"/>
        <v>9</v>
      </c>
      <c r="P1325" s="7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1">
        <f t="shared" si="144"/>
        <v>42451.698449074072</v>
      </c>
      <c r="T1325" s="11">
        <f t="shared" si="145"/>
        <v>42486.288194444445</v>
      </c>
      <c r="U1325">
        <f t="shared" si="146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40"/>
        <v>10</v>
      </c>
      <c r="P1326" s="7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1">
        <f t="shared" si="144"/>
        <v>42626.633703703701</v>
      </c>
      <c r="T1326" s="11">
        <f t="shared" si="145"/>
        <v>42656.633703703701</v>
      </c>
      <c r="U1326">
        <f t="shared" si="146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40"/>
        <v>2</v>
      </c>
      <c r="P1327" s="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1">
        <f t="shared" si="144"/>
        <v>42704.086053240739</v>
      </c>
      <c r="T1327" s="11">
        <f t="shared" si="145"/>
        <v>42734.086053240739</v>
      </c>
      <c r="U1327">
        <f t="shared" si="146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40"/>
        <v>1</v>
      </c>
      <c r="P1328" s="7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1">
        <f t="shared" si="144"/>
        <v>41974.791990740734</v>
      </c>
      <c r="T1328" s="11">
        <f t="shared" si="145"/>
        <v>42019.791990740734</v>
      </c>
      <c r="U1328">
        <f t="shared" si="146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40"/>
        <v>4</v>
      </c>
      <c r="P1329" s="7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1">
        <f t="shared" si="144"/>
        <v>42123.678645833337</v>
      </c>
      <c r="T1329" s="11">
        <f t="shared" si="145"/>
        <v>42153.678645833337</v>
      </c>
      <c r="U1329">
        <f t="shared" si="146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40"/>
        <v>2</v>
      </c>
      <c r="P1330" s="7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1">
        <f t="shared" si="144"/>
        <v>42612.642754629633</v>
      </c>
      <c r="T1330" s="11">
        <f t="shared" si="145"/>
        <v>42657.642754629633</v>
      </c>
      <c r="U1330">
        <f t="shared" si="146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40"/>
        <v>1</v>
      </c>
      <c r="P1331" s="7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1">
        <f t="shared" si="144"/>
        <v>41935.221585648149</v>
      </c>
      <c r="T1331" s="11">
        <f t="shared" si="145"/>
        <v>41975.263252314813</v>
      </c>
      <c r="U1331">
        <f t="shared" si="146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40"/>
        <v>22</v>
      </c>
      <c r="P1332" s="7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1">
        <f t="shared" si="144"/>
        <v>42522.276724537034</v>
      </c>
      <c r="T1332" s="11">
        <f t="shared" si="145"/>
        <v>42553.166666666672</v>
      </c>
      <c r="U1332">
        <f t="shared" si="146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40"/>
        <v>1</v>
      </c>
      <c r="P1333" s="7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1">
        <f t="shared" si="144"/>
        <v>42569.50409722222</v>
      </c>
      <c r="T1333" s="11">
        <f t="shared" si="145"/>
        <v>42599.50409722222</v>
      </c>
      <c r="U1333">
        <f t="shared" si="146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40"/>
        <v>0</v>
      </c>
      <c r="P1334" s="7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1">
        <f t="shared" si="144"/>
        <v>42732.060277777782</v>
      </c>
      <c r="T1334" s="11">
        <f t="shared" si="145"/>
        <v>42762.060277777782</v>
      </c>
      <c r="U1334">
        <f t="shared" si="146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40"/>
        <v>0</v>
      </c>
      <c r="P1335" s="7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1">
        <f t="shared" si="144"/>
        <v>41806.106770833336</v>
      </c>
      <c r="T1335" s="11">
        <f t="shared" si="145"/>
        <v>41836.106770833336</v>
      </c>
      <c r="U1335">
        <f t="shared" si="146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40"/>
        <v>11</v>
      </c>
      <c r="P1336" s="7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1">
        <f t="shared" si="144"/>
        <v>42410.774155092593</v>
      </c>
      <c r="T1336" s="11">
        <f t="shared" si="145"/>
        <v>42440.774155092593</v>
      </c>
      <c r="U1336">
        <f t="shared" si="146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40"/>
        <v>20</v>
      </c>
      <c r="P1337" s="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1">
        <f t="shared" si="144"/>
        <v>42313.936365740738</v>
      </c>
      <c r="T1337" s="11">
        <f t="shared" si="145"/>
        <v>42343.936365740738</v>
      </c>
      <c r="U1337">
        <f t="shared" si="146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40"/>
        <v>85</v>
      </c>
      <c r="P1338" s="7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1">
        <f t="shared" si="144"/>
        <v>41955.863750000004</v>
      </c>
      <c r="T1338" s="11">
        <f t="shared" si="145"/>
        <v>41990.863750000004</v>
      </c>
      <c r="U1338">
        <f t="shared" si="146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40"/>
        <v>49</v>
      </c>
      <c r="P1339" s="7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1">
        <f t="shared" si="144"/>
        <v>42767.577303240745</v>
      </c>
      <c r="T1339" s="11">
        <f t="shared" si="145"/>
        <v>42797.577303240745</v>
      </c>
      <c r="U1339">
        <f t="shared" si="146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40"/>
        <v>3</v>
      </c>
      <c r="P1340" s="7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1">
        <f t="shared" si="144"/>
        <v>42188.803622685184</v>
      </c>
      <c r="T1340" s="11">
        <f t="shared" si="145"/>
        <v>42218.803622685184</v>
      </c>
      <c r="U1340">
        <f t="shared" si="146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40"/>
        <v>7</v>
      </c>
      <c r="P1341" s="7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1">
        <f t="shared" si="144"/>
        <v>41936.647164351853</v>
      </c>
      <c r="T1341" s="11">
        <f t="shared" si="145"/>
        <v>41981.688831018517</v>
      </c>
      <c r="U1341">
        <f t="shared" si="146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40"/>
        <v>0</v>
      </c>
      <c r="P1342" s="7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1">
        <f t="shared" si="144"/>
        <v>41836.595520833333</v>
      </c>
      <c r="T1342" s="11">
        <f t="shared" si="145"/>
        <v>41866.595520833333</v>
      </c>
      <c r="U1342">
        <f t="shared" si="146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40"/>
        <v>70</v>
      </c>
      <c r="P1343" s="7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1">
        <f t="shared" si="144"/>
        <v>42612.624039351853</v>
      </c>
      <c r="T1343" s="11">
        <f t="shared" si="145"/>
        <v>42644.624039351853</v>
      </c>
      <c r="U1343">
        <f t="shared" si="146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40"/>
        <v>0</v>
      </c>
      <c r="P1344" s="7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1">
        <f t="shared" si="144"/>
        <v>42172.816423611104</v>
      </c>
      <c r="T1344" s="11">
        <f t="shared" si="145"/>
        <v>42202.816423611104</v>
      </c>
      <c r="U1344">
        <f t="shared" si="146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40"/>
        <v>102</v>
      </c>
      <c r="P1345" s="7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1">
        <f t="shared" si="144"/>
        <v>42542.526423611111</v>
      </c>
      <c r="T1345" s="11">
        <f t="shared" si="145"/>
        <v>42601.165972222225</v>
      </c>
      <c r="U1345">
        <f t="shared" si="146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47">ROUND(E1346/D1346*100,0)</f>
        <v>378</v>
      </c>
      <c r="P1346" s="7">
        <f t="shared" ref="P1346:P1409" si="148">E1346/L1346</f>
        <v>40.762589928057551</v>
      </c>
      <c r="Q1346" t="str">
        <f t="shared" ref="Q1346:Q1409" si="149">LEFT(N1346,SEARCH("/",N1346)-1)</f>
        <v>publishing</v>
      </c>
      <c r="R1346" t="str">
        <f t="shared" ref="R1346:R1409" si="150">RIGHT(N1346,LEN(N1346)-SEARCH("/",N1346))</f>
        <v>nonfiction</v>
      </c>
      <c r="S1346" s="11">
        <f t="shared" ref="S1346:S1409" si="151">(((J1346/60)/60)/24)+DATE(1970,1,1)</f>
        <v>42522.789803240739</v>
      </c>
      <c r="T1346" s="11">
        <f t="shared" ref="T1346:T1409" si="152">(((I1346/60)/60)/24)+DATE(1970,1,1)</f>
        <v>42551.789803240739</v>
      </c>
      <c r="U1346">
        <f t="shared" ref="U1346:U1409" si="153">YEAR(S1346)</f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47"/>
        <v>125</v>
      </c>
      <c r="P1347" s="7">
        <f t="shared" si="148"/>
        <v>53.571428571428569</v>
      </c>
      <c r="Q1347" t="str">
        <f t="shared" si="149"/>
        <v>publishing</v>
      </c>
      <c r="R1347" t="str">
        <f t="shared" si="150"/>
        <v>nonfiction</v>
      </c>
      <c r="S1347" s="11">
        <f t="shared" si="151"/>
        <v>41799.814340277779</v>
      </c>
      <c r="T1347" s="11">
        <f t="shared" si="152"/>
        <v>41834.814340277779</v>
      </c>
      <c r="U1347">
        <f t="shared" si="153"/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47"/>
        <v>147</v>
      </c>
      <c r="P1348" s="7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1">
        <f t="shared" si="151"/>
        <v>41422.075821759259</v>
      </c>
      <c r="T1348" s="11">
        <f t="shared" si="152"/>
        <v>41452.075821759259</v>
      </c>
      <c r="U1348">
        <f t="shared" si="153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47"/>
        <v>102</v>
      </c>
      <c r="P1349" s="7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1">
        <f t="shared" si="151"/>
        <v>42040.638020833328</v>
      </c>
      <c r="T1349" s="11">
        <f t="shared" si="152"/>
        <v>42070.638020833328</v>
      </c>
      <c r="U1349">
        <f t="shared" si="153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47"/>
        <v>102</v>
      </c>
      <c r="P1350" s="7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1">
        <f t="shared" si="151"/>
        <v>41963.506168981476</v>
      </c>
      <c r="T1350" s="11">
        <f t="shared" si="152"/>
        <v>41991.506168981476</v>
      </c>
      <c r="U1350">
        <f t="shared" si="153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47"/>
        <v>204</v>
      </c>
      <c r="P1351" s="7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1">
        <f t="shared" si="151"/>
        <v>42317.33258101852</v>
      </c>
      <c r="T1351" s="11">
        <f t="shared" si="152"/>
        <v>42354.290972222225</v>
      </c>
      <c r="U1351">
        <f t="shared" si="153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47"/>
        <v>104</v>
      </c>
      <c r="P1352" s="7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1">
        <f t="shared" si="151"/>
        <v>42334.013124999998</v>
      </c>
      <c r="T1352" s="11">
        <f t="shared" si="152"/>
        <v>42364.013124999998</v>
      </c>
      <c r="U1352">
        <f t="shared" si="153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47"/>
        <v>101</v>
      </c>
      <c r="P1353" s="7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1">
        <f t="shared" si="151"/>
        <v>42382.74009259259</v>
      </c>
      <c r="T1353" s="11">
        <f t="shared" si="152"/>
        <v>42412.74009259259</v>
      </c>
      <c r="U1353">
        <f t="shared" si="153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47"/>
        <v>136</v>
      </c>
      <c r="P1354" s="7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1">
        <f t="shared" si="151"/>
        <v>42200.578310185185</v>
      </c>
      <c r="T1354" s="11">
        <f t="shared" si="152"/>
        <v>42252.165972222225</v>
      </c>
      <c r="U1354">
        <f t="shared" si="153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47"/>
        <v>134</v>
      </c>
      <c r="P1355" s="7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1">
        <f t="shared" si="151"/>
        <v>41309.11791666667</v>
      </c>
      <c r="T1355" s="11">
        <f t="shared" si="152"/>
        <v>41344</v>
      </c>
      <c r="U1355">
        <f t="shared" si="153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47"/>
        <v>130</v>
      </c>
      <c r="P1356" s="7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1">
        <f t="shared" si="151"/>
        <v>42502.807627314818</v>
      </c>
      <c r="T1356" s="11">
        <f t="shared" si="152"/>
        <v>42532.807627314818</v>
      </c>
      <c r="U1356">
        <f t="shared" si="153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47"/>
        <v>123</v>
      </c>
      <c r="P1357" s="7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1">
        <f t="shared" si="151"/>
        <v>41213.254687499997</v>
      </c>
      <c r="T1357" s="11">
        <f t="shared" si="152"/>
        <v>41243.416666666664</v>
      </c>
      <c r="U1357">
        <f t="shared" si="153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47"/>
        <v>183</v>
      </c>
      <c r="P1358" s="7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1">
        <f t="shared" si="151"/>
        <v>41430.038888888892</v>
      </c>
      <c r="T1358" s="11">
        <f t="shared" si="152"/>
        <v>41460.038888888892</v>
      </c>
      <c r="U1358">
        <f t="shared" si="153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47"/>
        <v>125</v>
      </c>
      <c r="P1359" s="7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1">
        <f t="shared" si="151"/>
        <v>41304.962233796294</v>
      </c>
      <c r="T1359" s="11">
        <f t="shared" si="152"/>
        <v>41334.249305555553</v>
      </c>
      <c r="U1359">
        <f t="shared" si="153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47"/>
        <v>112</v>
      </c>
      <c r="P1360" s="7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1">
        <f t="shared" si="151"/>
        <v>40689.570868055554</v>
      </c>
      <c r="T1360" s="11">
        <f t="shared" si="152"/>
        <v>40719.570868055554</v>
      </c>
      <c r="U1360">
        <f t="shared" si="153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47"/>
        <v>116</v>
      </c>
      <c r="P1361" s="7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1">
        <f t="shared" si="151"/>
        <v>40668.814699074072</v>
      </c>
      <c r="T1361" s="11">
        <f t="shared" si="152"/>
        <v>40730.814699074072</v>
      </c>
      <c r="U1361">
        <f t="shared" si="153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47"/>
        <v>173</v>
      </c>
      <c r="P1362" s="7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1">
        <f t="shared" si="151"/>
        <v>41095.900694444441</v>
      </c>
      <c r="T1362" s="11">
        <f t="shared" si="152"/>
        <v>41123.900694444441</v>
      </c>
      <c r="U1362">
        <f t="shared" si="153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47"/>
        <v>126</v>
      </c>
      <c r="P1363" s="7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1">
        <f t="shared" si="151"/>
        <v>41781.717268518521</v>
      </c>
      <c r="T1363" s="11">
        <f t="shared" si="152"/>
        <v>41811.717268518521</v>
      </c>
      <c r="U1363">
        <f t="shared" si="153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47"/>
        <v>109</v>
      </c>
      <c r="P1364" s="7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1">
        <f t="shared" si="151"/>
        <v>41464.934386574074</v>
      </c>
      <c r="T1364" s="11">
        <f t="shared" si="152"/>
        <v>41524.934386574074</v>
      </c>
      <c r="U1364">
        <f t="shared" si="153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47"/>
        <v>100</v>
      </c>
      <c r="P1365" s="7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1">
        <f t="shared" si="151"/>
        <v>42396.8440625</v>
      </c>
      <c r="T1365" s="11">
        <f t="shared" si="152"/>
        <v>42415.332638888889</v>
      </c>
      <c r="U1365">
        <f t="shared" si="153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47"/>
        <v>119</v>
      </c>
      <c r="P1366" s="7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1">
        <f t="shared" si="151"/>
        <v>41951.695671296293</v>
      </c>
      <c r="T1366" s="11">
        <f t="shared" si="152"/>
        <v>42011.6956712963</v>
      </c>
      <c r="U1366">
        <f t="shared" si="153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47"/>
        <v>100</v>
      </c>
      <c r="P1367" s="7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1">
        <f t="shared" si="151"/>
        <v>42049.733240740738</v>
      </c>
      <c r="T1367" s="11">
        <f t="shared" si="152"/>
        <v>42079.691574074073</v>
      </c>
      <c r="U1367">
        <f t="shared" si="153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47"/>
        <v>126</v>
      </c>
      <c r="P1368" s="7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1">
        <f t="shared" si="151"/>
        <v>41924.996099537035</v>
      </c>
      <c r="T1368" s="11">
        <f t="shared" si="152"/>
        <v>41970.037766203706</v>
      </c>
      <c r="U1368">
        <f t="shared" si="153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47"/>
        <v>114</v>
      </c>
      <c r="P1369" s="7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1">
        <f t="shared" si="151"/>
        <v>42292.002893518518</v>
      </c>
      <c r="T1369" s="11">
        <f t="shared" si="152"/>
        <v>42322.044560185182</v>
      </c>
      <c r="U1369">
        <f t="shared" si="153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47"/>
        <v>111</v>
      </c>
      <c r="P1370" s="7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1">
        <f t="shared" si="151"/>
        <v>42146.190902777773</v>
      </c>
      <c r="T1370" s="11">
        <f t="shared" si="152"/>
        <v>42170.190902777773</v>
      </c>
      <c r="U1370">
        <f t="shared" si="153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47"/>
        <v>105</v>
      </c>
      <c r="P1371" s="7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1">
        <f t="shared" si="151"/>
        <v>41710.594282407408</v>
      </c>
      <c r="T1371" s="11">
        <f t="shared" si="152"/>
        <v>41740.594282407408</v>
      </c>
      <c r="U1371">
        <f t="shared" si="153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47"/>
        <v>104</v>
      </c>
      <c r="P1372" s="7">
        <f t="shared" si="148"/>
        <v>77.75</v>
      </c>
      <c r="Q1372" t="str">
        <f t="shared" si="149"/>
        <v>music</v>
      </c>
      <c r="R1372" t="str">
        <f t="shared" si="150"/>
        <v>rock</v>
      </c>
      <c r="S1372" s="11">
        <f t="shared" si="151"/>
        <v>41548.00335648148</v>
      </c>
      <c r="T1372" s="11">
        <f t="shared" si="152"/>
        <v>41563.00335648148</v>
      </c>
      <c r="U1372">
        <f t="shared" si="153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47"/>
        <v>107</v>
      </c>
      <c r="P1373" s="7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1">
        <f t="shared" si="151"/>
        <v>42101.758587962962</v>
      </c>
      <c r="T1373" s="11">
        <f t="shared" si="152"/>
        <v>42131.758587962962</v>
      </c>
      <c r="U1373">
        <f t="shared" si="153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47"/>
        <v>124</v>
      </c>
      <c r="P1374" s="7">
        <f t="shared" si="148"/>
        <v>38.75</v>
      </c>
      <c r="Q1374" t="str">
        <f t="shared" si="149"/>
        <v>music</v>
      </c>
      <c r="R1374" t="str">
        <f t="shared" si="150"/>
        <v>rock</v>
      </c>
      <c r="S1374" s="11">
        <f t="shared" si="151"/>
        <v>41072.739953703705</v>
      </c>
      <c r="T1374" s="11">
        <f t="shared" si="152"/>
        <v>41102.739953703705</v>
      </c>
      <c r="U1374">
        <f t="shared" si="153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47"/>
        <v>105</v>
      </c>
      <c r="P1375" s="7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1">
        <f t="shared" si="151"/>
        <v>42704.95177083333</v>
      </c>
      <c r="T1375" s="11">
        <f t="shared" si="152"/>
        <v>42734.95177083333</v>
      </c>
      <c r="U1375">
        <f t="shared" si="153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47"/>
        <v>189</v>
      </c>
      <c r="P1376" s="7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1">
        <f t="shared" si="151"/>
        <v>42424.161898148144</v>
      </c>
      <c r="T1376" s="11">
        <f t="shared" si="152"/>
        <v>42454.12023148148</v>
      </c>
      <c r="U1376">
        <f t="shared" si="153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47"/>
        <v>171</v>
      </c>
      <c r="P1377" s="7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1">
        <f t="shared" si="151"/>
        <v>42720.066192129627</v>
      </c>
      <c r="T1377" s="11">
        <f t="shared" si="152"/>
        <v>42750.066192129627</v>
      </c>
      <c r="U1377">
        <f t="shared" si="153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47"/>
        <v>252</v>
      </c>
      <c r="P1378" s="7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1">
        <f t="shared" si="151"/>
        <v>42677.669050925921</v>
      </c>
      <c r="T1378" s="11">
        <f t="shared" si="152"/>
        <v>42707.710717592592</v>
      </c>
      <c r="U1378">
        <f t="shared" si="153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47"/>
        <v>116</v>
      </c>
      <c r="P1379" s="7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1">
        <f t="shared" si="151"/>
        <v>42747.219560185185</v>
      </c>
      <c r="T1379" s="11">
        <f t="shared" si="152"/>
        <v>42769.174305555556</v>
      </c>
      <c r="U1379">
        <f t="shared" si="153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47"/>
        <v>203</v>
      </c>
      <c r="P1380" s="7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1">
        <f t="shared" si="151"/>
        <v>42568.759374999994</v>
      </c>
      <c r="T1380" s="11">
        <f t="shared" si="152"/>
        <v>42583.759374999994</v>
      </c>
      <c r="U1380">
        <f t="shared" si="153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47"/>
        <v>112</v>
      </c>
      <c r="P1381" s="7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1">
        <f t="shared" si="151"/>
        <v>42130.491620370376</v>
      </c>
      <c r="T1381" s="11">
        <f t="shared" si="152"/>
        <v>42160.491620370376</v>
      </c>
      <c r="U1381">
        <f t="shared" si="153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47"/>
        <v>424</v>
      </c>
      <c r="P1382" s="7">
        <f t="shared" si="148"/>
        <v>21.2</v>
      </c>
      <c r="Q1382" t="str">
        <f t="shared" si="149"/>
        <v>music</v>
      </c>
      <c r="R1382" t="str">
        <f t="shared" si="150"/>
        <v>rock</v>
      </c>
      <c r="S1382" s="11">
        <f t="shared" si="151"/>
        <v>42141.762800925921</v>
      </c>
      <c r="T1382" s="11">
        <f t="shared" si="152"/>
        <v>42164.083333333328</v>
      </c>
      <c r="U1382">
        <f t="shared" si="153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47"/>
        <v>107</v>
      </c>
      <c r="P1383" s="7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1">
        <f t="shared" si="151"/>
        <v>42703.214409722219</v>
      </c>
      <c r="T1383" s="11">
        <f t="shared" si="152"/>
        <v>42733.214409722219</v>
      </c>
      <c r="U1383">
        <f t="shared" si="153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47"/>
        <v>104</v>
      </c>
      <c r="P1384" s="7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1">
        <f t="shared" si="151"/>
        <v>41370.800185185188</v>
      </c>
      <c r="T1384" s="11">
        <f t="shared" si="152"/>
        <v>41400.800185185188</v>
      </c>
      <c r="U1384">
        <f t="shared" si="153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47"/>
        <v>212</v>
      </c>
      <c r="P1385" s="7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1">
        <f t="shared" si="151"/>
        <v>42707.074976851851</v>
      </c>
      <c r="T1385" s="11">
        <f t="shared" si="152"/>
        <v>42727.074976851851</v>
      </c>
      <c r="U1385">
        <f t="shared" si="153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47"/>
        <v>124</v>
      </c>
      <c r="P1386" s="7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1">
        <f t="shared" si="151"/>
        <v>42160.735208333332</v>
      </c>
      <c r="T1386" s="11">
        <f t="shared" si="152"/>
        <v>42190.735208333332</v>
      </c>
      <c r="U1386">
        <f t="shared" si="153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47"/>
        <v>110</v>
      </c>
      <c r="P1387" s="7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1">
        <f t="shared" si="151"/>
        <v>42433.688900462963</v>
      </c>
      <c r="T1387" s="11">
        <f t="shared" si="152"/>
        <v>42489.507638888885</v>
      </c>
      <c r="U1387">
        <f t="shared" si="153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47"/>
        <v>219</v>
      </c>
      <c r="P1388" s="7">
        <f t="shared" si="148"/>
        <v>62.5</v>
      </c>
      <c r="Q1388" t="str">
        <f t="shared" si="149"/>
        <v>music</v>
      </c>
      <c r="R1388" t="str">
        <f t="shared" si="150"/>
        <v>rock</v>
      </c>
      <c r="S1388" s="11">
        <f t="shared" si="151"/>
        <v>42184.646863425922</v>
      </c>
      <c r="T1388" s="11">
        <f t="shared" si="152"/>
        <v>42214.646863425922</v>
      </c>
      <c r="U1388">
        <f t="shared" si="153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47"/>
        <v>137</v>
      </c>
      <c r="P1389" s="7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1">
        <f t="shared" si="151"/>
        <v>42126.92123842593</v>
      </c>
      <c r="T1389" s="11">
        <f t="shared" si="152"/>
        <v>42158.1875</v>
      </c>
      <c r="U1389">
        <f t="shared" si="153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47"/>
        <v>135</v>
      </c>
      <c r="P1390" s="7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1">
        <f t="shared" si="151"/>
        <v>42634.614780092597</v>
      </c>
      <c r="T1390" s="11">
        <f t="shared" si="152"/>
        <v>42660.676388888889</v>
      </c>
      <c r="U1390">
        <f t="shared" si="153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47"/>
        <v>145</v>
      </c>
      <c r="P1391" s="7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1">
        <f t="shared" si="151"/>
        <v>42565.480983796297</v>
      </c>
      <c r="T1391" s="11">
        <f t="shared" si="152"/>
        <v>42595.480983796297</v>
      </c>
      <c r="U1391">
        <f t="shared" si="153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47"/>
        <v>109</v>
      </c>
      <c r="P1392" s="7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1">
        <f t="shared" si="151"/>
        <v>42087.803310185183</v>
      </c>
      <c r="T1392" s="11">
        <f t="shared" si="152"/>
        <v>42121.716666666667</v>
      </c>
      <c r="U1392">
        <f t="shared" si="153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47"/>
        <v>110</v>
      </c>
      <c r="P1393" s="7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1">
        <f t="shared" si="151"/>
        <v>42193.650671296295</v>
      </c>
      <c r="T1393" s="11">
        <f t="shared" si="152"/>
        <v>42238.207638888889</v>
      </c>
      <c r="U1393">
        <f t="shared" si="153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47"/>
        <v>114</v>
      </c>
      <c r="P1394" s="7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1">
        <f t="shared" si="151"/>
        <v>42401.154930555553</v>
      </c>
      <c r="T1394" s="11">
        <f t="shared" si="152"/>
        <v>42432.154930555553</v>
      </c>
      <c r="U1394">
        <f t="shared" si="153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47"/>
        <v>102</v>
      </c>
      <c r="P1395" s="7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1">
        <f t="shared" si="151"/>
        <v>42553.681979166664</v>
      </c>
      <c r="T1395" s="11">
        <f t="shared" si="152"/>
        <v>42583.681979166664</v>
      </c>
      <c r="U1395">
        <f t="shared" si="153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47"/>
        <v>122</v>
      </c>
      <c r="P1396" s="7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1">
        <f t="shared" si="151"/>
        <v>42752.144976851851</v>
      </c>
      <c r="T1396" s="11">
        <f t="shared" si="152"/>
        <v>42795.125</v>
      </c>
      <c r="U1396">
        <f t="shared" si="153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47"/>
        <v>112</v>
      </c>
      <c r="P1397" s="7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1">
        <f t="shared" si="151"/>
        <v>42719.90834490741</v>
      </c>
      <c r="T1397" s="11">
        <f t="shared" si="152"/>
        <v>42749.90834490741</v>
      </c>
      <c r="U1397">
        <f t="shared" si="153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47"/>
        <v>107</v>
      </c>
      <c r="P1398" s="7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1">
        <f t="shared" si="151"/>
        <v>42018.99863425926</v>
      </c>
      <c r="T1398" s="11">
        <f t="shared" si="152"/>
        <v>42048.99863425926</v>
      </c>
      <c r="U1398">
        <f t="shared" si="153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47"/>
        <v>114</v>
      </c>
      <c r="P1399" s="7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1">
        <f t="shared" si="151"/>
        <v>42640.917939814812</v>
      </c>
      <c r="T1399" s="11">
        <f t="shared" si="152"/>
        <v>42670.888194444444</v>
      </c>
      <c r="U1399">
        <f t="shared" si="153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47"/>
        <v>110</v>
      </c>
      <c r="P1400" s="7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1">
        <f t="shared" si="151"/>
        <v>42526.874236111107</v>
      </c>
      <c r="T1400" s="11">
        <f t="shared" si="152"/>
        <v>42556.874236111107</v>
      </c>
      <c r="U1400">
        <f t="shared" si="153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47"/>
        <v>126</v>
      </c>
      <c r="P1401" s="7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1">
        <f t="shared" si="151"/>
        <v>41889.004317129627</v>
      </c>
      <c r="T1401" s="11">
        <f t="shared" si="152"/>
        <v>41919.004317129627</v>
      </c>
      <c r="U1401">
        <f t="shared" si="153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47"/>
        <v>167</v>
      </c>
      <c r="P1402" s="7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1">
        <f t="shared" si="151"/>
        <v>42498.341122685189</v>
      </c>
      <c r="T1402" s="11">
        <f t="shared" si="152"/>
        <v>42533.229166666672</v>
      </c>
      <c r="U1402">
        <f t="shared" si="153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47"/>
        <v>497</v>
      </c>
      <c r="P1403" s="7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1">
        <f t="shared" si="151"/>
        <v>41399.99622685185</v>
      </c>
      <c r="T1403" s="11">
        <f t="shared" si="152"/>
        <v>41420.99622685185</v>
      </c>
      <c r="U1403">
        <f t="shared" si="153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47"/>
        <v>109</v>
      </c>
      <c r="P1404" s="7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1">
        <f t="shared" si="151"/>
        <v>42065.053368055553</v>
      </c>
      <c r="T1404" s="11">
        <f t="shared" si="152"/>
        <v>42125.011701388896</v>
      </c>
      <c r="U1404">
        <f t="shared" si="153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47"/>
        <v>103</v>
      </c>
      <c r="P1405" s="7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1">
        <f t="shared" si="151"/>
        <v>41451.062905092593</v>
      </c>
      <c r="T1405" s="11">
        <f t="shared" si="152"/>
        <v>41481.062905092593</v>
      </c>
      <c r="U1405">
        <f t="shared" si="153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47"/>
        <v>2</v>
      </c>
      <c r="P1406" s="7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1">
        <f t="shared" si="151"/>
        <v>42032.510243055556</v>
      </c>
      <c r="T1406" s="11">
        <f t="shared" si="152"/>
        <v>42057.510243055556</v>
      </c>
      <c r="U1406">
        <f t="shared" si="153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47"/>
        <v>0</v>
      </c>
      <c r="P1407" s="7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1">
        <f t="shared" si="151"/>
        <v>41941.680567129632</v>
      </c>
      <c r="T1407" s="11">
        <f t="shared" si="152"/>
        <v>41971.722233796296</v>
      </c>
      <c r="U1407">
        <f t="shared" si="153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47"/>
        <v>0</v>
      </c>
      <c r="P1408" s="7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1">
        <f t="shared" si="151"/>
        <v>42297.432951388888</v>
      </c>
      <c r="T1408" s="11">
        <f t="shared" si="152"/>
        <v>42350.416666666672</v>
      </c>
      <c r="U1408">
        <f t="shared" si="153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47"/>
        <v>1</v>
      </c>
      <c r="P1409" s="7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1">
        <f t="shared" si="151"/>
        <v>41838.536782407406</v>
      </c>
      <c r="T1409" s="11">
        <f t="shared" si="152"/>
        <v>41863.536782407406</v>
      </c>
      <c r="U1409">
        <f t="shared" si="153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54">ROUND(E1410/D1410*100,0)</f>
        <v>7</v>
      </c>
      <c r="P1410" s="7">
        <f t="shared" ref="P1410:P1473" si="155">E1410/L1410</f>
        <v>12</v>
      </c>
      <c r="Q1410" t="str">
        <f t="shared" ref="Q1410:Q1473" si="156">LEFT(N1410,SEARCH("/",N1410)-1)</f>
        <v>publishing</v>
      </c>
      <c r="R1410" t="str">
        <f t="shared" ref="R1410:R1473" si="157">RIGHT(N1410,LEN(N1410)-SEARCH("/",N1410))</f>
        <v>translations</v>
      </c>
      <c r="S1410" s="11">
        <f t="shared" ref="S1410:S1473" si="158">(((J1410/60)/60)/24)+DATE(1970,1,1)</f>
        <v>42291.872175925921</v>
      </c>
      <c r="T1410" s="11">
        <f t="shared" ref="T1410:T1473" si="159">(((I1410/60)/60)/24)+DATE(1970,1,1)</f>
        <v>42321.913842592592</v>
      </c>
      <c r="U1410">
        <f t="shared" ref="U1410:U1473" si="160">YEAR(S1410)</f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54"/>
        <v>0</v>
      </c>
      <c r="P1411" s="7" t="e">
        <f t="shared" si="155"/>
        <v>#DIV/0!</v>
      </c>
      <c r="Q1411" t="str">
        <f t="shared" si="156"/>
        <v>publishing</v>
      </c>
      <c r="R1411" t="str">
        <f t="shared" si="157"/>
        <v>translations</v>
      </c>
      <c r="S1411" s="11">
        <f t="shared" si="158"/>
        <v>41945.133506944447</v>
      </c>
      <c r="T1411" s="11">
        <f t="shared" si="159"/>
        <v>42005.175173611111</v>
      </c>
      <c r="U1411">
        <f t="shared" si="160"/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54"/>
        <v>0</v>
      </c>
      <c r="P1412" s="7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1">
        <f t="shared" si="158"/>
        <v>42479.318518518514</v>
      </c>
      <c r="T1412" s="11">
        <f t="shared" si="159"/>
        <v>42524.318518518514</v>
      </c>
      <c r="U1412">
        <f t="shared" si="160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54"/>
        <v>0</v>
      </c>
      <c r="P1413" s="7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1">
        <f t="shared" si="158"/>
        <v>42013.059027777781</v>
      </c>
      <c r="T1413" s="11">
        <f t="shared" si="159"/>
        <v>42041.059027777781</v>
      </c>
      <c r="U1413">
        <f t="shared" si="160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54"/>
        <v>5</v>
      </c>
      <c r="P1414" s="7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1">
        <f t="shared" si="158"/>
        <v>41947.063645833332</v>
      </c>
      <c r="T1414" s="11">
        <f t="shared" si="159"/>
        <v>41977.063645833332</v>
      </c>
      <c r="U1414">
        <f t="shared" si="160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54"/>
        <v>5</v>
      </c>
      <c r="P1415" s="7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1">
        <f t="shared" si="158"/>
        <v>42360.437152777777</v>
      </c>
      <c r="T1415" s="11">
        <f t="shared" si="159"/>
        <v>42420.437152777777</v>
      </c>
      <c r="U1415">
        <f t="shared" si="160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54"/>
        <v>0</v>
      </c>
      <c r="P1416" s="7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1">
        <f t="shared" si="158"/>
        <v>42708.25309027778</v>
      </c>
      <c r="T1416" s="11">
        <f t="shared" si="159"/>
        <v>42738.25309027778</v>
      </c>
      <c r="U1416">
        <f t="shared" si="160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54"/>
        <v>18</v>
      </c>
      <c r="P1417" s="7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1">
        <f t="shared" si="158"/>
        <v>42192.675821759258</v>
      </c>
      <c r="T1417" s="11">
        <f t="shared" si="159"/>
        <v>42232.675821759258</v>
      </c>
      <c r="U1417">
        <f t="shared" si="160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54"/>
        <v>0</v>
      </c>
      <c r="P1418" s="7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1">
        <f t="shared" si="158"/>
        <v>42299.926145833335</v>
      </c>
      <c r="T1418" s="11">
        <f t="shared" si="159"/>
        <v>42329.967812499999</v>
      </c>
      <c r="U1418">
        <f t="shared" si="160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54"/>
        <v>1</v>
      </c>
      <c r="P1419" s="7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1">
        <f t="shared" si="158"/>
        <v>42232.15016203704</v>
      </c>
      <c r="T1419" s="11">
        <f t="shared" si="159"/>
        <v>42262.465972222228</v>
      </c>
      <c r="U1419">
        <f t="shared" si="160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54"/>
        <v>0</v>
      </c>
      <c r="P1420" s="7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1">
        <f t="shared" si="158"/>
        <v>42395.456412037034</v>
      </c>
      <c r="T1420" s="11">
        <f t="shared" si="159"/>
        <v>42425.456412037034</v>
      </c>
      <c r="U1420">
        <f t="shared" si="160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54"/>
        <v>7</v>
      </c>
      <c r="P1421" s="7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1">
        <f t="shared" si="158"/>
        <v>42622.456238425926</v>
      </c>
      <c r="T1421" s="11">
        <f t="shared" si="159"/>
        <v>42652.456238425926</v>
      </c>
      <c r="U1421">
        <f t="shared" si="160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54"/>
        <v>3</v>
      </c>
      <c r="P1422" s="7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1">
        <f t="shared" si="158"/>
        <v>42524.667662037042</v>
      </c>
      <c r="T1422" s="11">
        <f t="shared" si="159"/>
        <v>42549.667662037042</v>
      </c>
      <c r="U1422">
        <f t="shared" si="160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54"/>
        <v>0</v>
      </c>
      <c r="P1423" s="7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1">
        <f t="shared" si="158"/>
        <v>42013.915613425925</v>
      </c>
      <c r="T1423" s="11">
        <f t="shared" si="159"/>
        <v>42043.915613425925</v>
      </c>
      <c r="U1423">
        <f t="shared" si="160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54"/>
        <v>0</v>
      </c>
      <c r="P1424" s="7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1">
        <f t="shared" si="158"/>
        <v>42604.239629629628</v>
      </c>
      <c r="T1424" s="11">
        <f t="shared" si="159"/>
        <v>42634.239629629628</v>
      </c>
      <c r="U1424">
        <f t="shared" si="160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54"/>
        <v>0</v>
      </c>
      <c r="P1425" s="7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1">
        <f t="shared" si="158"/>
        <v>42340.360312500001</v>
      </c>
      <c r="T1425" s="11">
        <f t="shared" si="159"/>
        <v>42370.360312500001</v>
      </c>
      <c r="U1425">
        <f t="shared" si="160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54"/>
        <v>20</v>
      </c>
      <c r="P1426" s="7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1">
        <f t="shared" si="158"/>
        <v>42676.717615740738</v>
      </c>
      <c r="T1426" s="11">
        <f t="shared" si="159"/>
        <v>42689.759282407409</v>
      </c>
      <c r="U1426">
        <f t="shared" si="160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54"/>
        <v>0</v>
      </c>
      <c r="P1427" s="7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1">
        <f t="shared" si="158"/>
        <v>42093.131469907406</v>
      </c>
      <c r="T1427" s="11">
        <f t="shared" si="159"/>
        <v>42123.131469907406</v>
      </c>
      <c r="U1427">
        <f t="shared" si="160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54"/>
        <v>0</v>
      </c>
      <c r="P1428" s="7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1">
        <f t="shared" si="158"/>
        <v>42180.390277777777</v>
      </c>
      <c r="T1428" s="11">
        <f t="shared" si="159"/>
        <v>42240.390277777777</v>
      </c>
      <c r="U1428">
        <f t="shared" si="160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54"/>
        <v>8</v>
      </c>
      <c r="P1429" s="7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1">
        <f t="shared" si="158"/>
        <v>42601.851678240739</v>
      </c>
      <c r="T1429" s="11">
        <f t="shared" si="159"/>
        <v>42631.851678240739</v>
      </c>
      <c r="U1429">
        <f t="shared" si="160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54"/>
        <v>5</v>
      </c>
      <c r="P1430" s="7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1">
        <f t="shared" si="158"/>
        <v>42432.379826388889</v>
      </c>
      <c r="T1430" s="11">
        <f t="shared" si="159"/>
        <v>42462.338159722218</v>
      </c>
      <c r="U1430">
        <f t="shared" si="160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54"/>
        <v>0</v>
      </c>
      <c r="P1431" s="7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1">
        <f t="shared" si="158"/>
        <v>42074.060671296291</v>
      </c>
      <c r="T1431" s="11">
        <f t="shared" si="159"/>
        <v>42104.060671296291</v>
      </c>
      <c r="U1431">
        <f t="shared" si="160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54"/>
        <v>8</v>
      </c>
      <c r="P1432" s="7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1">
        <f t="shared" si="158"/>
        <v>41961.813518518517</v>
      </c>
      <c r="T1432" s="11">
        <f t="shared" si="159"/>
        <v>41992.813518518517</v>
      </c>
      <c r="U1432">
        <f t="shared" si="160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54"/>
        <v>32</v>
      </c>
      <c r="P1433" s="7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1">
        <f t="shared" si="158"/>
        <v>42304.210833333331</v>
      </c>
      <c r="T1433" s="11">
        <f t="shared" si="159"/>
        <v>42334.252500000002</v>
      </c>
      <c r="U1433">
        <f t="shared" si="160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54"/>
        <v>0</v>
      </c>
      <c r="P1434" s="7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1">
        <f t="shared" si="158"/>
        <v>42175.780416666668</v>
      </c>
      <c r="T1434" s="11">
        <f t="shared" si="159"/>
        <v>42205.780416666668</v>
      </c>
      <c r="U1434">
        <f t="shared" si="160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54"/>
        <v>7</v>
      </c>
      <c r="P1435" s="7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1">
        <f t="shared" si="158"/>
        <v>42673.625868055555</v>
      </c>
      <c r="T1435" s="11">
        <f t="shared" si="159"/>
        <v>42714.458333333328</v>
      </c>
      <c r="U1435">
        <f t="shared" si="160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54"/>
        <v>10</v>
      </c>
      <c r="P1436" s="7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1">
        <f t="shared" si="158"/>
        <v>42142.767106481479</v>
      </c>
      <c r="T1436" s="11">
        <f t="shared" si="159"/>
        <v>42163.625</v>
      </c>
      <c r="U1436">
        <f t="shared" si="160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54"/>
        <v>0</v>
      </c>
      <c r="P1437" s="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1">
        <f t="shared" si="158"/>
        <v>42258.780324074076</v>
      </c>
      <c r="T1437" s="11">
        <f t="shared" si="159"/>
        <v>42288.780324074076</v>
      </c>
      <c r="U1437">
        <f t="shared" si="160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54"/>
        <v>1</v>
      </c>
      <c r="P1438" s="7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1">
        <f t="shared" si="158"/>
        <v>42391.35019675926</v>
      </c>
      <c r="T1438" s="11">
        <f t="shared" si="159"/>
        <v>42421.35019675926</v>
      </c>
      <c r="U1438">
        <f t="shared" si="160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54"/>
        <v>27</v>
      </c>
      <c r="P1439" s="7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1">
        <f t="shared" si="158"/>
        <v>41796.531701388885</v>
      </c>
      <c r="T1439" s="11">
        <f t="shared" si="159"/>
        <v>41833.207638888889</v>
      </c>
      <c r="U1439">
        <f t="shared" si="160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54"/>
        <v>3</v>
      </c>
      <c r="P1440" s="7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1">
        <f t="shared" si="158"/>
        <v>42457.871516203704</v>
      </c>
      <c r="T1440" s="11">
        <f t="shared" si="159"/>
        <v>42487.579861111109</v>
      </c>
      <c r="U1440">
        <f t="shared" si="160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54"/>
        <v>7</v>
      </c>
      <c r="P1441" s="7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1">
        <f t="shared" si="158"/>
        <v>42040.829872685179</v>
      </c>
      <c r="T1441" s="11">
        <f t="shared" si="159"/>
        <v>42070.829872685179</v>
      </c>
      <c r="U1441">
        <f t="shared" si="160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54"/>
        <v>0</v>
      </c>
      <c r="P1442" s="7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1">
        <f t="shared" si="158"/>
        <v>42486.748414351852</v>
      </c>
      <c r="T1442" s="11">
        <f t="shared" si="159"/>
        <v>42516.748414351852</v>
      </c>
      <c r="U1442">
        <f t="shared" si="160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54"/>
        <v>1</v>
      </c>
      <c r="P1443" s="7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1">
        <f t="shared" si="158"/>
        <v>42198.765844907408</v>
      </c>
      <c r="T1443" s="11">
        <f t="shared" si="159"/>
        <v>42258.765844907408</v>
      </c>
      <c r="U1443">
        <f t="shared" si="160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54"/>
        <v>0</v>
      </c>
      <c r="P1444" s="7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1">
        <f t="shared" si="158"/>
        <v>42485.64534722222</v>
      </c>
      <c r="T1444" s="11">
        <f t="shared" si="159"/>
        <v>42515.64534722222</v>
      </c>
      <c r="U1444">
        <f t="shared" si="160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54"/>
        <v>0</v>
      </c>
      <c r="P1445" s="7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1">
        <f t="shared" si="158"/>
        <v>42707.926030092596</v>
      </c>
      <c r="T1445" s="11">
        <f t="shared" si="159"/>
        <v>42737.926030092596</v>
      </c>
      <c r="U1445">
        <f t="shared" si="160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54"/>
        <v>0</v>
      </c>
      <c r="P1446" s="7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1">
        <f t="shared" si="158"/>
        <v>42199.873402777783</v>
      </c>
      <c r="T1446" s="11">
        <f t="shared" si="159"/>
        <v>42259.873402777783</v>
      </c>
      <c r="U1446">
        <f t="shared" si="160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54"/>
        <v>0</v>
      </c>
      <c r="P1447" s="7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1">
        <f t="shared" si="158"/>
        <v>42139.542303240742</v>
      </c>
      <c r="T1447" s="11">
        <f t="shared" si="159"/>
        <v>42169.542303240742</v>
      </c>
      <c r="U1447">
        <f t="shared" si="160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54"/>
        <v>0</v>
      </c>
      <c r="P1448" s="7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1">
        <f t="shared" si="158"/>
        <v>42461.447662037041</v>
      </c>
      <c r="T1448" s="11">
        <f t="shared" si="159"/>
        <v>42481.447662037041</v>
      </c>
      <c r="U1448">
        <f t="shared" si="160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54"/>
        <v>0</v>
      </c>
      <c r="P1449" s="7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1">
        <f t="shared" si="158"/>
        <v>42529.730717592596</v>
      </c>
      <c r="T1449" s="11">
        <f t="shared" si="159"/>
        <v>42559.730717592596</v>
      </c>
      <c r="U1449">
        <f t="shared" si="160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54"/>
        <v>0</v>
      </c>
      <c r="P1450" s="7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1">
        <f t="shared" si="158"/>
        <v>42115.936550925922</v>
      </c>
      <c r="T1450" s="11">
        <f t="shared" si="159"/>
        <v>42146.225694444445</v>
      </c>
      <c r="U1450">
        <f t="shared" si="160"/>
        <v>2015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54"/>
        <v>0</v>
      </c>
      <c r="P1451" s="7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1">
        <f t="shared" si="158"/>
        <v>42086.811400462961</v>
      </c>
      <c r="T1451" s="11">
        <f t="shared" si="159"/>
        <v>42134.811400462961</v>
      </c>
      <c r="U1451">
        <f t="shared" si="160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54"/>
        <v>0</v>
      </c>
      <c r="P1452" s="7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1">
        <f t="shared" si="158"/>
        <v>42390.171261574069</v>
      </c>
      <c r="T1452" s="11">
        <f t="shared" si="159"/>
        <v>42420.171261574069</v>
      </c>
      <c r="U1452">
        <f t="shared" si="160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54"/>
        <v>0</v>
      </c>
      <c r="P1453" s="7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1">
        <f t="shared" si="158"/>
        <v>41931.959016203706</v>
      </c>
      <c r="T1453" s="11">
        <f t="shared" si="159"/>
        <v>41962.00068287037</v>
      </c>
      <c r="U1453">
        <f t="shared" si="160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54"/>
        <v>0</v>
      </c>
      <c r="P1454" s="7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1">
        <f t="shared" si="158"/>
        <v>41818.703275462962</v>
      </c>
      <c r="T1454" s="11">
        <f t="shared" si="159"/>
        <v>41848.703275462962</v>
      </c>
      <c r="U1454">
        <f t="shared" si="160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54"/>
        <v>0</v>
      </c>
      <c r="P1455" s="7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1">
        <f t="shared" si="158"/>
        <v>42795.696145833332</v>
      </c>
      <c r="T1455" s="11">
        <f t="shared" si="159"/>
        <v>42840.654479166667</v>
      </c>
      <c r="U1455">
        <f t="shared" si="160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54"/>
        <v>1</v>
      </c>
      <c r="P1456" s="7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1">
        <f t="shared" si="158"/>
        <v>42463.866666666669</v>
      </c>
      <c r="T1456" s="11">
        <f t="shared" si="159"/>
        <v>42484.915972222225</v>
      </c>
      <c r="U1456">
        <f t="shared" si="160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54"/>
        <v>11</v>
      </c>
      <c r="P1457" s="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1">
        <f t="shared" si="158"/>
        <v>41832.672685185185</v>
      </c>
      <c r="T1457" s="11">
        <f t="shared" si="159"/>
        <v>41887.568749999999</v>
      </c>
      <c r="U1457">
        <f t="shared" si="160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54"/>
        <v>3</v>
      </c>
      <c r="P1458" s="7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1">
        <f t="shared" si="158"/>
        <v>42708.668576388889</v>
      </c>
      <c r="T1458" s="11">
        <f t="shared" si="159"/>
        <v>42738.668576388889</v>
      </c>
      <c r="U1458">
        <f t="shared" si="160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54"/>
        <v>0</v>
      </c>
      <c r="P1459" s="7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1">
        <f t="shared" si="158"/>
        <v>42289.89634259259</v>
      </c>
      <c r="T1459" s="11">
        <f t="shared" si="159"/>
        <v>42319.938009259262</v>
      </c>
      <c r="U1459">
        <f t="shared" si="160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54"/>
        <v>0</v>
      </c>
      <c r="P1460" s="7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1">
        <f t="shared" si="158"/>
        <v>41831.705555555556</v>
      </c>
      <c r="T1460" s="11">
        <f t="shared" si="159"/>
        <v>41862.166666666664</v>
      </c>
      <c r="U1460">
        <f t="shared" si="160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54"/>
        <v>0</v>
      </c>
      <c r="P1461" s="7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1">
        <f t="shared" si="158"/>
        <v>42312.204814814817</v>
      </c>
      <c r="T1461" s="11">
        <f t="shared" si="159"/>
        <v>42340.725694444445</v>
      </c>
      <c r="U1461">
        <f t="shared" si="160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54"/>
        <v>0</v>
      </c>
      <c r="P1462" s="7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1">
        <f t="shared" si="158"/>
        <v>41915.896967592591</v>
      </c>
      <c r="T1462" s="11">
        <f t="shared" si="159"/>
        <v>41973.989583333328</v>
      </c>
      <c r="U1462">
        <f t="shared" si="160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54"/>
        <v>101</v>
      </c>
      <c r="P1463" s="7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1">
        <f t="shared" si="158"/>
        <v>41899.645300925928</v>
      </c>
      <c r="T1463" s="11">
        <f t="shared" si="159"/>
        <v>41933</v>
      </c>
      <c r="U1463">
        <f t="shared" si="160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54"/>
        <v>109</v>
      </c>
      <c r="P1464" s="7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1">
        <f t="shared" si="158"/>
        <v>41344.662858796299</v>
      </c>
      <c r="T1464" s="11">
        <f t="shared" si="159"/>
        <v>41374.662858796299</v>
      </c>
      <c r="U1464">
        <f t="shared" si="160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54"/>
        <v>148</v>
      </c>
      <c r="P1465" s="7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1">
        <f t="shared" si="158"/>
        <v>41326.911319444444</v>
      </c>
      <c r="T1465" s="11">
        <f t="shared" si="159"/>
        <v>41371.869652777779</v>
      </c>
      <c r="U1465">
        <f t="shared" si="160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54"/>
        <v>163</v>
      </c>
      <c r="P1466" s="7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1">
        <f t="shared" si="158"/>
        <v>41291.661550925928</v>
      </c>
      <c r="T1466" s="11">
        <f t="shared" si="159"/>
        <v>41321.661550925928</v>
      </c>
      <c r="U1466">
        <f t="shared" si="160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54"/>
        <v>456</v>
      </c>
      <c r="P1467" s="7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1">
        <f t="shared" si="158"/>
        <v>40959.734398148146</v>
      </c>
      <c r="T1467" s="11">
        <f t="shared" si="159"/>
        <v>40990.125</v>
      </c>
      <c r="U1467">
        <f t="shared" si="160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54"/>
        <v>108</v>
      </c>
      <c r="P1468" s="7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1">
        <f t="shared" si="158"/>
        <v>42340.172060185185</v>
      </c>
      <c r="T1468" s="11">
        <f t="shared" si="159"/>
        <v>42381.208333333328</v>
      </c>
      <c r="U1468">
        <f t="shared" si="160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54"/>
        <v>115</v>
      </c>
      <c r="P1469" s="7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1">
        <f t="shared" si="158"/>
        <v>40933.80190972222</v>
      </c>
      <c r="T1469" s="11">
        <f t="shared" si="159"/>
        <v>40993.760243055556</v>
      </c>
      <c r="U1469">
        <f t="shared" si="160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54"/>
        <v>102</v>
      </c>
      <c r="P1470" s="7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1">
        <f t="shared" si="158"/>
        <v>40646.014456018522</v>
      </c>
      <c r="T1470" s="11">
        <f t="shared" si="159"/>
        <v>40706.014456018522</v>
      </c>
      <c r="U1470">
        <f t="shared" si="160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54"/>
        <v>108</v>
      </c>
      <c r="P1471" s="7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1">
        <f t="shared" si="158"/>
        <v>41290.598483796297</v>
      </c>
      <c r="T1471" s="11">
        <f t="shared" si="159"/>
        <v>41320.598483796297</v>
      </c>
      <c r="U1471">
        <f t="shared" si="160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54"/>
        <v>125</v>
      </c>
      <c r="P1472" s="7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1">
        <f t="shared" si="158"/>
        <v>41250.827118055553</v>
      </c>
      <c r="T1472" s="11">
        <f t="shared" si="159"/>
        <v>41271.827118055553</v>
      </c>
      <c r="U1472">
        <f t="shared" si="160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54"/>
        <v>104</v>
      </c>
      <c r="P1473" s="7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1">
        <f t="shared" si="158"/>
        <v>42073.957569444443</v>
      </c>
      <c r="T1473" s="11">
        <f t="shared" si="159"/>
        <v>42103.957569444443</v>
      </c>
      <c r="U1473">
        <f t="shared" si="160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61">ROUND(E1474/D1474*100,0)</f>
        <v>139</v>
      </c>
      <c r="P1474" s="7">
        <f t="shared" ref="P1474:P1537" si="162">E1474/L1474</f>
        <v>103.20238095238095</v>
      </c>
      <c r="Q1474" t="str">
        <f t="shared" ref="Q1474:Q1537" si="163">LEFT(N1474,SEARCH("/",N1474)-1)</f>
        <v>publishing</v>
      </c>
      <c r="R1474" t="str">
        <f t="shared" ref="R1474:R1537" si="164">RIGHT(N1474,LEN(N1474)-SEARCH("/",N1474))</f>
        <v>radio &amp; podcasts</v>
      </c>
      <c r="S1474" s="11">
        <f t="shared" ref="S1474:S1537" si="165">(((J1474/60)/60)/24)+DATE(1970,1,1)</f>
        <v>41533.542858796296</v>
      </c>
      <c r="T1474" s="11">
        <f t="shared" ref="T1474:T1537" si="166">(((I1474/60)/60)/24)+DATE(1970,1,1)</f>
        <v>41563.542858796296</v>
      </c>
      <c r="U1474">
        <f t="shared" ref="U1474:U1537" si="167">YEAR(S1474)</f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61"/>
        <v>121</v>
      </c>
      <c r="P1475" s="7">
        <f t="shared" si="162"/>
        <v>38.462553191489363</v>
      </c>
      <c r="Q1475" t="str">
        <f t="shared" si="163"/>
        <v>publishing</v>
      </c>
      <c r="R1475" t="str">
        <f t="shared" si="164"/>
        <v>radio &amp; podcasts</v>
      </c>
      <c r="S1475" s="11">
        <f t="shared" si="165"/>
        <v>40939.979618055557</v>
      </c>
      <c r="T1475" s="11">
        <f t="shared" si="166"/>
        <v>40969.979618055557</v>
      </c>
      <c r="U1475">
        <f t="shared" si="167"/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61"/>
        <v>112</v>
      </c>
      <c r="P1476" s="7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1">
        <f t="shared" si="165"/>
        <v>41500.727916666663</v>
      </c>
      <c r="T1476" s="11">
        <f t="shared" si="166"/>
        <v>41530.727916666663</v>
      </c>
      <c r="U1476">
        <f t="shared" si="167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61"/>
        <v>189</v>
      </c>
      <c r="P1477" s="7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1">
        <f t="shared" si="165"/>
        <v>41960.722951388889</v>
      </c>
      <c r="T1477" s="11">
        <f t="shared" si="166"/>
        <v>41993.207638888889</v>
      </c>
      <c r="U1477">
        <f t="shared" si="167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61"/>
        <v>662</v>
      </c>
      <c r="P1478" s="7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1">
        <f t="shared" si="165"/>
        <v>40766.041921296295</v>
      </c>
      <c r="T1478" s="11">
        <f t="shared" si="166"/>
        <v>40796.041921296295</v>
      </c>
      <c r="U1478">
        <f t="shared" si="167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61"/>
        <v>111</v>
      </c>
      <c r="P1479" s="7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1">
        <f t="shared" si="165"/>
        <v>40840.615787037037</v>
      </c>
      <c r="T1479" s="11">
        <f t="shared" si="166"/>
        <v>40900.125</v>
      </c>
      <c r="U1479">
        <f t="shared" si="167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61"/>
        <v>1182</v>
      </c>
      <c r="P1480" s="7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1">
        <f t="shared" si="165"/>
        <v>41394.871678240743</v>
      </c>
      <c r="T1480" s="11">
        <f t="shared" si="166"/>
        <v>41408.871678240743</v>
      </c>
      <c r="U1480">
        <f t="shared" si="167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61"/>
        <v>137</v>
      </c>
      <c r="P1481" s="7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1">
        <f t="shared" si="165"/>
        <v>41754.745243055557</v>
      </c>
      <c r="T1481" s="11">
        <f t="shared" si="166"/>
        <v>41769.165972222225</v>
      </c>
      <c r="U1481">
        <f t="shared" si="167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61"/>
        <v>117</v>
      </c>
      <c r="P1482" s="7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1">
        <f t="shared" si="165"/>
        <v>41464.934016203704</v>
      </c>
      <c r="T1482" s="11">
        <f t="shared" si="166"/>
        <v>41481.708333333336</v>
      </c>
      <c r="U1482">
        <f t="shared" si="167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61"/>
        <v>2</v>
      </c>
      <c r="P1483" s="7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1">
        <f t="shared" si="165"/>
        <v>41550.922974537039</v>
      </c>
      <c r="T1483" s="11">
        <f t="shared" si="166"/>
        <v>41580.922974537039</v>
      </c>
      <c r="U1483">
        <f t="shared" si="167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61"/>
        <v>0</v>
      </c>
      <c r="P1484" s="7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1">
        <f t="shared" si="165"/>
        <v>41136.85805555556</v>
      </c>
      <c r="T1484" s="11">
        <f t="shared" si="166"/>
        <v>41159.32708333333</v>
      </c>
      <c r="U1484">
        <f t="shared" si="167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61"/>
        <v>1</v>
      </c>
      <c r="P1485" s="7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1">
        <f t="shared" si="165"/>
        <v>42548.192997685182</v>
      </c>
      <c r="T1485" s="11">
        <f t="shared" si="166"/>
        <v>42573.192997685182</v>
      </c>
      <c r="U1485">
        <f t="shared" si="167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61"/>
        <v>0</v>
      </c>
      <c r="P1486" s="7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1">
        <f t="shared" si="165"/>
        <v>41053.200960648144</v>
      </c>
      <c r="T1486" s="11">
        <f t="shared" si="166"/>
        <v>41111.618750000001</v>
      </c>
      <c r="U1486">
        <f t="shared" si="167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61"/>
        <v>2</v>
      </c>
      <c r="P1487" s="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1">
        <f t="shared" si="165"/>
        <v>42130.795983796299</v>
      </c>
      <c r="T1487" s="11">
        <f t="shared" si="166"/>
        <v>42175.795983796299</v>
      </c>
      <c r="U1487">
        <f t="shared" si="167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61"/>
        <v>0</v>
      </c>
      <c r="P1488" s="7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1">
        <f t="shared" si="165"/>
        <v>42032.168530092589</v>
      </c>
      <c r="T1488" s="11">
        <f t="shared" si="166"/>
        <v>42062.168530092589</v>
      </c>
      <c r="U1488">
        <f t="shared" si="167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61"/>
        <v>0</v>
      </c>
      <c r="P1489" s="7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1">
        <f t="shared" si="165"/>
        <v>42554.917488425926</v>
      </c>
      <c r="T1489" s="11">
        <f t="shared" si="166"/>
        <v>42584.917488425926</v>
      </c>
      <c r="U1489">
        <f t="shared" si="167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61"/>
        <v>2</v>
      </c>
      <c r="P1490" s="7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1">
        <f t="shared" si="165"/>
        <v>41614.563194444447</v>
      </c>
      <c r="T1490" s="11">
        <f t="shared" si="166"/>
        <v>41644.563194444447</v>
      </c>
      <c r="U1490">
        <f t="shared" si="167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61"/>
        <v>0</v>
      </c>
      <c r="P1491" s="7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1">
        <f t="shared" si="165"/>
        <v>41198.611712962964</v>
      </c>
      <c r="T1491" s="11">
        <f t="shared" si="166"/>
        <v>41228.653379629628</v>
      </c>
      <c r="U1491">
        <f t="shared" si="167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61"/>
        <v>31</v>
      </c>
      <c r="P1492" s="7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1">
        <f t="shared" si="165"/>
        <v>41520.561041666668</v>
      </c>
      <c r="T1492" s="11">
        <f t="shared" si="166"/>
        <v>41549.561041666668</v>
      </c>
      <c r="U1492">
        <f t="shared" si="167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61"/>
        <v>8</v>
      </c>
      <c r="P1493" s="7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1">
        <f t="shared" si="165"/>
        <v>41991.713460648149</v>
      </c>
      <c r="T1493" s="11">
        <f t="shared" si="166"/>
        <v>42050.651388888888</v>
      </c>
      <c r="U1493">
        <f t="shared" si="167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61"/>
        <v>1</v>
      </c>
      <c r="P1494" s="7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1">
        <f t="shared" si="165"/>
        <v>40682.884791666671</v>
      </c>
      <c r="T1494" s="11">
        <f t="shared" si="166"/>
        <v>40712.884791666671</v>
      </c>
      <c r="U1494">
        <f t="shared" si="167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61"/>
        <v>0</v>
      </c>
      <c r="P1495" s="7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1">
        <f t="shared" si="165"/>
        <v>41411.866608796299</v>
      </c>
      <c r="T1495" s="11">
        <f t="shared" si="166"/>
        <v>41441.866608796299</v>
      </c>
      <c r="U1495">
        <f t="shared" si="167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61"/>
        <v>9</v>
      </c>
      <c r="P1496" s="7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1">
        <f t="shared" si="165"/>
        <v>42067.722372685181</v>
      </c>
      <c r="T1496" s="11">
        <f t="shared" si="166"/>
        <v>42097.651388888888</v>
      </c>
      <c r="U1496">
        <f t="shared" si="167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61"/>
        <v>0</v>
      </c>
      <c r="P1497" s="7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1">
        <f t="shared" si="165"/>
        <v>40752.789710648147</v>
      </c>
      <c r="T1497" s="11">
        <f t="shared" si="166"/>
        <v>40782.789710648147</v>
      </c>
      <c r="U1497">
        <f t="shared" si="167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61"/>
        <v>0</v>
      </c>
      <c r="P1498" s="7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1">
        <f t="shared" si="165"/>
        <v>41838.475219907406</v>
      </c>
      <c r="T1498" s="11">
        <f t="shared" si="166"/>
        <v>41898.475219907406</v>
      </c>
      <c r="U1498">
        <f t="shared" si="167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61"/>
        <v>0</v>
      </c>
      <c r="P1499" s="7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1">
        <f t="shared" si="165"/>
        <v>41444.64261574074</v>
      </c>
      <c r="T1499" s="11">
        <f t="shared" si="166"/>
        <v>41486.821527777778</v>
      </c>
      <c r="U1499">
        <f t="shared" si="167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61"/>
        <v>2</v>
      </c>
      <c r="P1500" s="7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1">
        <f t="shared" si="165"/>
        <v>41840.983541666668</v>
      </c>
      <c r="T1500" s="11">
        <f t="shared" si="166"/>
        <v>41885.983541666668</v>
      </c>
      <c r="U1500">
        <f t="shared" si="167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61"/>
        <v>0</v>
      </c>
      <c r="P1501" s="7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1">
        <f t="shared" si="165"/>
        <v>42527.007326388892</v>
      </c>
      <c r="T1501" s="11">
        <f t="shared" si="166"/>
        <v>42587.007326388892</v>
      </c>
      <c r="U1501">
        <f t="shared" si="167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61"/>
        <v>25</v>
      </c>
      <c r="P1502" s="7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1">
        <f t="shared" si="165"/>
        <v>41365.904594907406</v>
      </c>
      <c r="T1502" s="11">
        <f t="shared" si="166"/>
        <v>41395.904594907406</v>
      </c>
      <c r="U1502">
        <f t="shared" si="167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61"/>
        <v>166</v>
      </c>
      <c r="P1503" s="7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1">
        <f t="shared" si="165"/>
        <v>42163.583599537036</v>
      </c>
      <c r="T1503" s="11">
        <f t="shared" si="166"/>
        <v>42193.583599537036</v>
      </c>
      <c r="U1503">
        <f t="shared" si="167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61"/>
        <v>101</v>
      </c>
      <c r="P1504" s="7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1">
        <f t="shared" si="165"/>
        <v>42426.542592592596</v>
      </c>
      <c r="T1504" s="11">
        <f t="shared" si="166"/>
        <v>42454.916666666672</v>
      </c>
      <c r="U1504">
        <f t="shared" si="167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61"/>
        <v>108</v>
      </c>
      <c r="P1505" s="7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1">
        <f t="shared" si="165"/>
        <v>42606.347233796296</v>
      </c>
      <c r="T1505" s="11">
        <f t="shared" si="166"/>
        <v>42666.347233796296</v>
      </c>
      <c r="U1505">
        <f t="shared" si="167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61"/>
        <v>278</v>
      </c>
      <c r="P1506" s="7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1">
        <f t="shared" si="165"/>
        <v>41772.657685185186</v>
      </c>
      <c r="T1506" s="11">
        <f t="shared" si="166"/>
        <v>41800.356249999997</v>
      </c>
      <c r="U1506">
        <f t="shared" si="167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61"/>
        <v>104</v>
      </c>
      <c r="P1507" s="7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1">
        <f t="shared" si="165"/>
        <v>42414.44332175926</v>
      </c>
      <c r="T1507" s="11">
        <f t="shared" si="166"/>
        <v>42451.834027777775</v>
      </c>
      <c r="U1507">
        <f t="shared" si="167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61"/>
        <v>111</v>
      </c>
      <c r="P1508" s="7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1">
        <f t="shared" si="165"/>
        <v>41814.785925925928</v>
      </c>
      <c r="T1508" s="11">
        <f t="shared" si="166"/>
        <v>41844.785925925928</v>
      </c>
      <c r="U1508">
        <f t="shared" si="167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61"/>
        <v>215</v>
      </c>
      <c r="P1509" s="7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1">
        <f t="shared" si="165"/>
        <v>40254.450335648151</v>
      </c>
      <c r="T1509" s="11">
        <f t="shared" si="166"/>
        <v>40313.340277777781</v>
      </c>
      <c r="U1509">
        <f t="shared" si="167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61"/>
        <v>111</v>
      </c>
      <c r="P1510" s="7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1">
        <f t="shared" si="165"/>
        <v>41786.614363425928</v>
      </c>
      <c r="T1510" s="11">
        <f t="shared" si="166"/>
        <v>41817.614363425928</v>
      </c>
      <c r="U1510">
        <f t="shared" si="167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61"/>
        <v>124</v>
      </c>
      <c r="P1511" s="7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1">
        <f t="shared" si="165"/>
        <v>42751.533391203702</v>
      </c>
      <c r="T1511" s="11">
        <f t="shared" si="166"/>
        <v>42780.957638888889</v>
      </c>
      <c r="U1511">
        <f t="shared" si="167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61"/>
        <v>101</v>
      </c>
      <c r="P1512" s="7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1">
        <f t="shared" si="165"/>
        <v>41809.385162037033</v>
      </c>
      <c r="T1512" s="11">
        <f t="shared" si="166"/>
        <v>41839.385162037033</v>
      </c>
      <c r="U1512">
        <f t="shared" si="167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61"/>
        <v>112</v>
      </c>
      <c r="P1513" s="7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1">
        <f t="shared" si="165"/>
        <v>42296.583379629628</v>
      </c>
      <c r="T1513" s="11">
        <f t="shared" si="166"/>
        <v>42326.625046296293</v>
      </c>
      <c r="U1513">
        <f t="shared" si="167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61"/>
        <v>559</v>
      </c>
      <c r="P1514" s="7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1">
        <f t="shared" si="165"/>
        <v>42741.684479166666</v>
      </c>
      <c r="T1514" s="11">
        <f t="shared" si="166"/>
        <v>42771.684479166666</v>
      </c>
      <c r="U1514">
        <f t="shared" si="167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61"/>
        <v>150</v>
      </c>
      <c r="P1515" s="7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1">
        <f t="shared" si="165"/>
        <v>41806.637337962966</v>
      </c>
      <c r="T1515" s="11">
        <f t="shared" si="166"/>
        <v>41836.637337962966</v>
      </c>
      <c r="U1515">
        <f t="shared" si="167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61"/>
        <v>106</v>
      </c>
      <c r="P1516" s="7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1">
        <f t="shared" si="165"/>
        <v>42234.597685185188</v>
      </c>
      <c r="T1516" s="11">
        <f t="shared" si="166"/>
        <v>42274.597685185188</v>
      </c>
      <c r="U1516">
        <f t="shared" si="167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61"/>
        <v>157</v>
      </c>
      <c r="P1517" s="7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1">
        <f t="shared" si="165"/>
        <v>42415.253437499996</v>
      </c>
      <c r="T1517" s="11">
        <f t="shared" si="166"/>
        <v>42445.211770833332</v>
      </c>
      <c r="U1517">
        <f t="shared" si="167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61"/>
        <v>109</v>
      </c>
      <c r="P1518" s="7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1">
        <f t="shared" si="165"/>
        <v>42619.466342592597</v>
      </c>
      <c r="T1518" s="11">
        <f t="shared" si="166"/>
        <v>42649.583333333328</v>
      </c>
      <c r="U1518">
        <f t="shared" si="167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61"/>
        <v>162</v>
      </c>
      <c r="P1519" s="7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1">
        <f t="shared" si="165"/>
        <v>41948.56658564815</v>
      </c>
      <c r="T1519" s="11">
        <f t="shared" si="166"/>
        <v>41979.25</v>
      </c>
      <c r="U1519">
        <f t="shared" si="167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61"/>
        <v>205</v>
      </c>
      <c r="P1520" s="7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1">
        <f t="shared" si="165"/>
        <v>41760.8200462963</v>
      </c>
      <c r="T1520" s="11">
        <f t="shared" si="166"/>
        <v>41790.8200462963</v>
      </c>
      <c r="U1520">
        <f t="shared" si="167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61"/>
        <v>103</v>
      </c>
      <c r="P1521" s="7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1">
        <f t="shared" si="165"/>
        <v>41782.741701388892</v>
      </c>
      <c r="T1521" s="11">
        <f t="shared" si="166"/>
        <v>41810.915972222225</v>
      </c>
      <c r="U1521">
        <f t="shared" si="167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61"/>
        <v>103</v>
      </c>
      <c r="P1522" s="7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1">
        <f t="shared" si="165"/>
        <v>41955.857789351852</v>
      </c>
      <c r="T1522" s="11">
        <f t="shared" si="166"/>
        <v>41992.166666666672</v>
      </c>
      <c r="U1522">
        <f t="shared" si="167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61"/>
        <v>107</v>
      </c>
      <c r="P1523" s="7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1">
        <f t="shared" si="165"/>
        <v>42493.167719907404</v>
      </c>
      <c r="T1523" s="11">
        <f t="shared" si="166"/>
        <v>42528.167719907404</v>
      </c>
      <c r="U1523">
        <f t="shared" si="167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61"/>
        <v>139</v>
      </c>
      <c r="P1524" s="7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1">
        <f t="shared" si="165"/>
        <v>41899.830312500002</v>
      </c>
      <c r="T1524" s="11">
        <f t="shared" si="166"/>
        <v>41929.830312500002</v>
      </c>
      <c r="U1524">
        <f t="shared" si="167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61"/>
        <v>125</v>
      </c>
      <c r="P1525" s="7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1">
        <f t="shared" si="165"/>
        <v>41964.751342592594</v>
      </c>
      <c r="T1525" s="11">
        <f t="shared" si="166"/>
        <v>41996</v>
      </c>
      <c r="U1525">
        <f t="shared" si="167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61"/>
        <v>207</v>
      </c>
      <c r="P1526" s="7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1">
        <f t="shared" si="165"/>
        <v>42756.501041666663</v>
      </c>
      <c r="T1526" s="11">
        <f t="shared" si="166"/>
        <v>42786.501041666663</v>
      </c>
      <c r="U1526">
        <f t="shared" si="167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61"/>
        <v>174</v>
      </c>
      <c r="P1527" s="7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1">
        <f t="shared" si="165"/>
        <v>42570.702986111108</v>
      </c>
      <c r="T1527" s="11">
        <f t="shared" si="166"/>
        <v>42600.702986111108</v>
      </c>
      <c r="U1527">
        <f t="shared" si="167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61"/>
        <v>120</v>
      </c>
      <c r="P1528" s="7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1">
        <f t="shared" si="165"/>
        <v>42339.276006944448</v>
      </c>
      <c r="T1528" s="11">
        <f t="shared" si="166"/>
        <v>42388.276006944448</v>
      </c>
      <c r="U1528">
        <f t="shared" si="167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61"/>
        <v>110</v>
      </c>
      <c r="P1529" s="7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1">
        <f t="shared" si="165"/>
        <v>42780.600532407407</v>
      </c>
      <c r="T1529" s="11">
        <f t="shared" si="166"/>
        <v>42808.558865740735</v>
      </c>
      <c r="U1529">
        <f t="shared" si="167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61"/>
        <v>282</v>
      </c>
      <c r="P1530" s="7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1">
        <f t="shared" si="165"/>
        <v>42736.732893518521</v>
      </c>
      <c r="T1530" s="11">
        <f t="shared" si="166"/>
        <v>42767</v>
      </c>
      <c r="U1530">
        <f t="shared" si="167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61"/>
        <v>101</v>
      </c>
      <c r="P1531" s="7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1">
        <f t="shared" si="165"/>
        <v>42052.628703703704</v>
      </c>
      <c r="T1531" s="11">
        <f t="shared" si="166"/>
        <v>42082.587037037039</v>
      </c>
      <c r="U1531">
        <f t="shared" si="167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61"/>
        <v>135</v>
      </c>
      <c r="P1532" s="7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1">
        <f t="shared" si="165"/>
        <v>42275.767303240747</v>
      </c>
      <c r="T1532" s="11">
        <f t="shared" si="166"/>
        <v>42300.767303240747</v>
      </c>
      <c r="U1532">
        <f t="shared" si="167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61"/>
        <v>176</v>
      </c>
      <c r="P1533" s="7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1">
        <f t="shared" si="165"/>
        <v>41941.802384259259</v>
      </c>
      <c r="T1533" s="11">
        <f t="shared" si="166"/>
        <v>41974.125</v>
      </c>
      <c r="U1533">
        <f t="shared" si="167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61"/>
        <v>484</v>
      </c>
      <c r="P1534" s="7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1">
        <f t="shared" si="165"/>
        <v>42391.475289351853</v>
      </c>
      <c r="T1534" s="11">
        <f t="shared" si="166"/>
        <v>42415.625</v>
      </c>
      <c r="U1534">
        <f t="shared" si="167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61"/>
        <v>145</v>
      </c>
      <c r="P1535" s="7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1">
        <f t="shared" si="165"/>
        <v>42443.00204861111</v>
      </c>
      <c r="T1535" s="11">
        <f t="shared" si="166"/>
        <v>42492.165972222225</v>
      </c>
      <c r="U1535">
        <f t="shared" si="167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61"/>
        <v>418</v>
      </c>
      <c r="P1536" s="7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1">
        <f t="shared" si="165"/>
        <v>42221.67432870371</v>
      </c>
      <c r="T1536" s="11">
        <f t="shared" si="166"/>
        <v>42251.67432870371</v>
      </c>
      <c r="U1536">
        <f t="shared" si="167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61"/>
        <v>132</v>
      </c>
      <c r="P1537" s="7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1">
        <f t="shared" si="165"/>
        <v>42484.829062500001</v>
      </c>
      <c r="T1537" s="11">
        <f t="shared" si="166"/>
        <v>42513.916666666672</v>
      </c>
      <c r="U1537">
        <f t="shared" si="167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68">ROUND(E1538/D1538*100,0)</f>
        <v>250</v>
      </c>
      <c r="P1538" s="7">
        <f t="shared" ref="P1538:P1601" si="169">E1538/L1538</f>
        <v>66.015406593406595</v>
      </c>
      <c r="Q1538" t="str">
        <f t="shared" ref="Q1538:Q1601" si="170">LEFT(N1538,SEARCH("/",N1538)-1)</f>
        <v>photography</v>
      </c>
      <c r="R1538" t="str">
        <f t="shared" ref="R1538:R1601" si="171">RIGHT(N1538,LEN(N1538)-SEARCH("/",N1538))</f>
        <v>photobooks</v>
      </c>
      <c r="S1538" s="11">
        <f t="shared" ref="S1538:S1601" si="172">(((J1538/60)/60)/24)+DATE(1970,1,1)</f>
        <v>42213.802199074074</v>
      </c>
      <c r="T1538" s="11">
        <f t="shared" ref="T1538:T1601" si="173">(((I1538/60)/60)/24)+DATE(1970,1,1)</f>
        <v>42243.802199074074</v>
      </c>
      <c r="U1538">
        <f t="shared" ref="U1538:U1601" si="174">YEAR(S1538)</f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68"/>
        <v>180</v>
      </c>
      <c r="P1539" s="7">
        <f t="shared" si="169"/>
        <v>96.375</v>
      </c>
      <c r="Q1539" t="str">
        <f t="shared" si="170"/>
        <v>photography</v>
      </c>
      <c r="R1539" t="str">
        <f t="shared" si="171"/>
        <v>photobooks</v>
      </c>
      <c r="S1539" s="11">
        <f t="shared" si="172"/>
        <v>42552.315127314811</v>
      </c>
      <c r="T1539" s="11">
        <f t="shared" si="173"/>
        <v>42588.75</v>
      </c>
      <c r="U1539">
        <f t="shared" si="174"/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68"/>
        <v>103</v>
      </c>
      <c r="P1540" s="7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1">
        <f t="shared" si="172"/>
        <v>41981.782060185185</v>
      </c>
      <c r="T1540" s="11">
        <f t="shared" si="173"/>
        <v>42026.782060185185</v>
      </c>
      <c r="U1540">
        <f t="shared" si="17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68"/>
        <v>136</v>
      </c>
      <c r="P1541" s="7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1">
        <f t="shared" si="172"/>
        <v>42705.919201388882</v>
      </c>
      <c r="T1541" s="11">
        <f t="shared" si="173"/>
        <v>42738.919201388882</v>
      </c>
      <c r="U1541">
        <f t="shared" si="17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68"/>
        <v>118</v>
      </c>
      <c r="P1542" s="7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1">
        <f t="shared" si="172"/>
        <v>41939.00712962963</v>
      </c>
      <c r="T1542" s="11">
        <f t="shared" si="173"/>
        <v>41969.052083333328</v>
      </c>
      <c r="U1542">
        <f t="shared" si="17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68"/>
        <v>0</v>
      </c>
      <c r="P1543" s="7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1">
        <f t="shared" si="172"/>
        <v>41974.712245370371</v>
      </c>
      <c r="T1543" s="11">
        <f t="shared" si="173"/>
        <v>42004.712245370371</v>
      </c>
      <c r="U1543">
        <f t="shared" si="17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68"/>
        <v>4</v>
      </c>
      <c r="P1544" s="7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1">
        <f t="shared" si="172"/>
        <v>42170.996527777781</v>
      </c>
      <c r="T1544" s="11">
        <f t="shared" si="173"/>
        <v>42185.996527777781</v>
      </c>
      <c r="U1544">
        <f t="shared" si="17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68"/>
        <v>0</v>
      </c>
      <c r="P1545" s="7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1">
        <f t="shared" si="172"/>
        <v>41935.509652777779</v>
      </c>
      <c r="T1545" s="11">
        <f t="shared" si="173"/>
        <v>41965.551319444443</v>
      </c>
      <c r="U1545">
        <f t="shared" si="17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68"/>
        <v>0</v>
      </c>
      <c r="P1546" s="7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1">
        <f t="shared" si="172"/>
        <v>42053.051203703704</v>
      </c>
      <c r="T1546" s="11">
        <f t="shared" si="173"/>
        <v>42095.012499999997</v>
      </c>
      <c r="U1546">
        <f t="shared" si="17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68"/>
        <v>0</v>
      </c>
      <c r="P1547" s="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1">
        <f t="shared" si="172"/>
        <v>42031.884652777779</v>
      </c>
      <c r="T1547" s="11">
        <f t="shared" si="173"/>
        <v>42065.886111111111</v>
      </c>
      <c r="U1547">
        <f t="shared" si="17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68"/>
        <v>29</v>
      </c>
      <c r="P1548" s="7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1">
        <f t="shared" si="172"/>
        <v>41839.212951388887</v>
      </c>
      <c r="T1548" s="11">
        <f t="shared" si="173"/>
        <v>41899.212951388887</v>
      </c>
      <c r="U1548">
        <f t="shared" si="17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68"/>
        <v>0</v>
      </c>
      <c r="P1549" s="7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1">
        <f t="shared" si="172"/>
        <v>42782.426875000005</v>
      </c>
      <c r="T1549" s="11">
        <f t="shared" si="173"/>
        <v>42789.426875000005</v>
      </c>
      <c r="U1549">
        <f t="shared" si="17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68"/>
        <v>9</v>
      </c>
      <c r="P1550" s="7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1">
        <f t="shared" si="172"/>
        <v>42286.88217592593</v>
      </c>
      <c r="T1550" s="11">
        <f t="shared" si="173"/>
        <v>42316.923842592587</v>
      </c>
      <c r="U1550">
        <f t="shared" si="17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68"/>
        <v>34</v>
      </c>
      <c r="P1551" s="7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1">
        <f t="shared" si="172"/>
        <v>42281.136099537034</v>
      </c>
      <c r="T1551" s="11">
        <f t="shared" si="173"/>
        <v>42311.177766203706</v>
      </c>
      <c r="U1551">
        <f t="shared" si="17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68"/>
        <v>13</v>
      </c>
      <c r="P1552" s="7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1">
        <f t="shared" si="172"/>
        <v>42472.449467592596</v>
      </c>
      <c r="T1552" s="11">
        <f t="shared" si="173"/>
        <v>42502.449467592596</v>
      </c>
      <c r="U1552">
        <f t="shared" si="17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68"/>
        <v>0</v>
      </c>
      <c r="P1553" s="7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1">
        <f t="shared" si="172"/>
        <v>42121.824525462958</v>
      </c>
      <c r="T1553" s="11">
        <f t="shared" si="173"/>
        <v>42151.824525462958</v>
      </c>
      <c r="U1553">
        <f t="shared" si="17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68"/>
        <v>49</v>
      </c>
      <c r="P1554" s="7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1">
        <f t="shared" si="172"/>
        <v>41892.688750000001</v>
      </c>
      <c r="T1554" s="11">
        <f t="shared" si="173"/>
        <v>41913.165972222225</v>
      </c>
      <c r="U1554">
        <f t="shared" si="17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68"/>
        <v>0</v>
      </c>
      <c r="P1555" s="7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1">
        <f t="shared" si="172"/>
        <v>42219.282951388886</v>
      </c>
      <c r="T1555" s="11">
        <f t="shared" si="173"/>
        <v>42249.282951388886</v>
      </c>
      <c r="U1555">
        <f t="shared" si="17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68"/>
        <v>0</v>
      </c>
      <c r="P1556" s="7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1">
        <f t="shared" si="172"/>
        <v>42188.252199074079</v>
      </c>
      <c r="T1556" s="11">
        <f t="shared" si="173"/>
        <v>42218.252199074079</v>
      </c>
      <c r="U1556">
        <f t="shared" si="17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68"/>
        <v>0</v>
      </c>
      <c r="P1557" s="7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1">
        <f t="shared" si="172"/>
        <v>42241.613796296297</v>
      </c>
      <c r="T1557" s="11">
        <f t="shared" si="173"/>
        <v>42264.708333333328</v>
      </c>
      <c r="U1557">
        <f t="shared" si="17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68"/>
        <v>45</v>
      </c>
      <c r="P1558" s="7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1">
        <f t="shared" si="172"/>
        <v>42525.153055555551</v>
      </c>
      <c r="T1558" s="11">
        <f t="shared" si="173"/>
        <v>42555.153055555551</v>
      </c>
      <c r="U1558">
        <f t="shared" si="17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68"/>
        <v>4</v>
      </c>
      <c r="P1559" s="7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1">
        <f t="shared" si="172"/>
        <v>41871.65315972222</v>
      </c>
      <c r="T1559" s="11">
        <f t="shared" si="173"/>
        <v>41902.65315972222</v>
      </c>
      <c r="U1559">
        <f t="shared" si="17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68"/>
        <v>5</v>
      </c>
      <c r="P1560" s="7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1">
        <f t="shared" si="172"/>
        <v>42185.397673611107</v>
      </c>
      <c r="T1560" s="11">
        <f t="shared" si="173"/>
        <v>42244.508333333331</v>
      </c>
      <c r="U1560">
        <f t="shared" si="17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68"/>
        <v>0</v>
      </c>
      <c r="P1561" s="7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1">
        <f t="shared" si="172"/>
        <v>42108.05322916666</v>
      </c>
      <c r="T1561" s="11">
        <f t="shared" si="173"/>
        <v>42123.05322916666</v>
      </c>
      <c r="U1561">
        <f t="shared" si="17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68"/>
        <v>4</v>
      </c>
      <c r="P1562" s="7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1">
        <f t="shared" si="172"/>
        <v>41936.020752314813</v>
      </c>
      <c r="T1562" s="11">
        <f t="shared" si="173"/>
        <v>41956.062418981484</v>
      </c>
      <c r="U1562">
        <f t="shared" si="17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68"/>
        <v>1</v>
      </c>
      <c r="P1563" s="7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1">
        <f t="shared" si="172"/>
        <v>41555.041701388887</v>
      </c>
      <c r="T1563" s="11">
        <f t="shared" si="173"/>
        <v>41585.083368055559</v>
      </c>
      <c r="U1563">
        <f t="shared" si="17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68"/>
        <v>0</v>
      </c>
      <c r="P1564" s="7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1">
        <f t="shared" si="172"/>
        <v>40079.566157407404</v>
      </c>
      <c r="T1564" s="11">
        <f t="shared" si="173"/>
        <v>40149.034722222219</v>
      </c>
      <c r="U1564">
        <f t="shared" si="17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68"/>
        <v>1</v>
      </c>
      <c r="P1565" s="7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1">
        <f t="shared" si="172"/>
        <v>41652.742488425924</v>
      </c>
      <c r="T1565" s="11">
        <f t="shared" si="173"/>
        <v>41712.700821759259</v>
      </c>
      <c r="U1565">
        <f t="shared" si="17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68"/>
        <v>0</v>
      </c>
      <c r="P1566" s="7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1">
        <f t="shared" si="172"/>
        <v>42121.367002314815</v>
      </c>
      <c r="T1566" s="11">
        <f t="shared" si="173"/>
        <v>42152.836805555555</v>
      </c>
      <c r="U1566">
        <f t="shared" si="17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68"/>
        <v>3</v>
      </c>
      <c r="P1567" s="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1">
        <f t="shared" si="172"/>
        <v>40672.729872685188</v>
      </c>
      <c r="T1567" s="11">
        <f t="shared" si="173"/>
        <v>40702.729872685188</v>
      </c>
      <c r="U1567">
        <f t="shared" si="17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68"/>
        <v>21</v>
      </c>
      <c r="P1568" s="7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1">
        <f t="shared" si="172"/>
        <v>42549.916712962964</v>
      </c>
      <c r="T1568" s="11">
        <f t="shared" si="173"/>
        <v>42578.916666666672</v>
      </c>
      <c r="U1568">
        <f t="shared" si="17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68"/>
        <v>4</v>
      </c>
      <c r="P1569" s="7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1">
        <f t="shared" si="172"/>
        <v>41671.936863425923</v>
      </c>
      <c r="T1569" s="11">
        <f t="shared" si="173"/>
        <v>41687</v>
      </c>
      <c r="U1569">
        <f t="shared" si="17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68"/>
        <v>14</v>
      </c>
      <c r="P1570" s="7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1">
        <f t="shared" si="172"/>
        <v>41962.062326388885</v>
      </c>
      <c r="T1570" s="11">
        <f t="shared" si="173"/>
        <v>41997.062326388885</v>
      </c>
      <c r="U1570">
        <f t="shared" si="17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68"/>
        <v>0</v>
      </c>
      <c r="P1571" s="7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1">
        <f t="shared" si="172"/>
        <v>41389.679560185185</v>
      </c>
      <c r="T1571" s="11">
        <f t="shared" si="173"/>
        <v>41419.679560185185</v>
      </c>
      <c r="U1571">
        <f t="shared" si="17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68"/>
        <v>41</v>
      </c>
      <c r="P1572" s="7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1">
        <f t="shared" si="172"/>
        <v>42438.813449074078</v>
      </c>
      <c r="T1572" s="11">
        <f t="shared" si="173"/>
        <v>42468.771782407406</v>
      </c>
      <c r="U1572">
        <f t="shared" si="17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68"/>
        <v>1</v>
      </c>
      <c r="P1573" s="7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1">
        <f t="shared" si="172"/>
        <v>42144.769479166673</v>
      </c>
      <c r="T1573" s="11">
        <f t="shared" si="173"/>
        <v>42174.769479166673</v>
      </c>
      <c r="U1573">
        <f t="shared" si="17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68"/>
        <v>5</v>
      </c>
      <c r="P1574" s="7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1">
        <f t="shared" si="172"/>
        <v>42404.033090277779</v>
      </c>
      <c r="T1574" s="11">
        <f t="shared" si="173"/>
        <v>42428.999305555553</v>
      </c>
      <c r="U1574">
        <f t="shared" si="17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68"/>
        <v>2</v>
      </c>
      <c r="P1575" s="7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1">
        <f t="shared" si="172"/>
        <v>42786.000023148154</v>
      </c>
      <c r="T1575" s="11">
        <f t="shared" si="173"/>
        <v>42826.165972222225</v>
      </c>
      <c r="U1575">
        <f t="shared" si="17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68"/>
        <v>5</v>
      </c>
      <c r="P1576" s="7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1">
        <f t="shared" si="172"/>
        <v>42017.927418981482</v>
      </c>
      <c r="T1576" s="11">
        <f t="shared" si="173"/>
        <v>42052.927418981482</v>
      </c>
      <c r="U1576">
        <f t="shared" si="17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68"/>
        <v>23</v>
      </c>
      <c r="P1577" s="7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1">
        <f t="shared" si="172"/>
        <v>41799.524259259262</v>
      </c>
      <c r="T1577" s="11">
        <f t="shared" si="173"/>
        <v>41829.524259259262</v>
      </c>
      <c r="U1577">
        <f t="shared" si="17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68"/>
        <v>13</v>
      </c>
      <c r="P1578" s="7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1">
        <f t="shared" si="172"/>
        <v>42140.879259259258</v>
      </c>
      <c r="T1578" s="11">
        <f t="shared" si="173"/>
        <v>42185.879259259258</v>
      </c>
      <c r="U1578">
        <f t="shared" si="17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68"/>
        <v>1</v>
      </c>
      <c r="P1579" s="7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1">
        <f t="shared" si="172"/>
        <v>41054.847777777781</v>
      </c>
      <c r="T1579" s="11">
        <f t="shared" si="173"/>
        <v>41114.847777777781</v>
      </c>
      <c r="U1579">
        <f t="shared" si="17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68"/>
        <v>11</v>
      </c>
      <c r="P1580" s="7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1">
        <f t="shared" si="172"/>
        <v>40399.065868055557</v>
      </c>
      <c r="T1580" s="11">
        <f t="shared" si="173"/>
        <v>40423.083333333336</v>
      </c>
      <c r="U1580">
        <f t="shared" si="17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68"/>
        <v>1</v>
      </c>
      <c r="P1581" s="7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1">
        <f t="shared" si="172"/>
        <v>41481.996423611112</v>
      </c>
      <c r="T1581" s="11">
        <f t="shared" si="173"/>
        <v>41514.996423611112</v>
      </c>
      <c r="U1581">
        <f t="shared" si="17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68"/>
        <v>0</v>
      </c>
      <c r="P1582" s="7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1">
        <f t="shared" si="172"/>
        <v>40990.050069444449</v>
      </c>
      <c r="T1582" s="11">
        <f t="shared" si="173"/>
        <v>41050.050069444449</v>
      </c>
      <c r="U1582">
        <f t="shared" si="17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68"/>
        <v>1</v>
      </c>
      <c r="P1583" s="7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1">
        <f t="shared" si="172"/>
        <v>42325.448958333334</v>
      </c>
      <c r="T1583" s="11">
        <f t="shared" si="173"/>
        <v>42357.448958333334</v>
      </c>
      <c r="U1583">
        <f t="shared" si="17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68"/>
        <v>9</v>
      </c>
      <c r="P1584" s="7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1">
        <f t="shared" si="172"/>
        <v>42246.789965277778</v>
      </c>
      <c r="T1584" s="11">
        <f t="shared" si="173"/>
        <v>42303.888888888891</v>
      </c>
      <c r="U1584">
        <f t="shared" si="17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68"/>
        <v>0</v>
      </c>
      <c r="P1585" s="7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1">
        <f t="shared" si="172"/>
        <v>41877.904988425929</v>
      </c>
      <c r="T1585" s="11">
        <f t="shared" si="173"/>
        <v>41907.904988425929</v>
      </c>
      <c r="U1585">
        <f t="shared" si="17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68"/>
        <v>0</v>
      </c>
      <c r="P1586" s="7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1">
        <f t="shared" si="172"/>
        <v>41779.649317129632</v>
      </c>
      <c r="T1586" s="11">
        <f t="shared" si="173"/>
        <v>41789.649317129632</v>
      </c>
      <c r="U1586">
        <f t="shared" si="17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68"/>
        <v>79</v>
      </c>
      <c r="P1587" s="7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1">
        <f t="shared" si="172"/>
        <v>42707.895462962959</v>
      </c>
      <c r="T1587" s="11">
        <f t="shared" si="173"/>
        <v>42729.458333333328</v>
      </c>
      <c r="U1587">
        <f t="shared" si="17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68"/>
        <v>0</v>
      </c>
      <c r="P1588" s="7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1">
        <f t="shared" si="172"/>
        <v>42069.104421296302</v>
      </c>
      <c r="T1588" s="11">
        <f t="shared" si="173"/>
        <v>42099.062754629631</v>
      </c>
      <c r="U1588">
        <f t="shared" si="17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68"/>
        <v>0</v>
      </c>
      <c r="P1589" s="7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1">
        <f t="shared" si="172"/>
        <v>41956.950983796298</v>
      </c>
      <c r="T1589" s="11">
        <f t="shared" si="173"/>
        <v>41986.950983796298</v>
      </c>
      <c r="U1589">
        <f t="shared" si="17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68"/>
        <v>0</v>
      </c>
      <c r="P1590" s="7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1">
        <f t="shared" si="172"/>
        <v>42005.24998842593</v>
      </c>
      <c r="T1590" s="11">
        <f t="shared" si="173"/>
        <v>42035.841666666667</v>
      </c>
      <c r="U1590">
        <f t="shared" si="17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68"/>
        <v>0</v>
      </c>
      <c r="P1591" s="7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1">
        <f t="shared" si="172"/>
        <v>42256.984791666662</v>
      </c>
      <c r="T1591" s="11">
        <f t="shared" si="173"/>
        <v>42286.984791666662</v>
      </c>
      <c r="U1591">
        <f t="shared" si="17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68"/>
        <v>2</v>
      </c>
      <c r="P1592" s="7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1">
        <f t="shared" si="172"/>
        <v>42240.857222222221</v>
      </c>
      <c r="T1592" s="11">
        <f t="shared" si="173"/>
        <v>42270.857222222221</v>
      </c>
      <c r="U1592">
        <f t="shared" si="17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68"/>
        <v>29</v>
      </c>
      <c r="P1593" s="7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1">
        <f t="shared" si="172"/>
        <v>42433.726168981477</v>
      </c>
      <c r="T1593" s="11">
        <f t="shared" si="173"/>
        <v>42463.68450231482</v>
      </c>
      <c r="U1593">
        <f t="shared" si="17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68"/>
        <v>0</v>
      </c>
      <c r="P1594" s="7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1">
        <f t="shared" si="172"/>
        <v>42046.072743055556</v>
      </c>
      <c r="T1594" s="11">
        <f t="shared" si="173"/>
        <v>42091.031076388885</v>
      </c>
      <c r="U1594">
        <f t="shared" si="17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68"/>
        <v>0</v>
      </c>
      <c r="P1595" s="7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1">
        <f t="shared" si="172"/>
        <v>42033.845543981486</v>
      </c>
      <c r="T1595" s="11">
        <f t="shared" si="173"/>
        <v>42063.845543981486</v>
      </c>
      <c r="U1595">
        <f t="shared" si="17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68"/>
        <v>21</v>
      </c>
      <c r="P1596" s="7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1">
        <f t="shared" si="172"/>
        <v>42445.712754629625</v>
      </c>
      <c r="T1596" s="11">
        <f t="shared" si="173"/>
        <v>42505.681249999994</v>
      </c>
      <c r="U1596">
        <f t="shared" si="17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68"/>
        <v>0</v>
      </c>
      <c r="P1597" s="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1">
        <f t="shared" si="172"/>
        <v>41780.050092592595</v>
      </c>
      <c r="T1597" s="11">
        <f t="shared" si="173"/>
        <v>41808.842361111114</v>
      </c>
      <c r="U1597">
        <f t="shared" si="17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68"/>
        <v>2</v>
      </c>
      <c r="P1598" s="7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1">
        <f t="shared" si="172"/>
        <v>41941.430196759262</v>
      </c>
      <c r="T1598" s="11">
        <f t="shared" si="173"/>
        <v>41986.471863425926</v>
      </c>
      <c r="U1598">
        <f t="shared" si="17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68"/>
        <v>0</v>
      </c>
      <c r="P1599" s="7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1">
        <f t="shared" si="172"/>
        <v>42603.354131944448</v>
      </c>
      <c r="T1599" s="11">
        <f t="shared" si="173"/>
        <v>42633.354131944448</v>
      </c>
      <c r="U1599">
        <f t="shared" si="17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68"/>
        <v>0</v>
      </c>
      <c r="P1600" s="7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1">
        <f t="shared" si="172"/>
        <v>42151.667337962965</v>
      </c>
      <c r="T1600" s="11">
        <f t="shared" si="173"/>
        <v>42211.667337962965</v>
      </c>
      <c r="U1600">
        <f t="shared" si="17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68"/>
        <v>0</v>
      </c>
      <c r="P1601" s="7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1">
        <f t="shared" si="172"/>
        <v>42438.53907407407</v>
      </c>
      <c r="T1601" s="11">
        <f t="shared" si="173"/>
        <v>42468.497407407413</v>
      </c>
      <c r="U1601">
        <f t="shared" si="17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75">ROUND(E1602/D1602*100,0)</f>
        <v>7</v>
      </c>
      <c r="P1602" s="7">
        <f t="shared" ref="P1602:P1665" si="176">E1602/L1602</f>
        <v>40.777777777777779</v>
      </c>
      <c r="Q1602" t="str">
        <f t="shared" ref="Q1602:Q1665" si="177">LEFT(N1602,SEARCH("/",N1602)-1)</f>
        <v>photography</v>
      </c>
      <c r="R1602" t="str">
        <f t="shared" ref="R1602:R1665" si="178">RIGHT(N1602,LEN(N1602)-SEARCH("/",N1602))</f>
        <v>places</v>
      </c>
      <c r="S1602" s="11">
        <f t="shared" ref="S1602:S1665" si="179">(((J1602/60)/60)/24)+DATE(1970,1,1)</f>
        <v>41791.057314814818</v>
      </c>
      <c r="T1602" s="11">
        <f t="shared" ref="T1602:T1665" si="180">(((I1602/60)/60)/24)+DATE(1970,1,1)</f>
        <v>41835.21597222222</v>
      </c>
      <c r="U1602">
        <f t="shared" ref="U1602:U1665" si="181">YEAR(S1602)</f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75"/>
        <v>108</v>
      </c>
      <c r="P1603" s="7">
        <f t="shared" si="176"/>
        <v>48.325535714285714</v>
      </c>
      <c r="Q1603" t="str">
        <f t="shared" si="177"/>
        <v>music</v>
      </c>
      <c r="R1603" t="str">
        <f t="shared" si="178"/>
        <v>rock</v>
      </c>
      <c r="S1603" s="11">
        <f t="shared" si="179"/>
        <v>40638.092974537038</v>
      </c>
      <c r="T1603" s="11">
        <f t="shared" si="180"/>
        <v>40668.092974537038</v>
      </c>
      <c r="U1603">
        <f t="shared" si="181"/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75"/>
        <v>100</v>
      </c>
      <c r="P1604" s="7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1">
        <f t="shared" si="179"/>
        <v>40788.297650462962</v>
      </c>
      <c r="T1604" s="11">
        <f t="shared" si="180"/>
        <v>40830.958333333336</v>
      </c>
      <c r="U1604">
        <f t="shared" si="181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75"/>
        <v>100</v>
      </c>
      <c r="P1605" s="7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1">
        <f t="shared" si="179"/>
        <v>40876.169664351852</v>
      </c>
      <c r="T1605" s="11">
        <f t="shared" si="180"/>
        <v>40936.169664351852</v>
      </c>
      <c r="U1605">
        <f t="shared" si="181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75"/>
        <v>122</v>
      </c>
      <c r="P1606" s="7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1">
        <f t="shared" si="179"/>
        <v>40945.845312500001</v>
      </c>
      <c r="T1606" s="11">
        <f t="shared" si="180"/>
        <v>40985.80364583333</v>
      </c>
      <c r="U1606">
        <f t="shared" si="181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75"/>
        <v>101</v>
      </c>
      <c r="P1607" s="7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1">
        <f t="shared" si="179"/>
        <v>40747.012881944444</v>
      </c>
      <c r="T1607" s="11">
        <f t="shared" si="180"/>
        <v>40756.291666666664</v>
      </c>
      <c r="U1607">
        <f t="shared" si="181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75"/>
        <v>101</v>
      </c>
      <c r="P1608" s="7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1">
        <f t="shared" si="179"/>
        <v>40536.111550925925</v>
      </c>
      <c r="T1608" s="11">
        <f t="shared" si="180"/>
        <v>40626.069884259261</v>
      </c>
      <c r="U1608">
        <f t="shared" si="181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75"/>
        <v>145</v>
      </c>
      <c r="P1609" s="7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1">
        <f t="shared" si="179"/>
        <v>41053.80846064815</v>
      </c>
      <c r="T1609" s="11">
        <f t="shared" si="180"/>
        <v>41074.80846064815</v>
      </c>
      <c r="U1609">
        <f t="shared" si="181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75"/>
        <v>101</v>
      </c>
      <c r="P1610" s="7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1">
        <f t="shared" si="179"/>
        <v>41607.83085648148</v>
      </c>
      <c r="T1610" s="11">
        <f t="shared" si="180"/>
        <v>41640.226388888892</v>
      </c>
      <c r="U1610">
        <f t="shared" si="181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75"/>
        <v>118</v>
      </c>
      <c r="P1611" s="7">
        <f t="shared" si="176"/>
        <v>443.75</v>
      </c>
      <c r="Q1611" t="str">
        <f t="shared" si="177"/>
        <v>music</v>
      </c>
      <c r="R1611" t="str">
        <f t="shared" si="178"/>
        <v>rock</v>
      </c>
      <c r="S1611" s="11">
        <f t="shared" si="179"/>
        <v>40796.001261574071</v>
      </c>
      <c r="T1611" s="11">
        <f t="shared" si="180"/>
        <v>40849.333333333336</v>
      </c>
      <c r="U1611">
        <f t="shared" si="181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75"/>
        <v>272</v>
      </c>
      <c r="P1612" s="7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1">
        <f t="shared" si="179"/>
        <v>41228.924884259257</v>
      </c>
      <c r="T1612" s="11">
        <f t="shared" si="180"/>
        <v>41258.924884259257</v>
      </c>
      <c r="U1612">
        <f t="shared" si="181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75"/>
        <v>125</v>
      </c>
      <c r="P1613" s="7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1">
        <f t="shared" si="179"/>
        <v>41409.00037037037</v>
      </c>
      <c r="T1613" s="11">
        <f t="shared" si="180"/>
        <v>41430.00037037037</v>
      </c>
      <c r="U1613">
        <f t="shared" si="181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75"/>
        <v>110</v>
      </c>
      <c r="P1614" s="7">
        <f t="shared" si="176"/>
        <v>50</v>
      </c>
      <c r="Q1614" t="str">
        <f t="shared" si="177"/>
        <v>music</v>
      </c>
      <c r="R1614" t="str">
        <f t="shared" si="178"/>
        <v>rock</v>
      </c>
      <c r="S1614" s="11">
        <f t="shared" si="179"/>
        <v>41246.874814814815</v>
      </c>
      <c r="T1614" s="11">
        <f t="shared" si="180"/>
        <v>41276.874814814815</v>
      </c>
      <c r="U1614">
        <f t="shared" si="181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75"/>
        <v>102</v>
      </c>
      <c r="P1615" s="7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1">
        <f t="shared" si="179"/>
        <v>41082.069467592592</v>
      </c>
      <c r="T1615" s="11">
        <f t="shared" si="180"/>
        <v>41112.069467592592</v>
      </c>
      <c r="U1615">
        <f t="shared" si="181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75"/>
        <v>103</v>
      </c>
      <c r="P1616" s="7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1">
        <f t="shared" si="179"/>
        <v>41794.981122685182</v>
      </c>
      <c r="T1616" s="11">
        <f t="shared" si="180"/>
        <v>41854.708333333336</v>
      </c>
      <c r="U1616">
        <f t="shared" si="181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75"/>
        <v>114</v>
      </c>
      <c r="P1617" s="7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1">
        <f t="shared" si="179"/>
        <v>40845.050879629627</v>
      </c>
      <c r="T1617" s="11">
        <f t="shared" si="180"/>
        <v>40890.092546296299</v>
      </c>
      <c r="U1617">
        <f t="shared" si="181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75"/>
        <v>104</v>
      </c>
      <c r="P1618" s="7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1">
        <f t="shared" si="179"/>
        <v>41194.715520833335</v>
      </c>
      <c r="T1618" s="11">
        <f t="shared" si="180"/>
        <v>41235.916666666664</v>
      </c>
      <c r="U1618">
        <f t="shared" si="181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75"/>
        <v>146</v>
      </c>
      <c r="P1619" s="7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1">
        <f t="shared" si="179"/>
        <v>41546.664212962962</v>
      </c>
      <c r="T1619" s="11">
        <f t="shared" si="180"/>
        <v>41579.791666666664</v>
      </c>
      <c r="U1619">
        <f t="shared" si="181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75"/>
        <v>105</v>
      </c>
      <c r="P1620" s="7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1">
        <f t="shared" si="179"/>
        <v>41301.654340277775</v>
      </c>
      <c r="T1620" s="11">
        <f t="shared" si="180"/>
        <v>41341.654340277775</v>
      </c>
      <c r="U1620">
        <f t="shared" si="181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75"/>
        <v>133</v>
      </c>
      <c r="P1621" s="7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1">
        <f t="shared" si="179"/>
        <v>41876.18618055556</v>
      </c>
      <c r="T1621" s="11">
        <f t="shared" si="180"/>
        <v>41897.18618055556</v>
      </c>
      <c r="U1621">
        <f t="shared" si="181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75"/>
        <v>113</v>
      </c>
      <c r="P1622" s="7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1">
        <f t="shared" si="179"/>
        <v>41321.339583333334</v>
      </c>
      <c r="T1622" s="11">
        <f t="shared" si="180"/>
        <v>41328.339583333334</v>
      </c>
      <c r="U1622">
        <f t="shared" si="181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75"/>
        <v>121</v>
      </c>
      <c r="P1623" s="7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1">
        <f t="shared" si="179"/>
        <v>41003.60665509259</v>
      </c>
      <c r="T1623" s="11">
        <f t="shared" si="180"/>
        <v>41057.165972222225</v>
      </c>
      <c r="U1623">
        <f t="shared" si="181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75"/>
        <v>102</v>
      </c>
      <c r="P1624" s="7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1">
        <f t="shared" si="179"/>
        <v>41950.29483796296</v>
      </c>
      <c r="T1624" s="11">
        <f t="shared" si="180"/>
        <v>41990.332638888889</v>
      </c>
      <c r="U1624">
        <f t="shared" si="181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75"/>
        <v>101</v>
      </c>
      <c r="P1625" s="7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1">
        <f t="shared" si="179"/>
        <v>41453.688530092593</v>
      </c>
      <c r="T1625" s="11">
        <f t="shared" si="180"/>
        <v>41513.688530092593</v>
      </c>
      <c r="U1625">
        <f t="shared" si="181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75"/>
        <v>118</v>
      </c>
      <c r="P1626" s="7">
        <f t="shared" si="176"/>
        <v>47.2</v>
      </c>
      <c r="Q1626" t="str">
        <f t="shared" si="177"/>
        <v>music</v>
      </c>
      <c r="R1626" t="str">
        <f t="shared" si="178"/>
        <v>rock</v>
      </c>
      <c r="S1626" s="11">
        <f t="shared" si="179"/>
        <v>41243.367303240739</v>
      </c>
      <c r="T1626" s="11">
        <f t="shared" si="180"/>
        <v>41283.367303240739</v>
      </c>
      <c r="U1626">
        <f t="shared" si="181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75"/>
        <v>155</v>
      </c>
      <c r="P1627" s="7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1">
        <f t="shared" si="179"/>
        <v>41135.699687500004</v>
      </c>
      <c r="T1627" s="11">
        <f t="shared" si="180"/>
        <v>41163.699687500004</v>
      </c>
      <c r="U1627">
        <f t="shared" si="181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75"/>
        <v>101</v>
      </c>
      <c r="P1628" s="7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1">
        <f t="shared" si="179"/>
        <v>41579.847997685189</v>
      </c>
      <c r="T1628" s="11">
        <f t="shared" si="180"/>
        <v>41609.889664351853</v>
      </c>
      <c r="U1628">
        <f t="shared" si="181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75"/>
        <v>117</v>
      </c>
      <c r="P1629" s="7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1">
        <f t="shared" si="179"/>
        <v>41205.707048611112</v>
      </c>
      <c r="T1629" s="11">
        <f t="shared" si="180"/>
        <v>41239.207638888889</v>
      </c>
      <c r="U1629">
        <f t="shared" si="181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75"/>
        <v>101</v>
      </c>
      <c r="P1630" s="7">
        <f t="shared" si="176"/>
        <v>45.875</v>
      </c>
      <c r="Q1630" t="str">
        <f t="shared" si="177"/>
        <v>music</v>
      </c>
      <c r="R1630" t="str">
        <f t="shared" si="178"/>
        <v>rock</v>
      </c>
      <c r="S1630" s="11">
        <f t="shared" si="179"/>
        <v>41774.737060185187</v>
      </c>
      <c r="T1630" s="11">
        <f t="shared" si="180"/>
        <v>41807.737060185187</v>
      </c>
      <c r="U1630">
        <f t="shared" si="181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75"/>
        <v>104</v>
      </c>
      <c r="P1631" s="7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1">
        <f t="shared" si="179"/>
        <v>41645.867280092592</v>
      </c>
      <c r="T1631" s="11">
        <f t="shared" si="180"/>
        <v>41690.867280092592</v>
      </c>
      <c r="U1631">
        <f t="shared" si="181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75"/>
        <v>265</v>
      </c>
      <c r="P1632" s="7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1">
        <f t="shared" si="179"/>
        <v>40939.837673611109</v>
      </c>
      <c r="T1632" s="11">
        <f t="shared" si="180"/>
        <v>40970.290972222225</v>
      </c>
      <c r="U1632">
        <f t="shared" si="181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75"/>
        <v>156</v>
      </c>
      <c r="P1633" s="7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1">
        <f t="shared" si="179"/>
        <v>41164.859502314815</v>
      </c>
      <c r="T1633" s="11">
        <f t="shared" si="180"/>
        <v>41194.859502314815</v>
      </c>
      <c r="U1633">
        <f t="shared" si="181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75"/>
        <v>102</v>
      </c>
      <c r="P1634" s="7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1">
        <f t="shared" si="179"/>
        <v>40750.340902777774</v>
      </c>
      <c r="T1634" s="11">
        <f t="shared" si="180"/>
        <v>40810.340902777774</v>
      </c>
      <c r="U1634">
        <f t="shared" si="181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75"/>
        <v>100</v>
      </c>
      <c r="P1635" s="7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1">
        <f t="shared" si="179"/>
        <v>40896.883750000001</v>
      </c>
      <c r="T1635" s="11">
        <f t="shared" si="180"/>
        <v>40924.208333333336</v>
      </c>
      <c r="U1635">
        <f t="shared" si="181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75"/>
        <v>101</v>
      </c>
      <c r="P1636" s="7">
        <f t="shared" si="176"/>
        <v>62.8125</v>
      </c>
      <c r="Q1636" t="str">
        <f t="shared" si="177"/>
        <v>music</v>
      </c>
      <c r="R1636" t="str">
        <f t="shared" si="178"/>
        <v>rock</v>
      </c>
      <c r="S1636" s="11">
        <f t="shared" si="179"/>
        <v>40658.189826388887</v>
      </c>
      <c r="T1636" s="11">
        <f t="shared" si="180"/>
        <v>40696.249305555553</v>
      </c>
      <c r="U1636">
        <f t="shared" si="181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75"/>
        <v>125</v>
      </c>
      <c r="P1637" s="7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1">
        <f t="shared" si="179"/>
        <v>42502.868761574078</v>
      </c>
      <c r="T1637" s="11">
        <f t="shared" si="180"/>
        <v>42562.868761574078</v>
      </c>
      <c r="U1637">
        <f t="shared" si="181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75"/>
        <v>104</v>
      </c>
      <c r="P1638" s="7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1">
        <f t="shared" si="179"/>
        <v>40663.08666666667</v>
      </c>
      <c r="T1638" s="11">
        <f t="shared" si="180"/>
        <v>40706.166666666664</v>
      </c>
      <c r="U1638">
        <f t="shared" si="181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75"/>
        <v>104</v>
      </c>
      <c r="P1639" s="7">
        <f t="shared" si="176"/>
        <v>34.6</v>
      </c>
      <c r="Q1639" t="str">
        <f t="shared" si="177"/>
        <v>music</v>
      </c>
      <c r="R1639" t="str">
        <f t="shared" si="178"/>
        <v>rock</v>
      </c>
      <c r="S1639" s="11">
        <f t="shared" si="179"/>
        <v>40122.751620370371</v>
      </c>
      <c r="T1639" s="11">
        <f t="shared" si="180"/>
        <v>40178.98541666667</v>
      </c>
      <c r="U1639">
        <f t="shared" si="181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75"/>
        <v>105</v>
      </c>
      <c r="P1640" s="7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1">
        <f t="shared" si="179"/>
        <v>41288.68712962963</v>
      </c>
      <c r="T1640" s="11">
        <f t="shared" si="180"/>
        <v>41333.892361111109</v>
      </c>
      <c r="U1640">
        <f t="shared" si="181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75"/>
        <v>100</v>
      </c>
      <c r="P1641" s="7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1">
        <f t="shared" si="179"/>
        <v>40941.652372685188</v>
      </c>
      <c r="T1641" s="11">
        <f t="shared" si="180"/>
        <v>40971.652372685188</v>
      </c>
      <c r="U1641">
        <f t="shared" si="181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75"/>
        <v>170</v>
      </c>
      <c r="P1642" s="7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1">
        <f t="shared" si="179"/>
        <v>40379.23096064815</v>
      </c>
      <c r="T1642" s="11">
        <f t="shared" si="180"/>
        <v>40393.082638888889</v>
      </c>
      <c r="U1642">
        <f t="shared" si="181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75"/>
        <v>101</v>
      </c>
      <c r="P1643" s="7">
        <f t="shared" si="176"/>
        <v>97.5</v>
      </c>
      <c r="Q1643" t="str">
        <f t="shared" si="177"/>
        <v>music</v>
      </c>
      <c r="R1643" t="str">
        <f t="shared" si="178"/>
        <v>pop</v>
      </c>
      <c r="S1643" s="11">
        <f t="shared" si="179"/>
        <v>41962.596574074079</v>
      </c>
      <c r="T1643" s="11">
        <f t="shared" si="180"/>
        <v>41992.596574074079</v>
      </c>
      <c r="U1643">
        <f t="shared" si="181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75"/>
        <v>100</v>
      </c>
      <c r="P1644" s="7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1">
        <f t="shared" si="179"/>
        <v>40688.024618055555</v>
      </c>
      <c r="T1644" s="11">
        <f t="shared" si="180"/>
        <v>40708.024618055555</v>
      </c>
      <c r="U1644">
        <f t="shared" si="181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75"/>
        <v>125</v>
      </c>
      <c r="P1645" s="7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1">
        <f t="shared" si="179"/>
        <v>41146.824212962965</v>
      </c>
      <c r="T1645" s="11">
        <f t="shared" si="180"/>
        <v>41176.824212962965</v>
      </c>
      <c r="U1645">
        <f t="shared" si="181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75"/>
        <v>110</v>
      </c>
      <c r="P1646" s="7">
        <f t="shared" si="176"/>
        <v>85.546875</v>
      </c>
      <c r="Q1646" t="str">
        <f t="shared" si="177"/>
        <v>music</v>
      </c>
      <c r="R1646" t="str">
        <f t="shared" si="178"/>
        <v>pop</v>
      </c>
      <c r="S1646" s="11">
        <f t="shared" si="179"/>
        <v>41175.05972222222</v>
      </c>
      <c r="T1646" s="11">
        <f t="shared" si="180"/>
        <v>41235.101388888892</v>
      </c>
      <c r="U1646">
        <f t="shared" si="181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75"/>
        <v>111</v>
      </c>
      <c r="P1647" s="7">
        <f t="shared" si="176"/>
        <v>554</v>
      </c>
      <c r="Q1647" t="str">
        <f t="shared" si="177"/>
        <v>music</v>
      </c>
      <c r="R1647" t="str">
        <f t="shared" si="178"/>
        <v>pop</v>
      </c>
      <c r="S1647" s="11">
        <f t="shared" si="179"/>
        <v>41521.617361111108</v>
      </c>
      <c r="T1647" s="11">
        <f t="shared" si="180"/>
        <v>41535.617361111108</v>
      </c>
      <c r="U1647">
        <f t="shared" si="181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75"/>
        <v>110</v>
      </c>
      <c r="P1648" s="7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1">
        <f t="shared" si="179"/>
        <v>41833.450266203705</v>
      </c>
      <c r="T1648" s="11">
        <f t="shared" si="180"/>
        <v>41865.757638888892</v>
      </c>
      <c r="U1648">
        <f t="shared" si="181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75"/>
        <v>105</v>
      </c>
      <c r="P1649" s="7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1">
        <f t="shared" si="179"/>
        <v>41039.409456018519</v>
      </c>
      <c r="T1649" s="11">
        <f t="shared" si="180"/>
        <v>41069.409456018519</v>
      </c>
      <c r="U1649">
        <f t="shared" si="181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75"/>
        <v>125</v>
      </c>
      <c r="P1650" s="7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1">
        <f t="shared" si="179"/>
        <v>40592.704652777778</v>
      </c>
      <c r="T1650" s="11">
        <f t="shared" si="180"/>
        <v>40622.662986111114</v>
      </c>
      <c r="U1650">
        <f t="shared" si="181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75"/>
        <v>101</v>
      </c>
      <c r="P1651" s="7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1">
        <f t="shared" si="179"/>
        <v>41737.684664351851</v>
      </c>
      <c r="T1651" s="11">
        <f t="shared" si="180"/>
        <v>41782.684664351851</v>
      </c>
      <c r="U1651">
        <f t="shared" si="181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75"/>
        <v>142</v>
      </c>
      <c r="P1652" s="7">
        <f t="shared" si="176"/>
        <v>88.46875</v>
      </c>
      <c r="Q1652" t="str">
        <f t="shared" si="177"/>
        <v>music</v>
      </c>
      <c r="R1652" t="str">
        <f t="shared" si="178"/>
        <v>pop</v>
      </c>
      <c r="S1652" s="11">
        <f t="shared" si="179"/>
        <v>41526.435613425929</v>
      </c>
      <c r="T1652" s="11">
        <f t="shared" si="180"/>
        <v>41556.435613425929</v>
      </c>
      <c r="U1652">
        <f t="shared" si="181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75"/>
        <v>101</v>
      </c>
      <c r="P1653" s="7">
        <f t="shared" si="176"/>
        <v>100.75</v>
      </c>
      <c r="Q1653" t="str">
        <f t="shared" si="177"/>
        <v>music</v>
      </c>
      <c r="R1653" t="str">
        <f t="shared" si="178"/>
        <v>pop</v>
      </c>
      <c r="S1653" s="11">
        <f t="shared" si="179"/>
        <v>40625.900694444441</v>
      </c>
      <c r="T1653" s="11">
        <f t="shared" si="180"/>
        <v>40659.290972222225</v>
      </c>
      <c r="U1653">
        <f t="shared" si="181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75"/>
        <v>101</v>
      </c>
      <c r="P1654" s="7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1">
        <f t="shared" si="179"/>
        <v>41572.492974537039</v>
      </c>
      <c r="T1654" s="11">
        <f t="shared" si="180"/>
        <v>41602.534641203703</v>
      </c>
      <c r="U1654">
        <f t="shared" si="181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75"/>
        <v>174</v>
      </c>
      <c r="P1655" s="7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1">
        <f t="shared" si="179"/>
        <v>40626.834444444445</v>
      </c>
      <c r="T1655" s="11">
        <f t="shared" si="180"/>
        <v>40657.834444444445</v>
      </c>
      <c r="U1655">
        <f t="shared" si="181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75"/>
        <v>120</v>
      </c>
      <c r="P1656" s="7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1">
        <f t="shared" si="179"/>
        <v>40987.890740740739</v>
      </c>
      <c r="T1656" s="11">
        <f t="shared" si="180"/>
        <v>41017.890740740739</v>
      </c>
      <c r="U1656">
        <f t="shared" si="181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75"/>
        <v>143</v>
      </c>
      <c r="P1657" s="7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1">
        <f t="shared" si="179"/>
        <v>40974.791898148149</v>
      </c>
      <c r="T1657" s="11">
        <f t="shared" si="180"/>
        <v>41004.750231481477</v>
      </c>
      <c r="U1657">
        <f t="shared" si="181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75"/>
        <v>100</v>
      </c>
      <c r="P1658" s="7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1">
        <f t="shared" si="179"/>
        <v>41226.928842592592</v>
      </c>
      <c r="T1658" s="11">
        <f t="shared" si="180"/>
        <v>41256.928842592592</v>
      </c>
      <c r="U1658">
        <f t="shared" si="181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75"/>
        <v>105</v>
      </c>
      <c r="P1659" s="7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1">
        <f t="shared" si="179"/>
        <v>41023.782037037039</v>
      </c>
      <c r="T1659" s="11">
        <f t="shared" si="180"/>
        <v>41053.782037037039</v>
      </c>
      <c r="U1659">
        <f t="shared" si="181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75"/>
        <v>132</v>
      </c>
      <c r="P1660" s="7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1">
        <f t="shared" si="179"/>
        <v>41223.22184027778</v>
      </c>
      <c r="T1660" s="11">
        <f t="shared" si="180"/>
        <v>41261.597222222219</v>
      </c>
      <c r="U1660">
        <f t="shared" si="181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75"/>
        <v>113</v>
      </c>
      <c r="P1661" s="7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1">
        <f t="shared" si="179"/>
        <v>41596.913437499999</v>
      </c>
      <c r="T1661" s="11">
        <f t="shared" si="180"/>
        <v>41625.5</v>
      </c>
      <c r="U1661">
        <f t="shared" si="181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75"/>
        <v>1254</v>
      </c>
      <c r="P1662" s="7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1">
        <f t="shared" si="179"/>
        <v>42459.693865740745</v>
      </c>
      <c r="T1662" s="11">
        <f t="shared" si="180"/>
        <v>42490.915972222225</v>
      </c>
      <c r="U1662">
        <f t="shared" si="181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75"/>
        <v>103</v>
      </c>
      <c r="P1663" s="7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1">
        <f t="shared" si="179"/>
        <v>42343.998043981483</v>
      </c>
      <c r="T1663" s="11">
        <f t="shared" si="180"/>
        <v>42386.875</v>
      </c>
      <c r="U1663">
        <f t="shared" si="181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75"/>
        <v>103</v>
      </c>
      <c r="P1664" s="7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1">
        <f t="shared" si="179"/>
        <v>40848.198333333334</v>
      </c>
      <c r="T1664" s="11">
        <f t="shared" si="180"/>
        <v>40908.239999999998</v>
      </c>
      <c r="U1664">
        <f t="shared" si="181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75"/>
        <v>108</v>
      </c>
      <c r="P1665" s="7">
        <f t="shared" si="176"/>
        <v>33.75</v>
      </c>
      <c r="Q1665" t="str">
        <f t="shared" si="177"/>
        <v>music</v>
      </c>
      <c r="R1665" t="str">
        <f t="shared" si="178"/>
        <v>pop</v>
      </c>
      <c r="S1665" s="11">
        <f t="shared" si="179"/>
        <v>42006.02207175926</v>
      </c>
      <c r="T1665" s="11">
        <f t="shared" si="180"/>
        <v>42036.02207175926</v>
      </c>
      <c r="U1665">
        <f t="shared" si="181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82">ROUND(E1666/D1666*100,0)</f>
        <v>122</v>
      </c>
      <c r="P1666" s="7">
        <f t="shared" ref="P1666:P1729" si="183">E1666/L1666</f>
        <v>34.384494382022467</v>
      </c>
      <c r="Q1666" t="str">
        <f t="shared" ref="Q1666:Q1729" si="184">LEFT(N1666,SEARCH("/",N1666)-1)</f>
        <v>music</v>
      </c>
      <c r="R1666" t="str">
        <f t="shared" ref="R1666:R1729" si="185">RIGHT(N1666,LEN(N1666)-SEARCH("/",N1666))</f>
        <v>pop</v>
      </c>
      <c r="S1666" s="11">
        <f t="shared" ref="S1666:S1729" si="186">(((J1666/60)/60)/24)+DATE(1970,1,1)</f>
        <v>40939.761782407404</v>
      </c>
      <c r="T1666" s="11">
        <f t="shared" ref="T1666:T1729" si="187">(((I1666/60)/60)/24)+DATE(1970,1,1)</f>
        <v>40984.165972222225</v>
      </c>
      <c r="U1666">
        <f t="shared" ref="U1666:U1729" si="188">YEAR(S1666)</f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82"/>
        <v>119</v>
      </c>
      <c r="P1667" s="7">
        <f t="shared" si="183"/>
        <v>44.956989247311824</v>
      </c>
      <c r="Q1667" t="str">
        <f t="shared" si="184"/>
        <v>music</v>
      </c>
      <c r="R1667" t="str">
        <f t="shared" si="185"/>
        <v>pop</v>
      </c>
      <c r="S1667" s="11">
        <f t="shared" si="186"/>
        <v>40564.649456018517</v>
      </c>
      <c r="T1667" s="11">
        <f t="shared" si="187"/>
        <v>40596.125</v>
      </c>
      <c r="U1667">
        <f t="shared" si="188"/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82"/>
        <v>161</v>
      </c>
      <c r="P1668" s="7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1">
        <f t="shared" si="186"/>
        <v>41331.253159722226</v>
      </c>
      <c r="T1668" s="11">
        <f t="shared" si="187"/>
        <v>41361.211493055554</v>
      </c>
      <c r="U1668">
        <f t="shared" si="188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82"/>
        <v>127</v>
      </c>
      <c r="P1669" s="7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1">
        <f t="shared" si="186"/>
        <v>41682.0705787037</v>
      </c>
      <c r="T1669" s="11">
        <f t="shared" si="187"/>
        <v>41709.290972222225</v>
      </c>
      <c r="U1669">
        <f t="shared" si="188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82"/>
        <v>103</v>
      </c>
      <c r="P1670" s="7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1">
        <f t="shared" si="186"/>
        <v>40845.14975694444</v>
      </c>
      <c r="T1670" s="11">
        <f t="shared" si="187"/>
        <v>40875.191423611112</v>
      </c>
      <c r="U1670">
        <f t="shared" si="188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82"/>
        <v>140</v>
      </c>
      <c r="P1671" s="7">
        <f t="shared" si="183"/>
        <v>53.75</v>
      </c>
      <c r="Q1671" t="str">
        <f t="shared" si="184"/>
        <v>music</v>
      </c>
      <c r="R1671" t="str">
        <f t="shared" si="185"/>
        <v>pop</v>
      </c>
      <c r="S1671" s="11">
        <f t="shared" si="186"/>
        <v>42461.885138888887</v>
      </c>
      <c r="T1671" s="11">
        <f t="shared" si="187"/>
        <v>42521.885138888887</v>
      </c>
      <c r="U1671">
        <f t="shared" si="188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82"/>
        <v>103</v>
      </c>
      <c r="P1672" s="7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1">
        <f t="shared" si="186"/>
        <v>40313.930543981485</v>
      </c>
      <c r="T1672" s="11">
        <f t="shared" si="187"/>
        <v>40364.166666666664</v>
      </c>
      <c r="U1672">
        <f t="shared" si="188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82"/>
        <v>101</v>
      </c>
      <c r="P1673" s="7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1">
        <f t="shared" si="186"/>
        <v>42553.54414351852</v>
      </c>
      <c r="T1673" s="11">
        <f t="shared" si="187"/>
        <v>42583.54414351852</v>
      </c>
      <c r="U1673">
        <f t="shared" si="188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82"/>
        <v>113</v>
      </c>
      <c r="P1674" s="7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1">
        <f t="shared" si="186"/>
        <v>41034.656597222223</v>
      </c>
      <c r="T1674" s="11">
        <f t="shared" si="187"/>
        <v>41064.656597222223</v>
      </c>
      <c r="U1674">
        <f t="shared" si="188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82"/>
        <v>128</v>
      </c>
      <c r="P1675" s="7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1">
        <f t="shared" si="186"/>
        <v>42039.878379629634</v>
      </c>
      <c r="T1675" s="11">
        <f t="shared" si="187"/>
        <v>42069.878379629634</v>
      </c>
      <c r="U1675">
        <f t="shared" si="188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82"/>
        <v>202</v>
      </c>
      <c r="P1676" s="7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1">
        <f t="shared" si="186"/>
        <v>42569.605393518519</v>
      </c>
      <c r="T1676" s="11">
        <f t="shared" si="187"/>
        <v>42600.290972222225</v>
      </c>
      <c r="U1676">
        <f t="shared" si="188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82"/>
        <v>137</v>
      </c>
      <c r="P1677" s="7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1">
        <f t="shared" si="186"/>
        <v>40802.733101851853</v>
      </c>
      <c r="T1677" s="11">
        <f t="shared" si="187"/>
        <v>40832.918749999997</v>
      </c>
      <c r="U1677">
        <f t="shared" si="188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82"/>
        <v>115</v>
      </c>
      <c r="P1678" s="7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1">
        <f t="shared" si="186"/>
        <v>40973.72623842593</v>
      </c>
      <c r="T1678" s="11">
        <f t="shared" si="187"/>
        <v>41020.165972222225</v>
      </c>
      <c r="U1678">
        <f t="shared" si="188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82"/>
        <v>112</v>
      </c>
      <c r="P1679" s="7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1">
        <f t="shared" si="186"/>
        <v>42416.407129629632</v>
      </c>
      <c r="T1679" s="11">
        <f t="shared" si="187"/>
        <v>42476.249305555553</v>
      </c>
      <c r="U1679">
        <f t="shared" si="188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82"/>
        <v>118</v>
      </c>
      <c r="P1680" s="7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1">
        <f t="shared" si="186"/>
        <v>41662.854988425926</v>
      </c>
      <c r="T1680" s="11">
        <f t="shared" si="187"/>
        <v>41676.854988425926</v>
      </c>
      <c r="U1680">
        <f t="shared" si="188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82"/>
        <v>175</v>
      </c>
      <c r="P1681" s="7">
        <f t="shared" si="183"/>
        <v>62.5</v>
      </c>
      <c r="Q1681" t="str">
        <f t="shared" si="184"/>
        <v>music</v>
      </c>
      <c r="R1681" t="str">
        <f t="shared" si="185"/>
        <v>pop</v>
      </c>
      <c r="S1681" s="11">
        <f t="shared" si="186"/>
        <v>40723.068807870368</v>
      </c>
      <c r="T1681" s="11">
        <f t="shared" si="187"/>
        <v>40746.068807870368</v>
      </c>
      <c r="U1681">
        <f t="shared" si="188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82"/>
        <v>118</v>
      </c>
      <c r="P1682" s="7">
        <f t="shared" si="183"/>
        <v>47</v>
      </c>
      <c r="Q1682" t="str">
        <f t="shared" si="184"/>
        <v>music</v>
      </c>
      <c r="R1682" t="str">
        <f t="shared" si="185"/>
        <v>pop</v>
      </c>
      <c r="S1682" s="11">
        <f t="shared" si="186"/>
        <v>41802.757719907408</v>
      </c>
      <c r="T1682" s="11">
        <f t="shared" si="187"/>
        <v>41832.757719907408</v>
      </c>
      <c r="U1682">
        <f t="shared" si="188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82"/>
        <v>101</v>
      </c>
      <c r="P1683" s="7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1">
        <f t="shared" si="186"/>
        <v>42774.121342592596</v>
      </c>
      <c r="T1683" s="11">
        <f t="shared" si="187"/>
        <v>42823.083333333328</v>
      </c>
      <c r="U1683">
        <f t="shared" si="188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82"/>
        <v>0</v>
      </c>
      <c r="P1684" s="7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1">
        <f t="shared" si="186"/>
        <v>42779.21365740741</v>
      </c>
      <c r="T1684" s="11">
        <f t="shared" si="187"/>
        <v>42839.171990740739</v>
      </c>
      <c r="U1684">
        <f t="shared" si="188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82"/>
        <v>22</v>
      </c>
      <c r="P1685" s="7">
        <f t="shared" si="183"/>
        <v>76</v>
      </c>
      <c r="Q1685" t="str">
        <f t="shared" si="184"/>
        <v>music</v>
      </c>
      <c r="R1685" t="str">
        <f t="shared" si="185"/>
        <v>faith</v>
      </c>
      <c r="S1685" s="11">
        <f t="shared" si="186"/>
        <v>42808.781689814816</v>
      </c>
      <c r="T1685" s="11">
        <f t="shared" si="187"/>
        <v>42832.781689814816</v>
      </c>
      <c r="U1685">
        <f t="shared" si="188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82"/>
        <v>109</v>
      </c>
      <c r="P1686" s="7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1">
        <f t="shared" si="186"/>
        <v>42783.815289351856</v>
      </c>
      <c r="T1686" s="11">
        <f t="shared" si="187"/>
        <v>42811.773622685185</v>
      </c>
      <c r="U1686">
        <f t="shared" si="188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82"/>
        <v>103</v>
      </c>
      <c r="P1687" s="7">
        <f t="shared" si="183"/>
        <v>24</v>
      </c>
      <c r="Q1687" t="str">
        <f t="shared" si="184"/>
        <v>music</v>
      </c>
      <c r="R1687" t="str">
        <f t="shared" si="185"/>
        <v>faith</v>
      </c>
      <c r="S1687" s="11">
        <f t="shared" si="186"/>
        <v>42788.2502662037</v>
      </c>
      <c r="T1687" s="11">
        <f t="shared" si="187"/>
        <v>42818.208599537036</v>
      </c>
      <c r="U1687">
        <f t="shared" si="188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82"/>
        <v>0</v>
      </c>
      <c r="P1688" s="7">
        <f t="shared" si="183"/>
        <v>18</v>
      </c>
      <c r="Q1688" t="str">
        <f t="shared" si="184"/>
        <v>music</v>
      </c>
      <c r="R1688" t="str">
        <f t="shared" si="185"/>
        <v>faith</v>
      </c>
      <c r="S1688" s="11">
        <f t="shared" si="186"/>
        <v>42792.843969907408</v>
      </c>
      <c r="T1688" s="11">
        <f t="shared" si="187"/>
        <v>42852.802303240736</v>
      </c>
      <c r="U1688">
        <f t="shared" si="188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82"/>
        <v>31</v>
      </c>
      <c r="P1689" s="7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1">
        <f t="shared" si="186"/>
        <v>42802.046817129631</v>
      </c>
      <c r="T1689" s="11">
        <f t="shared" si="187"/>
        <v>42835.84375</v>
      </c>
      <c r="U1689">
        <f t="shared" si="188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82"/>
        <v>44</v>
      </c>
      <c r="P1690" s="7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1">
        <f t="shared" si="186"/>
        <v>42804.534652777773</v>
      </c>
      <c r="T1690" s="11">
        <f t="shared" si="187"/>
        <v>42834.492986111116</v>
      </c>
      <c r="U1690">
        <f t="shared" si="188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82"/>
        <v>100</v>
      </c>
      <c r="P1691" s="7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1">
        <f t="shared" si="186"/>
        <v>42780.942476851851</v>
      </c>
      <c r="T1691" s="11">
        <f t="shared" si="187"/>
        <v>42810.900810185187</v>
      </c>
      <c r="U1691">
        <f t="shared" si="188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82"/>
        <v>25</v>
      </c>
      <c r="P1692" s="7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1">
        <f t="shared" si="186"/>
        <v>42801.43104166667</v>
      </c>
      <c r="T1692" s="11">
        <f t="shared" si="187"/>
        <v>42831.389374999999</v>
      </c>
      <c r="U1692">
        <f t="shared" si="188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82"/>
        <v>33</v>
      </c>
      <c r="P1693" s="7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1">
        <f t="shared" si="186"/>
        <v>42795.701481481476</v>
      </c>
      <c r="T1693" s="11">
        <f t="shared" si="187"/>
        <v>42828.041666666672</v>
      </c>
      <c r="U1693">
        <f t="shared" si="188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82"/>
        <v>48</v>
      </c>
      <c r="P1694" s="7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1">
        <f t="shared" si="186"/>
        <v>42788.151238425926</v>
      </c>
      <c r="T1694" s="11">
        <f t="shared" si="187"/>
        <v>42820.999305555553</v>
      </c>
      <c r="U1694">
        <f t="shared" si="188"/>
        <v>2017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82"/>
        <v>9</v>
      </c>
      <c r="P1695" s="7">
        <f t="shared" si="183"/>
        <v>35</v>
      </c>
      <c r="Q1695" t="str">
        <f t="shared" si="184"/>
        <v>music</v>
      </c>
      <c r="R1695" t="str">
        <f t="shared" si="185"/>
        <v>faith</v>
      </c>
      <c r="S1695" s="11">
        <f t="shared" si="186"/>
        <v>42803.920277777783</v>
      </c>
      <c r="T1695" s="11">
        <f t="shared" si="187"/>
        <v>42834.833333333328</v>
      </c>
      <c r="U1695">
        <f t="shared" si="188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82"/>
        <v>0</v>
      </c>
      <c r="P1696" s="7">
        <f t="shared" si="183"/>
        <v>5</v>
      </c>
      <c r="Q1696" t="str">
        <f t="shared" si="184"/>
        <v>music</v>
      </c>
      <c r="R1696" t="str">
        <f t="shared" si="185"/>
        <v>faith</v>
      </c>
      <c r="S1696" s="11">
        <f t="shared" si="186"/>
        <v>42791.669837962967</v>
      </c>
      <c r="T1696" s="11">
        <f t="shared" si="187"/>
        <v>42821.191666666666</v>
      </c>
      <c r="U1696">
        <f t="shared" si="188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82"/>
        <v>12</v>
      </c>
      <c r="P1697" s="7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1">
        <f t="shared" si="186"/>
        <v>42801.031412037039</v>
      </c>
      <c r="T1697" s="11">
        <f t="shared" si="187"/>
        <v>42835.041666666672</v>
      </c>
      <c r="U1697">
        <f t="shared" si="188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82"/>
        <v>0</v>
      </c>
      <c r="P1698" s="7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1">
        <f t="shared" si="186"/>
        <v>42796.069571759261</v>
      </c>
      <c r="T1698" s="11">
        <f t="shared" si="187"/>
        <v>42826.027905092589</v>
      </c>
      <c r="U1698">
        <f t="shared" si="188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82"/>
        <v>20</v>
      </c>
      <c r="P1699" s="7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1">
        <f t="shared" si="186"/>
        <v>42805.032962962956</v>
      </c>
      <c r="T1699" s="11">
        <f t="shared" si="187"/>
        <v>42834.991296296299</v>
      </c>
      <c r="U1699">
        <f t="shared" si="188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82"/>
        <v>0</v>
      </c>
      <c r="P1700" s="7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1">
        <f t="shared" si="186"/>
        <v>42796.207870370374</v>
      </c>
      <c r="T1700" s="11">
        <f t="shared" si="187"/>
        <v>42820.147916666669</v>
      </c>
      <c r="U1700">
        <f t="shared" si="188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82"/>
        <v>4</v>
      </c>
      <c r="P1701" s="7">
        <f t="shared" si="183"/>
        <v>54</v>
      </c>
      <c r="Q1701" t="str">
        <f t="shared" si="184"/>
        <v>music</v>
      </c>
      <c r="R1701" t="str">
        <f t="shared" si="185"/>
        <v>faith</v>
      </c>
      <c r="S1701" s="11">
        <f t="shared" si="186"/>
        <v>42806.863946759258</v>
      </c>
      <c r="T1701" s="11">
        <f t="shared" si="187"/>
        <v>42836.863946759258</v>
      </c>
      <c r="U1701">
        <f t="shared" si="188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82"/>
        <v>26</v>
      </c>
      <c r="P1702" s="7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1">
        <f t="shared" si="186"/>
        <v>42796.071643518517</v>
      </c>
      <c r="T1702" s="11">
        <f t="shared" si="187"/>
        <v>42826.166666666672</v>
      </c>
      <c r="U1702">
        <f t="shared" si="188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82"/>
        <v>0</v>
      </c>
      <c r="P1703" s="7">
        <f t="shared" si="183"/>
        <v>5</v>
      </c>
      <c r="Q1703" t="str">
        <f t="shared" si="184"/>
        <v>music</v>
      </c>
      <c r="R1703" t="str">
        <f t="shared" si="185"/>
        <v>faith</v>
      </c>
      <c r="S1703" s="11">
        <f t="shared" si="186"/>
        <v>41989.664409722223</v>
      </c>
      <c r="T1703" s="11">
        <f t="shared" si="187"/>
        <v>42019.664409722223</v>
      </c>
      <c r="U1703">
        <f t="shared" si="188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82"/>
        <v>0</v>
      </c>
      <c r="P1704" s="7">
        <f t="shared" si="183"/>
        <v>1</v>
      </c>
      <c r="Q1704" t="str">
        <f t="shared" si="184"/>
        <v>music</v>
      </c>
      <c r="R1704" t="str">
        <f t="shared" si="185"/>
        <v>faith</v>
      </c>
      <c r="S1704" s="11">
        <f t="shared" si="186"/>
        <v>42063.869791666672</v>
      </c>
      <c r="T1704" s="11">
        <f t="shared" si="187"/>
        <v>42093.828125</v>
      </c>
      <c r="U1704">
        <f t="shared" si="188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82"/>
        <v>1</v>
      </c>
      <c r="P1705" s="7">
        <f t="shared" si="183"/>
        <v>25.5</v>
      </c>
      <c r="Q1705" t="str">
        <f t="shared" si="184"/>
        <v>music</v>
      </c>
      <c r="R1705" t="str">
        <f t="shared" si="185"/>
        <v>faith</v>
      </c>
      <c r="S1705" s="11">
        <f t="shared" si="186"/>
        <v>42187.281678240746</v>
      </c>
      <c r="T1705" s="11">
        <f t="shared" si="187"/>
        <v>42247.281678240746</v>
      </c>
      <c r="U1705">
        <f t="shared" si="188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82"/>
        <v>65</v>
      </c>
      <c r="P1706" s="7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1">
        <f t="shared" si="186"/>
        <v>42021.139733796299</v>
      </c>
      <c r="T1706" s="11">
        <f t="shared" si="187"/>
        <v>42051.139733796299</v>
      </c>
      <c r="U1706">
        <f t="shared" si="188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82"/>
        <v>0</v>
      </c>
      <c r="P1707" s="7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1">
        <f t="shared" si="186"/>
        <v>42245.016736111109</v>
      </c>
      <c r="T1707" s="11">
        <f t="shared" si="187"/>
        <v>42256.666666666672</v>
      </c>
      <c r="U1707">
        <f t="shared" si="188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82"/>
        <v>0</v>
      </c>
      <c r="P1708" s="7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1">
        <f t="shared" si="186"/>
        <v>42179.306388888886</v>
      </c>
      <c r="T1708" s="11">
        <f t="shared" si="187"/>
        <v>42239.306388888886</v>
      </c>
      <c r="U1708">
        <f t="shared" si="188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82"/>
        <v>10</v>
      </c>
      <c r="P1709" s="7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1">
        <f t="shared" si="186"/>
        <v>42427.721006944441</v>
      </c>
      <c r="T1709" s="11">
        <f t="shared" si="187"/>
        <v>42457.679340277777</v>
      </c>
      <c r="U1709">
        <f t="shared" si="188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82"/>
        <v>0</v>
      </c>
      <c r="P1710" s="7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1">
        <f t="shared" si="186"/>
        <v>42451.866967592592</v>
      </c>
      <c r="T1710" s="11">
        <f t="shared" si="187"/>
        <v>42491.866967592592</v>
      </c>
      <c r="U1710">
        <f t="shared" si="188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82"/>
        <v>5</v>
      </c>
      <c r="P1711" s="7">
        <f t="shared" si="183"/>
        <v>21.25</v>
      </c>
      <c r="Q1711" t="str">
        <f t="shared" si="184"/>
        <v>music</v>
      </c>
      <c r="R1711" t="str">
        <f t="shared" si="185"/>
        <v>faith</v>
      </c>
      <c r="S1711" s="11">
        <f t="shared" si="186"/>
        <v>41841.56381944444</v>
      </c>
      <c r="T1711" s="11">
        <f t="shared" si="187"/>
        <v>41882.818749999999</v>
      </c>
      <c r="U1711">
        <f t="shared" si="188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82"/>
        <v>1</v>
      </c>
      <c r="P1712" s="7">
        <f t="shared" si="183"/>
        <v>34</v>
      </c>
      <c r="Q1712" t="str">
        <f t="shared" si="184"/>
        <v>music</v>
      </c>
      <c r="R1712" t="str">
        <f t="shared" si="185"/>
        <v>faith</v>
      </c>
      <c r="S1712" s="11">
        <f t="shared" si="186"/>
        <v>42341.59129629629</v>
      </c>
      <c r="T1712" s="11">
        <f t="shared" si="187"/>
        <v>42387.541666666672</v>
      </c>
      <c r="U1712">
        <f t="shared" si="188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82"/>
        <v>11</v>
      </c>
      <c r="P1713" s="7">
        <f t="shared" si="183"/>
        <v>525</v>
      </c>
      <c r="Q1713" t="str">
        <f t="shared" si="184"/>
        <v>music</v>
      </c>
      <c r="R1713" t="str">
        <f t="shared" si="185"/>
        <v>faith</v>
      </c>
      <c r="S1713" s="11">
        <f t="shared" si="186"/>
        <v>41852.646226851852</v>
      </c>
      <c r="T1713" s="11">
        <f t="shared" si="187"/>
        <v>41883.646226851852</v>
      </c>
      <c r="U1713">
        <f t="shared" si="188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82"/>
        <v>0</v>
      </c>
      <c r="P1714" s="7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1">
        <f t="shared" si="186"/>
        <v>42125.913807870369</v>
      </c>
      <c r="T1714" s="11">
        <f t="shared" si="187"/>
        <v>42185.913807870369</v>
      </c>
      <c r="U1714">
        <f t="shared" si="188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82"/>
        <v>2</v>
      </c>
      <c r="P1715" s="7">
        <f t="shared" si="183"/>
        <v>50</v>
      </c>
      <c r="Q1715" t="str">
        <f t="shared" si="184"/>
        <v>music</v>
      </c>
      <c r="R1715" t="str">
        <f t="shared" si="185"/>
        <v>faith</v>
      </c>
      <c r="S1715" s="11">
        <f t="shared" si="186"/>
        <v>41887.801064814819</v>
      </c>
      <c r="T1715" s="11">
        <f t="shared" si="187"/>
        <v>41917.801064814819</v>
      </c>
      <c r="U1715">
        <f t="shared" si="188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82"/>
        <v>8</v>
      </c>
      <c r="P1716" s="7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1">
        <f t="shared" si="186"/>
        <v>42095.918530092589</v>
      </c>
      <c r="T1716" s="11">
        <f t="shared" si="187"/>
        <v>42125.918530092589</v>
      </c>
      <c r="U1716">
        <f t="shared" si="188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82"/>
        <v>0</v>
      </c>
      <c r="P1717" s="7">
        <f t="shared" si="183"/>
        <v>5.5</v>
      </c>
      <c r="Q1717" t="str">
        <f t="shared" si="184"/>
        <v>music</v>
      </c>
      <c r="R1717" t="str">
        <f t="shared" si="185"/>
        <v>faith</v>
      </c>
      <c r="S1717" s="11">
        <f t="shared" si="186"/>
        <v>42064.217418981483</v>
      </c>
      <c r="T1717" s="11">
        <f t="shared" si="187"/>
        <v>42094.140277777777</v>
      </c>
      <c r="U1717">
        <f t="shared" si="188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82"/>
        <v>8</v>
      </c>
      <c r="P1718" s="7">
        <f t="shared" si="183"/>
        <v>50</v>
      </c>
      <c r="Q1718" t="str">
        <f t="shared" si="184"/>
        <v>music</v>
      </c>
      <c r="R1718" t="str">
        <f t="shared" si="185"/>
        <v>faith</v>
      </c>
      <c r="S1718" s="11">
        <f t="shared" si="186"/>
        <v>42673.577534722222</v>
      </c>
      <c r="T1718" s="11">
        <f t="shared" si="187"/>
        <v>42713.619201388887</v>
      </c>
      <c r="U1718">
        <f t="shared" si="188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82"/>
        <v>43</v>
      </c>
      <c r="P1719" s="7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1">
        <f t="shared" si="186"/>
        <v>42460.98192129629</v>
      </c>
      <c r="T1719" s="11">
        <f t="shared" si="187"/>
        <v>42481.166666666672</v>
      </c>
      <c r="U1719">
        <f t="shared" si="188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82"/>
        <v>0</v>
      </c>
      <c r="P1720" s="7">
        <f t="shared" si="183"/>
        <v>37.5</v>
      </c>
      <c r="Q1720" t="str">
        <f t="shared" si="184"/>
        <v>music</v>
      </c>
      <c r="R1720" t="str">
        <f t="shared" si="185"/>
        <v>faith</v>
      </c>
      <c r="S1720" s="11">
        <f t="shared" si="186"/>
        <v>42460.610520833332</v>
      </c>
      <c r="T1720" s="11">
        <f t="shared" si="187"/>
        <v>42504.207638888889</v>
      </c>
      <c r="U1720">
        <f t="shared" si="188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82"/>
        <v>1</v>
      </c>
      <c r="P1721" s="7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1">
        <f t="shared" si="186"/>
        <v>41869.534618055557</v>
      </c>
      <c r="T1721" s="11">
        <f t="shared" si="187"/>
        <v>41899.534618055557</v>
      </c>
      <c r="U1721">
        <f t="shared" si="188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82"/>
        <v>6</v>
      </c>
      <c r="P1722" s="7">
        <f t="shared" si="183"/>
        <v>28.125</v>
      </c>
      <c r="Q1722" t="str">
        <f t="shared" si="184"/>
        <v>music</v>
      </c>
      <c r="R1722" t="str">
        <f t="shared" si="185"/>
        <v>faith</v>
      </c>
      <c r="S1722" s="11">
        <f t="shared" si="186"/>
        <v>41922.783229166671</v>
      </c>
      <c r="T1722" s="11">
        <f t="shared" si="187"/>
        <v>41952.824895833335</v>
      </c>
      <c r="U1722">
        <f t="shared" si="188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82"/>
        <v>0</v>
      </c>
      <c r="P1723" s="7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1">
        <f t="shared" si="186"/>
        <v>42319.461377314816</v>
      </c>
      <c r="T1723" s="11">
        <f t="shared" si="187"/>
        <v>42349.461377314816</v>
      </c>
      <c r="U1723">
        <f t="shared" si="188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82"/>
        <v>0</v>
      </c>
      <c r="P1724" s="7">
        <f t="shared" si="183"/>
        <v>1</v>
      </c>
      <c r="Q1724" t="str">
        <f t="shared" si="184"/>
        <v>music</v>
      </c>
      <c r="R1724" t="str">
        <f t="shared" si="185"/>
        <v>faith</v>
      </c>
      <c r="S1724" s="11">
        <f t="shared" si="186"/>
        <v>42425.960983796293</v>
      </c>
      <c r="T1724" s="11">
        <f t="shared" si="187"/>
        <v>42463.006944444445</v>
      </c>
      <c r="U1724">
        <f t="shared" si="188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82"/>
        <v>7</v>
      </c>
      <c r="P1725" s="7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1">
        <f t="shared" si="186"/>
        <v>42129.82540509259</v>
      </c>
      <c r="T1725" s="11">
        <f t="shared" si="187"/>
        <v>42186.25</v>
      </c>
      <c r="U1725">
        <f t="shared" si="188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82"/>
        <v>1</v>
      </c>
      <c r="P1726" s="7">
        <f t="shared" si="183"/>
        <v>8.75</v>
      </c>
      <c r="Q1726" t="str">
        <f t="shared" si="184"/>
        <v>music</v>
      </c>
      <c r="R1726" t="str">
        <f t="shared" si="185"/>
        <v>faith</v>
      </c>
      <c r="S1726" s="11">
        <f t="shared" si="186"/>
        <v>41912.932430555556</v>
      </c>
      <c r="T1726" s="11">
        <f t="shared" si="187"/>
        <v>41942.932430555556</v>
      </c>
      <c r="U1726">
        <f t="shared" si="188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82"/>
        <v>10</v>
      </c>
      <c r="P1727" s="7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1">
        <f t="shared" si="186"/>
        <v>41845.968159722222</v>
      </c>
      <c r="T1727" s="11">
        <f t="shared" si="187"/>
        <v>41875.968159722222</v>
      </c>
      <c r="U1727">
        <f t="shared" si="188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82"/>
        <v>34</v>
      </c>
      <c r="P1728" s="7">
        <f t="shared" si="183"/>
        <v>137.25</v>
      </c>
      <c r="Q1728" t="str">
        <f t="shared" si="184"/>
        <v>music</v>
      </c>
      <c r="R1728" t="str">
        <f t="shared" si="185"/>
        <v>faith</v>
      </c>
      <c r="S1728" s="11">
        <f t="shared" si="186"/>
        <v>41788.919722222221</v>
      </c>
      <c r="T1728" s="11">
        <f t="shared" si="187"/>
        <v>41817.919722222221</v>
      </c>
      <c r="U1728">
        <f t="shared" si="188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82"/>
        <v>0</v>
      </c>
      <c r="P1729" s="7">
        <f t="shared" si="183"/>
        <v>1</v>
      </c>
      <c r="Q1729" t="str">
        <f t="shared" si="184"/>
        <v>music</v>
      </c>
      <c r="R1729" t="str">
        <f t="shared" si="185"/>
        <v>faith</v>
      </c>
      <c r="S1729" s="11">
        <f t="shared" si="186"/>
        <v>42044.927974537044</v>
      </c>
      <c r="T1729" s="11">
        <f t="shared" si="187"/>
        <v>42099.458333333328</v>
      </c>
      <c r="U1729">
        <f t="shared" si="188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89">ROUND(E1730/D1730*100,0)</f>
        <v>68</v>
      </c>
      <c r="P1730" s="7">
        <f t="shared" ref="P1730:P1793" si="190">E1730/L1730</f>
        <v>122.14285714285714</v>
      </c>
      <c r="Q1730" t="str">
        <f t="shared" ref="Q1730:Q1793" si="191">LEFT(N1730,SEARCH("/",N1730)-1)</f>
        <v>music</v>
      </c>
      <c r="R1730" t="str">
        <f t="shared" ref="R1730:R1793" si="192">RIGHT(N1730,LEN(N1730)-SEARCH("/",N1730))</f>
        <v>faith</v>
      </c>
      <c r="S1730" s="11">
        <f t="shared" ref="S1730:S1793" si="193">(((J1730/60)/60)/24)+DATE(1970,1,1)</f>
        <v>42268.625856481478</v>
      </c>
      <c r="T1730" s="11">
        <f t="shared" ref="T1730:T1793" si="194">(((I1730/60)/60)/24)+DATE(1970,1,1)</f>
        <v>42298.625856481478</v>
      </c>
      <c r="U1730">
        <f t="shared" ref="U1730:U1793" si="195">YEAR(S1730)</f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89"/>
        <v>0</v>
      </c>
      <c r="P1731" s="7" t="e">
        <f t="shared" si="190"/>
        <v>#DIV/0!</v>
      </c>
      <c r="Q1731" t="str">
        <f t="shared" si="191"/>
        <v>music</v>
      </c>
      <c r="R1731" t="str">
        <f t="shared" si="192"/>
        <v>faith</v>
      </c>
      <c r="S1731" s="11">
        <f t="shared" si="193"/>
        <v>42471.052152777775</v>
      </c>
      <c r="T1731" s="11">
        <f t="shared" si="194"/>
        <v>42531.052152777775</v>
      </c>
      <c r="U1731">
        <f t="shared" si="195"/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89"/>
        <v>0</v>
      </c>
      <c r="P1732" s="7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1">
        <f t="shared" si="193"/>
        <v>42272.087766203709</v>
      </c>
      <c r="T1732" s="11">
        <f t="shared" si="194"/>
        <v>42302.087766203709</v>
      </c>
      <c r="U1732">
        <f t="shared" si="195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89"/>
        <v>0</v>
      </c>
      <c r="P1733" s="7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1">
        <f t="shared" si="193"/>
        <v>42152.906851851847</v>
      </c>
      <c r="T1733" s="11">
        <f t="shared" si="194"/>
        <v>42166.625</v>
      </c>
      <c r="U1733">
        <f t="shared" si="195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89"/>
        <v>0</v>
      </c>
      <c r="P1734" s="7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1">
        <f t="shared" si="193"/>
        <v>42325.683807870373</v>
      </c>
      <c r="T1734" s="11">
        <f t="shared" si="194"/>
        <v>42385.208333333328</v>
      </c>
      <c r="U1734">
        <f t="shared" si="195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89"/>
        <v>0</v>
      </c>
      <c r="P1735" s="7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1">
        <f t="shared" si="193"/>
        <v>42614.675625000003</v>
      </c>
      <c r="T1735" s="11">
        <f t="shared" si="194"/>
        <v>42626.895833333328</v>
      </c>
      <c r="U1735">
        <f t="shared" si="195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89"/>
        <v>0</v>
      </c>
      <c r="P1736" s="7">
        <f t="shared" si="190"/>
        <v>1</v>
      </c>
      <c r="Q1736" t="str">
        <f t="shared" si="191"/>
        <v>music</v>
      </c>
      <c r="R1736" t="str">
        <f t="shared" si="192"/>
        <v>faith</v>
      </c>
      <c r="S1736" s="11">
        <f t="shared" si="193"/>
        <v>42102.036527777775</v>
      </c>
      <c r="T1736" s="11">
        <f t="shared" si="194"/>
        <v>42132.036527777775</v>
      </c>
      <c r="U1736">
        <f t="shared" si="195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89"/>
        <v>11</v>
      </c>
      <c r="P1737" s="7">
        <f t="shared" si="190"/>
        <v>55</v>
      </c>
      <c r="Q1737" t="str">
        <f t="shared" si="191"/>
        <v>music</v>
      </c>
      <c r="R1737" t="str">
        <f t="shared" si="192"/>
        <v>faith</v>
      </c>
      <c r="S1737" s="11">
        <f t="shared" si="193"/>
        <v>42559.814178240747</v>
      </c>
      <c r="T1737" s="11">
        <f t="shared" si="194"/>
        <v>42589.814178240747</v>
      </c>
      <c r="U1737">
        <f t="shared" si="195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89"/>
        <v>1</v>
      </c>
      <c r="P1738" s="7">
        <f t="shared" si="190"/>
        <v>22</v>
      </c>
      <c r="Q1738" t="str">
        <f t="shared" si="191"/>
        <v>music</v>
      </c>
      <c r="R1738" t="str">
        <f t="shared" si="192"/>
        <v>faith</v>
      </c>
      <c r="S1738" s="11">
        <f t="shared" si="193"/>
        <v>42286.861493055556</v>
      </c>
      <c r="T1738" s="11">
        <f t="shared" si="194"/>
        <v>42316.90315972222</v>
      </c>
      <c r="U1738">
        <f t="shared" si="195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89"/>
        <v>21</v>
      </c>
      <c r="P1739" s="7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1">
        <f t="shared" si="193"/>
        <v>42175.948981481488</v>
      </c>
      <c r="T1739" s="11">
        <f t="shared" si="194"/>
        <v>42205.948981481488</v>
      </c>
      <c r="U1739">
        <f t="shared" si="195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89"/>
        <v>0</v>
      </c>
      <c r="P1740" s="7">
        <f t="shared" si="190"/>
        <v>20</v>
      </c>
      <c r="Q1740" t="str">
        <f t="shared" si="191"/>
        <v>music</v>
      </c>
      <c r="R1740" t="str">
        <f t="shared" si="192"/>
        <v>faith</v>
      </c>
      <c r="S1740" s="11">
        <f t="shared" si="193"/>
        <v>41884.874328703707</v>
      </c>
      <c r="T1740" s="11">
        <f t="shared" si="194"/>
        <v>41914.874328703707</v>
      </c>
      <c r="U1740">
        <f t="shared" si="195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89"/>
        <v>0</v>
      </c>
      <c r="P1741" s="7">
        <f t="shared" si="190"/>
        <v>1</v>
      </c>
      <c r="Q1741" t="str">
        <f t="shared" si="191"/>
        <v>music</v>
      </c>
      <c r="R1741" t="str">
        <f t="shared" si="192"/>
        <v>faith</v>
      </c>
      <c r="S1741" s="11">
        <f t="shared" si="193"/>
        <v>42435.874212962968</v>
      </c>
      <c r="T1741" s="11">
        <f t="shared" si="194"/>
        <v>42494.832546296297</v>
      </c>
      <c r="U1741">
        <f t="shared" si="195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89"/>
        <v>0</v>
      </c>
      <c r="P1742" s="7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1">
        <f t="shared" si="193"/>
        <v>42171.817384259266</v>
      </c>
      <c r="T1742" s="11">
        <f t="shared" si="194"/>
        <v>42201.817384259266</v>
      </c>
      <c r="U1742">
        <f t="shared" si="195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89"/>
        <v>111</v>
      </c>
      <c r="P1743" s="7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1">
        <f t="shared" si="193"/>
        <v>42120.628136574072</v>
      </c>
      <c r="T1743" s="11">
        <f t="shared" si="194"/>
        <v>42165.628136574072</v>
      </c>
      <c r="U1743">
        <f t="shared" si="195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89"/>
        <v>109</v>
      </c>
      <c r="P1744" s="7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1">
        <f t="shared" si="193"/>
        <v>42710.876967592587</v>
      </c>
      <c r="T1744" s="11">
        <f t="shared" si="194"/>
        <v>42742.875</v>
      </c>
      <c r="U1744">
        <f t="shared" si="195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89"/>
        <v>100</v>
      </c>
      <c r="P1745" s="7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1">
        <f t="shared" si="193"/>
        <v>42586.925636574073</v>
      </c>
      <c r="T1745" s="11">
        <f t="shared" si="194"/>
        <v>42609.165972222225</v>
      </c>
      <c r="U1745">
        <f t="shared" si="195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89"/>
        <v>118</v>
      </c>
      <c r="P1746" s="7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1">
        <f t="shared" si="193"/>
        <v>42026.605057870373</v>
      </c>
      <c r="T1746" s="11">
        <f t="shared" si="194"/>
        <v>42071.563391203701</v>
      </c>
      <c r="U1746">
        <f t="shared" si="195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89"/>
        <v>114</v>
      </c>
      <c r="P1747" s="7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1">
        <f t="shared" si="193"/>
        <v>42690.259699074071</v>
      </c>
      <c r="T1747" s="11">
        <f t="shared" si="194"/>
        <v>42726.083333333328</v>
      </c>
      <c r="U1747">
        <f t="shared" si="195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89"/>
        <v>148</v>
      </c>
      <c r="P1748" s="7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1">
        <f t="shared" si="193"/>
        <v>42668.176701388889</v>
      </c>
      <c r="T1748" s="11">
        <f t="shared" si="194"/>
        <v>42698.083333333328</v>
      </c>
      <c r="U1748">
        <f t="shared" si="195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89"/>
        <v>105</v>
      </c>
      <c r="P1749" s="7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1">
        <f t="shared" si="193"/>
        <v>42292.435532407413</v>
      </c>
      <c r="T1749" s="11">
        <f t="shared" si="194"/>
        <v>42321.625</v>
      </c>
      <c r="U1749">
        <f t="shared" si="195"/>
        <v>2015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89"/>
        <v>130</v>
      </c>
      <c r="P1750" s="7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1">
        <f t="shared" si="193"/>
        <v>42219.950729166667</v>
      </c>
      <c r="T1750" s="11">
        <f t="shared" si="194"/>
        <v>42249.950729166667</v>
      </c>
      <c r="U1750">
        <f t="shared" si="195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89"/>
        <v>123</v>
      </c>
      <c r="P1751" s="7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1">
        <f t="shared" si="193"/>
        <v>42758.975937499999</v>
      </c>
      <c r="T1751" s="11">
        <f t="shared" si="194"/>
        <v>42795.791666666672</v>
      </c>
      <c r="U1751">
        <f t="shared" si="195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89"/>
        <v>202</v>
      </c>
      <c r="P1752" s="7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1">
        <f t="shared" si="193"/>
        <v>42454.836851851855</v>
      </c>
      <c r="T1752" s="11">
        <f t="shared" si="194"/>
        <v>42479.836851851855</v>
      </c>
      <c r="U1752">
        <f t="shared" si="195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89"/>
        <v>103</v>
      </c>
      <c r="P1753" s="7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1">
        <f t="shared" si="193"/>
        <v>42052.7815162037</v>
      </c>
      <c r="T1753" s="11">
        <f t="shared" si="194"/>
        <v>42082.739849537036</v>
      </c>
      <c r="U1753">
        <f t="shared" si="195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89"/>
        <v>260</v>
      </c>
      <c r="P1754" s="7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1">
        <f t="shared" si="193"/>
        <v>42627.253263888888</v>
      </c>
      <c r="T1754" s="11">
        <f t="shared" si="194"/>
        <v>42657.253263888888</v>
      </c>
      <c r="U1754">
        <f t="shared" si="195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89"/>
        <v>108</v>
      </c>
      <c r="P1755" s="7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1">
        <f t="shared" si="193"/>
        <v>42420.74962962963</v>
      </c>
      <c r="T1755" s="11">
        <f t="shared" si="194"/>
        <v>42450.707962962959</v>
      </c>
      <c r="U1755">
        <f t="shared" si="195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89"/>
        <v>111</v>
      </c>
      <c r="P1756" s="7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1">
        <f t="shared" si="193"/>
        <v>42067.876770833333</v>
      </c>
      <c r="T1756" s="11">
        <f t="shared" si="194"/>
        <v>42097.835104166668</v>
      </c>
      <c r="U1756">
        <f t="shared" si="195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89"/>
        <v>120</v>
      </c>
      <c r="P1757" s="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1">
        <f t="shared" si="193"/>
        <v>42252.788900462961</v>
      </c>
      <c r="T1757" s="11">
        <f t="shared" si="194"/>
        <v>42282.788900462961</v>
      </c>
      <c r="U1757">
        <f t="shared" si="195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89"/>
        <v>103</v>
      </c>
      <c r="P1758" s="7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1">
        <f t="shared" si="193"/>
        <v>42571.167465277773</v>
      </c>
      <c r="T1758" s="11">
        <f t="shared" si="194"/>
        <v>42611.167465277773</v>
      </c>
      <c r="U1758">
        <f t="shared" si="195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89"/>
        <v>116</v>
      </c>
      <c r="P1759" s="7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1">
        <f t="shared" si="193"/>
        <v>42733.827349537038</v>
      </c>
      <c r="T1759" s="11">
        <f t="shared" si="194"/>
        <v>42763.811805555553</v>
      </c>
      <c r="U1759">
        <f t="shared" si="195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89"/>
        <v>115</v>
      </c>
      <c r="P1760" s="7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1">
        <f t="shared" si="193"/>
        <v>42505.955925925926</v>
      </c>
      <c r="T1760" s="11">
        <f t="shared" si="194"/>
        <v>42565.955925925926</v>
      </c>
      <c r="U1760">
        <f t="shared" si="195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89"/>
        <v>107</v>
      </c>
      <c r="P1761" s="7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1">
        <f t="shared" si="193"/>
        <v>42068.829039351855</v>
      </c>
      <c r="T1761" s="11">
        <f t="shared" si="194"/>
        <v>42088.787372685183</v>
      </c>
      <c r="U1761">
        <f t="shared" si="195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89"/>
        <v>165</v>
      </c>
      <c r="P1762" s="7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1">
        <f t="shared" si="193"/>
        <v>42405.67260416667</v>
      </c>
      <c r="T1762" s="11">
        <f t="shared" si="194"/>
        <v>42425.67260416667</v>
      </c>
      <c r="U1762">
        <f t="shared" si="195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89"/>
        <v>155</v>
      </c>
      <c r="P1763" s="7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1">
        <f t="shared" si="193"/>
        <v>42209.567824074074</v>
      </c>
      <c r="T1763" s="11">
        <f t="shared" si="194"/>
        <v>42259.567824074074</v>
      </c>
      <c r="U1763">
        <f t="shared" si="195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89"/>
        <v>885</v>
      </c>
      <c r="P1764" s="7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1">
        <f t="shared" si="193"/>
        <v>42410.982002314813</v>
      </c>
      <c r="T1764" s="11">
        <f t="shared" si="194"/>
        <v>42440.982002314813</v>
      </c>
      <c r="U1764">
        <f t="shared" si="195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89"/>
        <v>102</v>
      </c>
      <c r="P1765" s="7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1">
        <f t="shared" si="193"/>
        <v>42636.868518518517</v>
      </c>
      <c r="T1765" s="11">
        <f t="shared" si="194"/>
        <v>42666.868518518517</v>
      </c>
      <c r="U1765">
        <f t="shared" si="195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89"/>
        <v>20</v>
      </c>
      <c r="P1766" s="7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1">
        <f t="shared" si="193"/>
        <v>41825.485868055555</v>
      </c>
      <c r="T1766" s="11">
        <f t="shared" si="194"/>
        <v>41854.485868055555</v>
      </c>
      <c r="U1766">
        <f t="shared" si="195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89"/>
        <v>59</v>
      </c>
      <c r="P1767" s="7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1">
        <f t="shared" si="193"/>
        <v>41834.980462962965</v>
      </c>
      <c r="T1767" s="11">
        <f t="shared" si="194"/>
        <v>41864.980462962965</v>
      </c>
      <c r="U1767">
        <f t="shared" si="195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89"/>
        <v>0</v>
      </c>
      <c r="P1768" s="7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1">
        <f t="shared" si="193"/>
        <v>41855.859814814816</v>
      </c>
      <c r="T1768" s="11">
        <f t="shared" si="194"/>
        <v>41876.859814814816</v>
      </c>
      <c r="U1768">
        <f t="shared" si="195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89"/>
        <v>46</v>
      </c>
      <c r="P1769" s="7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1">
        <f t="shared" si="193"/>
        <v>41824.658379629633</v>
      </c>
      <c r="T1769" s="11">
        <f t="shared" si="194"/>
        <v>41854.658379629633</v>
      </c>
      <c r="U1769">
        <f t="shared" si="195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89"/>
        <v>4</v>
      </c>
      <c r="P1770" s="7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1">
        <f t="shared" si="193"/>
        <v>41849.560694444444</v>
      </c>
      <c r="T1770" s="11">
        <f t="shared" si="194"/>
        <v>41909.560694444444</v>
      </c>
      <c r="U1770">
        <f t="shared" si="195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89"/>
        <v>3</v>
      </c>
      <c r="P1771" s="7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1">
        <f t="shared" si="193"/>
        <v>41987.818969907406</v>
      </c>
      <c r="T1771" s="11">
        <f t="shared" si="194"/>
        <v>42017.818969907406</v>
      </c>
      <c r="U1771">
        <f t="shared" si="195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89"/>
        <v>57</v>
      </c>
      <c r="P1772" s="7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1">
        <f t="shared" si="193"/>
        <v>41891.780023148152</v>
      </c>
      <c r="T1772" s="11">
        <f t="shared" si="194"/>
        <v>41926.780023148152</v>
      </c>
      <c r="U1772">
        <f t="shared" si="195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89"/>
        <v>21</v>
      </c>
      <c r="P1773" s="7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1">
        <f t="shared" si="193"/>
        <v>41905.979629629634</v>
      </c>
      <c r="T1773" s="11">
        <f t="shared" si="194"/>
        <v>41935.979629629634</v>
      </c>
      <c r="U1773">
        <f t="shared" si="195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89"/>
        <v>16</v>
      </c>
      <c r="P1774" s="7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1">
        <f t="shared" si="193"/>
        <v>41766.718009259261</v>
      </c>
      <c r="T1774" s="11">
        <f t="shared" si="194"/>
        <v>41826.718009259261</v>
      </c>
      <c r="U1774">
        <f t="shared" si="195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89"/>
        <v>6</v>
      </c>
      <c r="P1775" s="7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1">
        <f t="shared" si="193"/>
        <v>41978.760393518518</v>
      </c>
      <c r="T1775" s="11">
        <f t="shared" si="194"/>
        <v>42023.760393518518</v>
      </c>
      <c r="U1775">
        <f t="shared" si="195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89"/>
        <v>46</v>
      </c>
      <c r="P1776" s="7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1">
        <f t="shared" si="193"/>
        <v>41930.218657407408</v>
      </c>
      <c r="T1776" s="11">
        <f t="shared" si="194"/>
        <v>41972.624305555553</v>
      </c>
      <c r="U1776">
        <f t="shared" si="195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89"/>
        <v>65</v>
      </c>
      <c r="P1777" s="7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1">
        <f t="shared" si="193"/>
        <v>41891.976388888892</v>
      </c>
      <c r="T1777" s="11">
        <f t="shared" si="194"/>
        <v>41936.976388888892</v>
      </c>
      <c r="U1777">
        <f t="shared" si="195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89"/>
        <v>7</v>
      </c>
      <c r="P1778" s="7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1">
        <f t="shared" si="193"/>
        <v>41905.95684027778</v>
      </c>
      <c r="T1778" s="11">
        <f t="shared" si="194"/>
        <v>41941.95684027778</v>
      </c>
      <c r="U1778">
        <f t="shared" si="195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89"/>
        <v>14</v>
      </c>
      <c r="P1779" s="7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1">
        <f t="shared" si="193"/>
        <v>42025.357094907406</v>
      </c>
      <c r="T1779" s="11">
        <f t="shared" si="194"/>
        <v>42055.357094907406</v>
      </c>
      <c r="U1779">
        <f t="shared" si="195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89"/>
        <v>2</v>
      </c>
      <c r="P1780" s="7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1">
        <f t="shared" si="193"/>
        <v>42045.86336805555</v>
      </c>
      <c r="T1780" s="11">
        <f t="shared" si="194"/>
        <v>42090.821701388893</v>
      </c>
      <c r="U1780">
        <f t="shared" si="195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89"/>
        <v>36</v>
      </c>
      <c r="P1781" s="7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1">
        <f t="shared" si="193"/>
        <v>42585.691898148143</v>
      </c>
      <c r="T1781" s="11">
        <f t="shared" si="194"/>
        <v>42615.691898148143</v>
      </c>
      <c r="U1781">
        <f t="shared" si="195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89"/>
        <v>40</v>
      </c>
      <c r="P1782" s="7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1">
        <f t="shared" si="193"/>
        <v>42493.600810185191</v>
      </c>
      <c r="T1782" s="11">
        <f t="shared" si="194"/>
        <v>42553.600810185191</v>
      </c>
      <c r="U1782">
        <f t="shared" si="195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89"/>
        <v>26</v>
      </c>
      <c r="P1783" s="7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1">
        <f t="shared" si="193"/>
        <v>42597.617418981477</v>
      </c>
      <c r="T1783" s="11">
        <f t="shared" si="194"/>
        <v>42628.617418981477</v>
      </c>
      <c r="U1783">
        <f t="shared" si="195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89"/>
        <v>15</v>
      </c>
      <c r="P1784" s="7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1">
        <f t="shared" si="193"/>
        <v>42388.575104166666</v>
      </c>
      <c r="T1784" s="11">
        <f t="shared" si="194"/>
        <v>42421.575104166666</v>
      </c>
      <c r="U1784">
        <f t="shared" si="195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89"/>
        <v>24</v>
      </c>
      <c r="P1785" s="7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1">
        <f t="shared" si="193"/>
        <v>42115.949976851851</v>
      </c>
      <c r="T1785" s="11">
        <f t="shared" si="194"/>
        <v>42145.949976851851</v>
      </c>
      <c r="U1785">
        <f t="shared" si="195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89"/>
        <v>40</v>
      </c>
      <c r="P1786" s="7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1">
        <f t="shared" si="193"/>
        <v>42003.655555555553</v>
      </c>
      <c r="T1786" s="11">
        <f t="shared" si="194"/>
        <v>42035.142361111109</v>
      </c>
      <c r="U1786">
        <f t="shared" si="195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89"/>
        <v>20</v>
      </c>
      <c r="P1787" s="7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1">
        <f t="shared" si="193"/>
        <v>41897.134895833333</v>
      </c>
      <c r="T1787" s="11">
        <f t="shared" si="194"/>
        <v>41928</v>
      </c>
      <c r="U1787">
        <f t="shared" si="195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89"/>
        <v>48</v>
      </c>
      <c r="P1788" s="7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1">
        <f t="shared" si="193"/>
        <v>41958.550659722227</v>
      </c>
      <c r="T1788" s="11">
        <f t="shared" si="194"/>
        <v>41988.550659722227</v>
      </c>
      <c r="U1788">
        <f t="shared" si="195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89"/>
        <v>15</v>
      </c>
      <c r="P1789" s="7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1">
        <f t="shared" si="193"/>
        <v>42068.65552083333</v>
      </c>
      <c r="T1789" s="11">
        <f t="shared" si="194"/>
        <v>42098.613854166666</v>
      </c>
      <c r="U1789">
        <f t="shared" si="195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89"/>
        <v>1</v>
      </c>
      <c r="P1790" s="7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1">
        <f t="shared" si="193"/>
        <v>41913.94840277778</v>
      </c>
      <c r="T1790" s="11">
        <f t="shared" si="194"/>
        <v>41943.94840277778</v>
      </c>
      <c r="U1790">
        <f t="shared" si="195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89"/>
        <v>1</v>
      </c>
      <c r="P1791" s="7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1">
        <f t="shared" si="193"/>
        <v>41956.250034722223</v>
      </c>
      <c r="T1791" s="11">
        <f t="shared" si="194"/>
        <v>42016.250034722223</v>
      </c>
      <c r="U1791">
        <f t="shared" si="195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89"/>
        <v>5</v>
      </c>
      <c r="P1792" s="7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1">
        <f t="shared" si="193"/>
        <v>42010.674513888895</v>
      </c>
      <c r="T1792" s="11">
        <f t="shared" si="194"/>
        <v>42040.674513888895</v>
      </c>
      <c r="U1792">
        <f t="shared" si="195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89"/>
        <v>4</v>
      </c>
      <c r="P1793" s="7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1">
        <f t="shared" si="193"/>
        <v>41973.740335648152</v>
      </c>
      <c r="T1793" s="11">
        <f t="shared" si="194"/>
        <v>42033.740335648152</v>
      </c>
      <c r="U1793">
        <f t="shared" si="195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96">ROUND(E1794/D1794*100,0)</f>
        <v>61</v>
      </c>
      <c r="P1794" s="7">
        <f t="shared" ref="P1794:P1857" si="197">E1794/L1794</f>
        <v>109.93525179856115</v>
      </c>
      <c r="Q1794" t="str">
        <f t="shared" ref="Q1794:Q1857" si="198">LEFT(N1794,SEARCH("/",N1794)-1)</f>
        <v>photography</v>
      </c>
      <c r="R1794" t="str">
        <f t="shared" ref="R1794:R1857" si="199">RIGHT(N1794,LEN(N1794)-SEARCH("/",N1794))</f>
        <v>photobooks</v>
      </c>
      <c r="S1794" s="11">
        <f t="shared" ref="S1794:S1857" si="200">(((J1794/60)/60)/24)+DATE(1970,1,1)</f>
        <v>42189.031041666662</v>
      </c>
      <c r="T1794" s="11">
        <f t="shared" ref="T1794:T1857" si="201">(((I1794/60)/60)/24)+DATE(1970,1,1)</f>
        <v>42226.290972222225</v>
      </c>
      <c r="U1794">
        <f t="shared" ref="U1794:U1857" si="202">YEAR(S1794)</f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96"/>
        <v>1</v>
      </c>
      <c r="P1795" s="7">
        <f t="shared" si="197"/>
        <v>20</v>
      </c>
      <c r="Q1795" t="str">
        <f t="shared" si="198"/>
        <v>photography</v>
      </c>
      <c r="R1795" t="str">
        <f t="shared" si="199"/>
        <v>photobooks</v>
      </c>
      <c r="S1795" s="11">
        <f t="shared" si="200"/>
        <v>41940.89166666667</v>
      </c>
      <c r="T1795" s="11">
        <f t="shared" si="201"/>
        <v>41970.933333333334</v>
      </c>
      <c r="U1795">
        <f t="shared" si="202"/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96"/>
        <v>11</v>
      </c>
      <c r="P1796" s="7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1">
        <f t="shared" si="200"/>
        <v>42011.551180555558</v>
      </c>
      <c r="T1796" s="11">
        <f t="shared" si="201"/>
        <v>42046.551180555558</v>
      </c>
      <c r="U1796">
        <f t="shared" si="202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96"/>
        <v>39</v>
      </c>
      <c r="P1797" s="7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1">
        <f t="shared" si="200"/>
        <v>42628.288668981477</v>
      </c>
      <c r="T1797" s="11">
        <f t="shared" si="201"/>
        <v>42657.666666666672</v>
      </c>
      <c r="U1797">
        <f t="shared" si="202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96"/>
        <v>22</v>
      </c>
      <c r="P1798" s="7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1">
        <f t="shared" si="200"/>
        <v>42515.439421296294</v>
      </c>
      <c r="T1798" s="11">
        <f t="shared" si="201"/>
        <v>42575.439421296294</v>
      </c>
      <c r="U1798">
        <f t="shared" si="202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96"/>
        <v>68</v>
      </c>
      <c r="P1799" s="7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1">
        <f t="shared" si="200"/>
        <v>42689.56931712963</v>
      </c>
      <c r="T1799" s="11">
        <f t="shared" si="201"/>
        <v>42719.56931712963</v>
      </c>
      <c r="U1799">
        <f t="shared" si="202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96"/>
        <v>14</v>
      </c>
      <c r="P1800" s="7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1">
        <f t="shared" si="200"/>
        <v>42344.32677083333</v>
      </c>
      <c r="T1800" s="11">
        <f t="shared" si="201"/>
        <v>42404.32677083333</v>
      </c>
      <c r="U1800">
        <f t="shared" si="202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96"/>
        <v>2</v>
      </c>
      <c r="P1801" s="7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1">
        <f t="shared" si="200"/>
        <v>41934.842685185184</v>
      </c>
      <c r="T1801" s="11">
        <f t="shared" si="201"/>
        <v>41954.884351851855</v>
      </c>
      <c r="U1801">
        <f t="shared" si="202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96"/>
        <v>20</v>
      </c>
      <c r="P1802" s="7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1">
        <f t="shared" si="200"/>
        <v>42623.606134259258</v>
      </c>
      <c r="T1802" s="11">
        <f t="shared" si="201"/>
        <v>42653.606134259258</v>
      </c>
      <c r="U1802">
        <f t="shared" si="202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96"/>
        <v>14</v>
      </c>
      <c r="P1803" s="7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1">
        <f t="shared" si="200"/>
        <v>42321.660509259258</v>
      </c>
      <c r="T1803" s="11">
        <f t="shared" si="201"/>
        <v>42353.506944444445</v>
      </c>
      <c r="U1803">
        <f t="shared" si="202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96"/>
        <v>48</v>
      </c>
      <c r="P1804" s="7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1">
        <f t="shared" si="200"/>
        <v>42159.47256944445</v>
      </c>
      <c r="T1804" s="11">
        <f t="shared" si="201"/>
        <v>42182.915972222225</v>
      </c>
      <c r="U1804">
        <f t="shared" si="202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96"/>
        <v>31</v>
      </c>
      <c r="P1805" s="7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1">
        <f t="shared" si="200"/>
        <v>42018.071550925932</v>
      </c>
      <c r="T1805" s="11">
        <f t="shared" si="201"/>
        <v>42049.071550925932</v>
      </c>
      <c r="U1805">
        <f t="shared" si="202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96"/>
        <v>35</v>
      </c>
      <c r="P1806" s="7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1">
        <f t="shared" si="200"/>
        <v>42282.678287037037</v>
      </c>
      <c r="T1806" s="11">
        <f t="shared" si="201"/>
        <v>42322.719953703709</v>
      </c>
      <c r="U1806">
        <f t="shared" si="202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96"/>
        <v>36</v>
      </c>
      <c r="P1807" s="7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1">
        <f t="shared" si="200"/>
        <v>42247.803912037038</v>
      </c>
      <c r="T1807" s="11">
        <f t="shared" si="201"/>
        <v>42279.75</v>
      </c>
      <c r="U1807">
        <f t="shared" si="202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96"/>
        <v>3</v>
      </c>
      <c r="P1808" s="7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1">
        <f t="shared" si="200"/>
        <v>41877.638298611113</v>
      </c>
      <c r="T1808" s="11">
        <f t="shared" si="201"/>
        <v>41912.638298611113</v>
      </c>
      <c r="U1808">
        <f t="shared" si="202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96"/>
        <v>11</v>
      </c>
      <c r="P1809" s="7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1">
        <f t="shared" si="200"/>
        <v>41880.068437499998</v>
      </c>
      <c r="T1809" s="11">
        <f t="shared" si="201"/>
        <v>41910.068437499998</v>
      </c>
      <c r="U1809">
        <f t="shared" si="202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96"/>
        <v>41</v>
      </c>
      <c r="P1810" s="7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1">
        <f t="shared" si="200"/>
        <v>42742.680902777778</v>
      </c>
      <c r="T1810" s="11">
        <f t="shared" si="201"/>
        <v>42777.680902777778</v>
      </c>
      <c r="U1810">
        <f t="shared" si="202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96"/>
        <v>11</v>
      </c>
      <c r="P1811" s="7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1">
        <f t="shared" si="200"/>
        <v>42029.907858796301</v>
      </c>
      <c r="T1811" s="11">
        <f t="shared" si="201"/>
        <v>42064.907858796301</v>
      </c>
      <c r="U1811">
        <f t="shared" si="202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96"/>
        <v>3</v>
      </c>
      <c r="P1812" s="7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1">
        <f t="shared" si="200"/>
        <v>41860.91002314815</v>
      </c>
      <c r="T1812" s="11">
        <f t="shared" si="201"/>
        <v>41872.91002314815</v>
      </c>
      <c r="U1812">
        <f t="shared" si="202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96"/>
        <v>0</v>
      </c>
      <c r="P1813" s="7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1">
        <f t="shared" si="200"/>
        <v>41876.433680555558</v>
      </c>
      <c r="T1813" s="11">
        <f t="shared" si="201"/>
        <v>41936.166666666664</v>
      </c>
      <c r="U1813">
        <f t="shared" si="202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96"/>
        <v>13</v>
      </c>
      <c r="P1814" s="7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1">
        <f t="shared" si="200"/>
        <v>42524.318703703699</v>
      </c>
      <c r="T1814" s="11">
        <f t="shared" si="201"/>
        <v>42554.318703703699</v>
      </c>
      <c r="U1814">
        <f t="shared" si="202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96"/>
        <v>0</v>
      </c>
      <c r="P1815" s="7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1">
        <f t="shared" si="200"/>
        <v>41829.889027777775</v>
      </c>
      <c r="T1815" s="11">
        <f t="shared" si="201"/>
        <v>41859.889027777775</v>
      </c>
      <c r="U1815">
        <f t="shared" si="202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96"/>
        <v>49</v>
      </c>
      <c r="P1816" s="7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1">
        <f t="shared" si="200"/>
        <v>42033.314074074078</v>
      </c>
      <c r="T1816" s="11">
        <f t="shared" si="201"/>
        <v>42063.314074074078</v>
      </c>
      <c r="U1816">
        <f t="shared" si="202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96"/>
        <v>0</v>
      </c>
      <c r="P1817" s="7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1">
        <f t="shared" si="200"/>
        <v>42172.906678240746</v>
      </c>
      <c r="T1817" s="11">
        <f t="shared" si="201"/>
        <v>42186.906678240746</v>
      </c>
      <c r="U1817">
        <f t="shared" si="202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96"/>
        <v>2</v>
      </c>
      <c r="P1818" s="7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1">
        <f t="shared" si="200"/>
        <v>42548.876192129625</v>
      </c>
      <c r="T1818" s="11">
        <f t="shared" si="201"/>
        <v>42576.791666666672</v>
      </c>
      <c r="U1818">
        <f t="shared" si="202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96"/>
        <v>52</v>
      </c>
      <c r="P1819" s="7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1">
        <f t="shared" si="200"/>
        <v>42705.662118055552</v>
      </c>
      <c r="T1819" s="11">
        <f t="shared" si="201"/>
        <v>42765.290972222225</v>
      </c>
      <c r="U1819">
        <f t="shared" si="202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96"/>
        <v>0</v>
      </c>
      <c r="P1820" s="7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1">
        <f t="shared" si="200"/>
        <v>42067.234375</v>
      </c>
      <c r="T1820" s="11">
        <f t="shared" si="201"/>
        <v>42097.192708333328</v>
      </c>
      <c r="U1820">
        <f t="shared" si="202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96"/>
        <v>2</v>
      </c>
      <c r="P1821" s="7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1">
        <f t="shared" si="200"/>
        <v>41820.752268518518</v>
      </c>
      <c r="T1821" s="11">
        <f t="shared" si="201"/>
        <v>41850.752268518518</v>
      </c>
      <c r="U1821">
        <f t="shared" si="202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96"/>
        <v>7</v>
      </c>
      <c r="P1822" s="7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1">
        <f t="shared" si="200"/>
        <v>42065.084375000006</v>
      </c>
      <c r="T1822" s="11">
        <f t="shared" si="201"/>
        <v>42095.042708333334</v>
      </c>
      <c r="U1822">
        <f t="shared" si="202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96"/>
        <v>135</v>
      </c>
      <c r="P1823" s="7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1">
        <f t="shared" si="200"/>
        <v>40926.319062499999</v>
      </c>
      <c r="T1823" s="11">
        <f t="shared" si="201"/>
        <v>40971.319062499999</v>
      </c>
      <c r="U1823">
        <f t="shared" si="202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96"/>
        <v>100</v>
      </c>
      <c r="P1824" s="7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1">
        <f t="shared" si="200"/>
        <v>41634.797013888885</v>
      </c>
      <c r="T1824" s="11">
        <f t="shared" si="201"/>
        <v>41670.792361111111</v>
      </c>
      <c r="U1824">
        <f t="shared" si="202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96"/>
        <v>116</v>
      </c>
      <c r="P1825" s="7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1">
        <f t="shared" si="200"/>
        <v>41176.684907407405</v>
      </c>
      <c r="T1825" s="11">
        <f t="shared" si="201"/>
        <v>41206.684907407405</v>
      </c>
      <c r="U1825">
        <f t="shared" si="202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96"/>
        <v>100</v>
      </c>
      <c r="P1826" s="7">
        <f t="shared" si="197"/>
        <v>75.05</v>
      </c>
      <c r="Q1826" t="str">
        <f t="shared" si="198"/>
        <v>music</v>
      </c>
      <c r="R1826" t="str">
        <f t="shared" si="199"/>
        <v>rock</v>
      </c>
      <c r="S1826" s="11">
        <f t="shared" si="200"/>
        <v>41626.916284722225</v>
      </c>
      <c r="T1826" s="11">
        <f t="shared" si="201"/>
        <v>41647.088888888888</v>
      </c>
      <c r="U1826">
        <f t="shared" si="202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96"/>
        <v>105</v>
      </c>
      <c r="P1827" s="7">
        <f t="shared" si="197"/>
        <v>42.02</v>
      </c>
      <c r="Q1827" t="str">
        <f t="shared" si="198"/>
        <v>music</v>
      </c>
      <c r="R1827" t="str">
        <f t="shared" si="199"/>
        <v>rock</v>
      </c>
      <c r="S1827" s="11">
        <f t="shared" si="200"/>
        <v>41443.83452546296</v>
      </c>
      <c r="T1827" s="11">
        <f t="shared" si="201"/>
        <v>41466.83452546296</v>
      </c>
      <c r="U1827">
        <f t="shared" si="202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96"/>
        <v>101</v>
      </c>
      <c r="P1828" s="7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1">
        <f t="shared" si="200"/>
        <v>41657.923807870371</v>
      </c>
      <c r="T1828" s="11">
        <f t="shared" si="201"/>
        <v>41687.923807870371</v>
      </c>
      <c r="U1828">
        <f t="shared" si="202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96"/>
        <v>101</v>
      </c>
      <c r="P1829" s="7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1">
        <f t="shared" si="200"/>
        <v>40555.325937499998</v>
      </c>
      <c r="T1829" s="11">
        <f t="shared" si="201"/>
        <v>40605.325937499998</v>
      </c>
      <c r="U1829">
        <f t="shared" si="202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96"/>
        <v>100</v>
      </c>
      <c r="P1830" s="7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1">
        <f t="shared" si="200"/>
        <v>41736.899652777778</v>
      </c>
      <c r="T1830" s="11">
        <f t="shared" si="201"/>
        <v>41768.916666666664</v>
      </c>
      <c r="U1830">
        <f t="shared" si="202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96"/>
        <v>167</v>
      </c>
      <c r="P1831" s="7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1">
        <f t="shared" si="200"/>
        <v>40516.087627314817</v>
      </c>
      <c r="T1831" s="11">
        <f t="shared" si="201"/>
        <v>40564.916666666664</v>
      </c>
      <c r="U1831">
        <f t="shared" si="202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96"/>
        <v>102</v>
      </c>
      <c r="P1832" s="7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1">
        <f t="shared" si="200"/>
        <v>41664.684108796297</v>
      </c>
      <c r="T1832" s="11">
        <f t="shared" si="201"/>
        <v>41694.684108796297</v>
      </c>
      <c r="U1832">
        <f t="shared" si="202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96"/>
        <v>103</v>
      </c>
      <c r="P1833" s="7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1">
        <f t="shared" si="200"/>
        <v>41026.996099537035</v>
      </c>
      <c r="T1833" s="11">
        <f t="shared" si="201"/>
        <v>41041.996099537035</v>
      </c>
      <c r="U1833">
        <f t="shared" si="202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96"/>
        <v>143</v>
      </c>
      <c r="P1834" s="7">
        <f t="shared" si="197"/>
        <v>25</v>
      </c>
      <c r="Q1834" t="str">
        <f t="shared" si="198"/>
        <v>music</v>
      </c>
      <c r="R1834" t="str">
        <f t="shared" si="199"/>
        <v>rock</v>
      </c>
      <c r="S1834" s="11">
        <f t="shared" si="200"/>
        <v>40576.539664351854</v>
      </c>
      <c r="T1834" s="11">
        <f t="shared" si="201"/>
        <v>40606.539664351854</v>
      </c>
      <c r="U1834">
        <f t="shared" si="202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96"/>
        <v>263</v>
      </c>
      <c r="P1835" s="7">
        <f t="shared" si="197"/>
        <v>42</v>
      </c>
      <c r="Q1835" t="str">
        <f t="shared" si="198"/>
        <v>music</v>
      </c>
      <c r="R1835" t="str">
        <f t="shared" si="199"/>
        <v>rock</v>
      </c>
      <c r="S1835" s="11">
        <f t="shared" si="200"/>
        <v>41303.044016203705</v>
      </c>
      <c r="T1835" s="11">
        <f t="shared" si="201"/>
        <v>41335.332638888889</v>
      </c>
      <c r="U1835">
        <f t="shared" si="202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96"/>
        <v>118</v>
      </c>
      <c r="P1836" s="7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1">
        <f t="shared" si="200"/>
        <v>41988.964062500003</v>
      </c>
      <c r="T1836" s="11">
        <f t="shared" si="201"/>
        <v>42028.964062500003</v>
      </c>
      <c r="U1836">
        <f t="shared" si="202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96"/>
        <v>104</v>
      </c>
      <c r="P1837" s="7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1">
        <f t="shared" si="200"/>
        <v>42430.702210648145</v>
      </c>
      <c r="T1837" s="11">
        <f t="shared" si="201"/>
        <v>42460.660543981481</v>
      </c>
      <c r="U1837">
        <f t="shared" si="202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96"/>
        <v>200</v>
      </c>
      <c r="P1838" s="7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1">
        <f t="shared" si="200"/>
        <v>41305.809363425928</v>
      </c>
      <c r="T1838" s="11">
        <f t="shared" si="201"/>
        <v>41322.809363425928</v>
      </c>
      <c r="U1838">
        <f t="shared" si="202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96"/>
        <v>307</v>
      </c>
      <c r="P1839" s="7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1">
        <f t="shared" si="200"/>
        <v>40926.047858796301</v>
      </c>
      <c r="T1839" s="11">
        <f t="shared" si="201"/>
        <v>40986.006192129629</v>
      </c>
      <c r="U1839">
        <f t="shared" si="202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96"/>
        <v>100</v>
      </c>
      <c r="P1840" s="7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1">
        <f t="shared" si="200"/>
        <v>40788.786539351851</v>
      </c>
      <c r="T1840" s="11">
        <f t="shared" si="201"/>
        <v>40817.125</v>
      </c>
      <c r="U1840">
        <f t="shared" si="202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96"/>
        <v>205</v>
      </c>
      <c r="P1841" s="7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1">
        <f t="shared" si="200"/>
        <v>42614.722013888888</v>
      </c>
      <c r="T1841" s="11">
        <f t="shared" si="201"/>
        <v>42644.722013888888</v>
      </c>
      <c r="U1841">
        <f t="shared" si="202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96"/>
        <v>109</v>
      </c>
      <c r="P1842" s="7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1">
        <f t="shared" si="200"/>
        <v>41382.096180555556</v>
      </c>
      <c r="T1842" s="11">
        <f t="shared" si="201"/>
        <v>41401.207638888889</v>
      </c>
      <c r="U1842">
        <f t="shared" si="202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96"/>
        <v>102</v>
      </c>
      <c r="P1843" s="7">
        <f t="shared" si="197"/>
        <v>50.875</v>
      </c>
      <c r="Q1843" t="str">
        <f t="shared" si="198"/>
        <v>music</v>
      </c>
      <c r="R1843" t="str">
        <f t="shared" si="199"/>
        <v>rock</v>
      </c>
      <c r="S1843" s="11">
        <f t="shared" si="200"/>
        <v>41745.84542824074</v>
      </c>
      <c r="T1843" s="11">
        <f t="shared" si="201"/>
        <v>41779.207638888889</v>
      </c>
      <c r="U1843">
        <f t="shared" si="202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96"/>
        <v>125</v>
      </c>
      <c r="P1844" s="7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1">
        <f t="shared" si="200"/>
        <v>42031.631724537037</v>
      </c>
      <c r="T1844" s="11">
        <f t="shared" si="201"/>
        <v>42065.249305555553</v>
      </c>
      <c r="U1844">
        <f t="shared" si="202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96"/>
        <v>124</v>
      </c>
      <c r="P1845" s="7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1">
        <f t="shared" si="200"/>
        <v>40564.994837962964</v>
      </c>
      <c r="T1845" s="11">
        <f t="shared" si="201"/>
        <v>40594.994837962964</v>
      </c>
      <c r="U1845">
        <f t="shared" si="202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96"/>
        <v>101</v>
      </c>
      <c r="P1846" s="7">
        <f t="shared" si="197"/>
        <v>76.05</v>
      </c>
      <c r="Q1846" t="str">
        <f t="shared" si="198"/>
        <v>music</v>
      </c>
      <c r="R1846" t="str">
        <f t="shared" si="199"/>
        <v>rock</v>
      </c>
      <c r="S1846" s="11">
        <f t="shared" si="200"/>
        <v>40666.973541666666</v>
      </c>
      <c r="T1846" s="11">
        <f t="shared" si="201"/>
        <v>40705.125</v>
      </c>
      <c r="U1846">
        <f t="shared" si="202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96"/>
        <v>100</v>
      </c>
      <c r="P1847" s="7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1">
        <f t="shared" si="200"/>
        <v>42523.333310185189</v>
      </c>
      <c r="T1847" s="11">
        <f t="shared" si="201"/>
        <v>42538.204861111109</v>
      </c>
      <c r="U1847">
        <f t="shared" si="202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96"/>
        <v>138</v>
      </c>
      <c r="P1848" s="7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1">
        <f t="shared" si="200"/>
        <v>41228.650196759263</v>
      </c>
      <c r="T1848" s="11">
        <f t="shared" si="201"/>
        <v>41258.650196759263</v>
      </c>
      <c r="U1848">
        <f t="shared" si="202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96"/>
        <v>121</v>
      </c>
      <c r="P1849" s="7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1">
        <f t="shared" si="200"/>
        <v>42094.236481481479</v>
      </c>
      <c r="T1849" s="11">
        <f t="shared" si="201"/>
        <v>42115.236481481479</v>
      </c>
      <c r="U1849">
        <f t="shared" si="202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96"/>
        <v>107</v>
      </c>
      <c r="P1850" s="7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1">
        <f t="shared" si="200"/>
        <v>40691.788055555553</v>
      </c>
      <c r="T1850" s="11">
        <f t="shared" si="201"/>
        <v>40755.290972222225</v>
      </c>
      <c r="U1850">
        <f t="shared" si="202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96"/>
        <v>100</v>
      </c>
      <c r="P1851" s="7">
        <f t="shared" si="197"/>
        <v>37.625</v>
      </c>
      <c r="Q1851" t="str">
        <f t="shared" si="198"/>
        <v>music</v>
      </c>
      <c r="R1851" t="str">
        <f t="shared" si="199"/>
        <v>rock</v>
      </c>
      <c r="S1851" s="11">
        <f t="shared" si="200"/>
        <v>41169.845590277779</v>
      </c>
      <c r="T1851" s="11">
        <f t="shared" si="201"/>
        <v>41199.845590277779</v>
      </c>
      <c r="U1851">
        <f t="shared" si="202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96"/>
        <v>102</v>
      </c>
      <c r="P1852" s="7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1">
        <f t="shared" si="200"/>
        <v>41800.959490740745</v>
      </c>
      <c r="T1852" s="11">
        <f t="shared" si="201"/>
        <v>41830.959490740745</v>
      </c>
      <c r="U1852">
        <f t="shared" si="202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96"/>
        <v>100</v>
      </c>
      <c r="P1853" s="7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1">
        <f t="shared" si="200"/>
        <v>41827.906689814816</v>
      </c>
      <c r="T1853" s="11">
        <f t="shared" si="201"/>
        <v>41848.041666666664</v>
      </c>
      <c r="U1853">
        <f t="shared" si="202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96"/>
        <v>117</v>
      </c>
      <c r="P1854" s="7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1">
        <f t="shared" si="200"/>
        <v>42081.77143518519</v>
      </c>
      <c r="T1854" s="11">
        <f t="shared" si="201"/>
        <v>42119</v>
      </c>
      <c r="U1854">
        <f t="shared" si="202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96"/>
        <v>102</v>
      </c>
      <c r="P1855" s="7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1">
        <f t="shared" si="200"/>
        <v>41177.060381944444</v>
      </c>
      <c r="T1855" s="11">
        <f t="shared" si="201"/>
        <v>41227.102048611108</v>
      </c>
      <c r="U1855">
        <f t="shared" si="202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96"/>
        <v>102</v>
      </c>
      <c r="P1856" s="7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1">
        <f t="shared" si="200"/>
        <v>41388.021261574075</v>
      </c>
      <c r="T1856" s="11">
        <f t="shared" si="201"/>
        <v>41418.021261574075</v>
      </c>
      <c r="U1856">
        <f t="shared" si="202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96"/>
        <v>154</v>
      </c>
      <c r="P1857" s="7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1">
        <f t="shared" si="200"/>
        <v>41600.538657407407</v>
      </c>
      <c r="T1857" s="11">
        <f t="shared" si="201"/>
        <v>41645.538657407407</v>
      </c>
      <c r="U1857">
        <f t="shared" si="202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203">ROUND(E1858/D1858*100,0)</f>
        <v>101</v>
      </c>
      <c r="P1858" s="7">
        <f t="shared" ref="P1858:P1921" si="204">E1858/L1858</f>
        <v>53.289473684210527</v>
      </c>
      <c r="Q1858" t="str">
        <f t="shared" ref="Q1858:Q1921" si="205">LEFT(N1858,SEARCH("/",N1858)-1)</f>
        <v>music</v>
      </c>
      <c r="R1858" t="str">
        <f t="shared" ref="R1858:R1921" si="206">RIGHT(N1858,LEN(N1858)-SEARCH("/",N1858))</f>
        <v>rock</v>
      </c>
      <c r="S1858" s="11">
        <f t="shared" ref="S1858:S1921" si="207">(((J1858/60)/60)/24)+DATE(1970,1,1)</f>
        <v>41817.854999999996</v>
      </c>
      <c r="T1858" s="11">
        <f t="shared" ref="T1858:T1921" si="208">(((I1858/60)/60)/24)+DATE(1970,1,1)</f>
        <v>41838.854999999996</v>
      </c>
      <c r="U1858">
        <f t="shared" ref="U1858:U1921" si="209">YEAR(S1858)</f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203"/>
        <v>100</v>
      </c>
      <c r="P1859" s="7">
        <f t="shared" si="204"/>
        <v>136.36363636363637</v>
      </c>
      <c r="Q1859" t="str">
        <f t="shared" si="205"/>
        <v>music</v>
      </c>
      <c r="R1859" t="str">
        <f t="shared" si="206"/>
        <v>rock</v>
      </c>
      <c r="S1859" s="11">
        <f t="shared" si="207"/>
        <v>41864.76866898148</v>
      </c>
      <c r="T1859" s="11">
        <f t="shared" si="208"/>
        <v>41894.76866898148</v>
      </c>
      <c r="U1859">
        <f t="shared" si="209"/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03"/>
        <v>109</v>
      </c>
      <c r="P1860" s="7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1">
        <f t="shared" si="207"/>
        <v>40833.200474537036</v>
      </c>
      <c r="T1860" s="11">
        <f t="shared" si="208"/>
        <v>40893.242141203707</v>
      </c>
      <c r="U1860">
        <f t="shared" si="20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03"/>
        <v>132</v>
      </c>
      <c r="P1861" s="7">
        <f t="shared" si="204"/>
        <v>70.625</v>
      </c>
      <c r="Q1861" t="str">
        <f t="shared" si="205"/>
        <v>music</v>
      </c>
      <c r="R1861" t="str">
        <f t="shared" si="206"/>
        <v>rock</v>
      </c>
      <c r="S1861" s="11">
        <f t="shared" si="207"/>
        <v>40778.770011574074</v>
      </c>
      <c r="T1861" s="11">
        <f t="shared" si="208"/>
        <v>40808.770011574074</v>
      </c>
      <c r="U1861">
        <f t="shared" si="20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03"/>
        <v>133</v>
      </c>
      <c r="P1862" s="7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1">
        <f t="shared" si="207"/>
        <v>41655.709305555552</v>
      </c>
      <c r="T1862" s="11">
        <f t="shared" si="208"/>
        <v>41676.709305555552</v>
      </c>
      <c r="U1862">
        <f t="shared" si="20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03"/>
        <v>0</v>
      </c>
      <c r="P1863" s="7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1">
        <f t="shared" si="207"/>
        <v>42000.300243055557</v>
      </c>
      <c r="T1863" s="11">
        <f t="shared" si="208"/>
        <v>42030.300243055557</v>
      </c>
      <c r="U1863">
        <f t="shared" si="20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03"/>
        <v>8</v>
      </c>
      <c r="P1864" s="7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1">
        <f t="shared" si="207"/>
        <v>42755.492754629624</v>
      </c>
      <c r="T1864" s="11">
        <f t="shared" si="208"/>
        <v>42802.3125</v>
      </c>
      <c r="U1864">
        <f t="shared" si="20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03"/>
        <v>0</v>
      </c>
      <c r="P1865" s="7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1">
        <f t="shared" si="207"/>
        <v>41772.797280092593</v>
      </c>
      <c r="T1865" s="11">
        <f t="shared" si="208"/>
        <v>41802.797280092593</v>
      </c>
      <c r="U1865">
        <f t="shared" si="20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03"/>
        <v>43</v>
      </c>
      <c r="P1866" s="7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1">
        <f t="shared" si="207"/>
        <v>41733.716435185182</v>
      </c>
      <c r="T1866" s="11">
        <f t="shared" si="208"/>
        <v>41763.716435185182</v>
      </c>
      <c r="U1866">
        <f t="shared" si="20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03"/>
        <v>0</v>
      </c>
      <c r="P1867" s="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1">
        <f t="shared" si="207"/>
        <v>42645.367442129631</v>
      </c>
      <c r="T1867" s="11">
        <f t="shared" si="208"/>
        <v>42680.409108796302</v>
      </c>
      <c r="U1867">
        <f t="shared" si="20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03"/>
        <v>1</v>
      </c>
      <c r="P1868" s="7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1">
        <f t="shared" si="207"/>
        <v>42742.246493055558</v>
      </c>
      <c r="T1868" s="11">
        <f t="shared" si="208"/>
        <v>42795.166666666672</v>
      </c>
      <c r="U1868">
        <f t="shared" si="20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03"/>
        <v>0</v>
      </c>
      <c r="P1869" s="7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1">
        <f t="shared" si="207"/>
        <v>42649.924907407403</v>
      </c>
      <c r="T1869" s="11">
        <f t="shared" si="208"/>
        <v>42679.924907407403</v>
      </c>
      <c r="U1869">
        <f t="shared" si="20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03"/>
        <v>5</v>
      </c>
      <c r="P1870" s="7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1">
        <f t="shared" si="207"/>
        <v>42328.779224537036</v>
      </c>
      <c r="T1870" s="11">
        <f t="shared" si="208"/>
        <v>42353.332638888889</v>
      </c>
      <c r="U1870">
        <f t="shared" si="20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03"/>
        <v>0</v>
      </c>
      <c r="P1871" s="7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1">
        <f t="shared" si="207"/>
        <v>42709.002881944441</v>
      </c>
      <c r="T1871" s="11">
        <f t="shared" si="208"/>
        <v>42739.002881944441</v>
      </c>
      <c r="U1871">
        <f t="shared" si="20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03"/>
        <v>10</v>
      </c>
      <c r="P1872" s="7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1">
        <f t="shared" si="207"/>
        <v>42371.355729166666</v>
      </c>
      <c r="T1872" s="11">
        <f t="shared" si="208"/>
        <v>42400.178472222222</v>
      </c>
      <c r="U1872">
        <f t="shared" si="20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03"/>
        <v>72</v>
      </c>
      <c r="P1873" s="7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1">
        <f t="shared" si="207"/>
        <v>41923.783576388887</v>
      </c>
      <c r="T1873" s="11">
        <f t="shared" si="208"/>
        <v>41963.825243055559</v>
      </c>
      <c r="U1873">
        <f t="shared" si="20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03"/>
        <v>1</v>
      </c>
      <c r="P1874" s="7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1">
        <f t="shared" si="207"/>
        <v>42155.129652777774</v>
      </c>
      <c r="T1874" s="11">
        <f t="shared" si="208"/>
        <v>42185.129652777774</v>
      </c>
      <c r="U1874">
        <f t="shared" si="20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03"/>
        <v>0</v>
      </c>
      <c r="P1875" s="7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1">
        <f t="shared" si="207"/>
        <v>42164.615856481483</v>
      </c>
      <c r="T1875" s="11">
        <f t="shared" si="208"/>
        <v>42193.697916666672</v>
      </c>
      <c r="U1875">
        <f t="shared" si="20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03"/>
        <v>0</v>
      </c>
      <c r="P1876" s="7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1">
        <f t="shared" si="207"/>
        <v>42529.969131944439</v>
      </c>
      <c r="T1876" s="11">
        <f t="shared" si="208"/>
        <v>42549.969131944439</v>
      </c>
      <c r="U1876">
        <f t="shared" si="20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03"/>
        <v>1</v>
      </c>
      <c r="P1877" s="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1">
        <f t="shared" si="207"/>
        <v>42528.899398148147</v>
      </c>
      <c r="T1877" s="11">
        <f t="shared" si="208"/>
        <v>42588.899398148147</v>
      </c>
      <c r="U1877">
        <f t="shared" si="20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03"/>
        <v>0</v>
      </c>
      <c r="P1878" s="7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1">
        <f t="shared" si="207"/>
        <v>41776.284780092588</v>
      </c>
      <c r="T1878" s="11">
        <f t="shared" si="208"/>
        <v>41806.284780092588</v>
      </c>
      <c r="U1878">
        <f t="shared" si="20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03"/>
        <v>0</v>
      </c>
      <c r="P1879" s="7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1">
        <f t="shared" si="207"/>
        <v>42035.029224537036</v>
      </c>
      <c r="T1879" s="11">
        <f t="shared" si="208"/>
        <v>42064.029224537036</v>
      </c>
      <c r="U1879">
        <f t="shared" si="20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03"/>
        <v>0</v>
      </c>
      <c r="P1880" s="7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1">
        <f t="shared" si="207"/>
        <v>41773.008738425924</v>
      </c>
      <c r="T1880" s="11">
        <f t="shared" si="208"/>
        <v>41803.008738425924</v>
      </c>
      <c r="U1880">
        <f t="shared" si="20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03"/>
        <v>0</v>
      </c>
      <c r="P1881" s="7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1">
        <f t="shared" si="207"/>
        <v>42413.649641203709</v>
      </c>
      <c r="T1881" s="11">
        <f t="shared" si="208"/>
        <v>42443.607974537037</v>
      </c>
      <c r="U1881">
        <f t="shared" si="20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03"/>
        <v>20</v>
      </c>
      <c r="P1882" s="7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1">
        <f t="shared" si="207"/>
        <v>42430.566898148143</v>
      </c>
      <c r="T1882" s="11">
        <f t="shared" si="208"/>
        <v>42459.525231481486</v>
      </c>
      <c r="U1882">
        <f t="shared" si="20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03"/>
        <v>173</v>
      </c>
      <c r="P1883" s="7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1">
        <f t="shared" si="207"/>
        <v>42043.152650462958</v>
      </c>
      <c r="T1883" s="11">
        <f t="shared" si="208"/>
        <v>42073.110983796301</v>
      </c>
      <c r="U1883">
        <f t="shared" si="20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03"/>
        <v>101</v>
      </c>
      <c r="P1884" s="7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1">
        <f t="shared" si="207"/>
        <v>41067.949212962965</v>
      </c>
      <c r="T1884" s="11">
        <f t="shared" si="208"/>
        <v>41100.991666666669</v>
      </c>
      <c r="U1884">
        <f t="shared" si="20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03"/>
        <v>105</v>
      </c>
      <c r="P1885" s="7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1">
        <f t="shared" si="207"/>
        <v>40977.948009259257</v>
      </c>
      <c r="T1885" s="11">
        <f t="shared" si="208"/>
        <v>41007.906342592592</v>
      </c>
      <c r="U1885">
        <f t="shared" si="20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03"/>
        <v>135</v>
      </c>
      <c r="P1886" s="7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1">
        <f t="shared" si="207"/>
        <v>41205.198321759257</v>
      </c>
      <c r="T1886" s="11">
        <f t="shared" si="208"/>
        <v>41240.5</v>
      </c>
      <c r="U1886">
        <f t="shared" si="20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03"/>
        <v>116</v>
      </c>
      <c r="P1887" s="7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1">
        <f t="shared" si="207"/>
        <v>41099.093865740739</v>
      </c>
      <c r="T1887" s="11">
        <f t="shared" si="208"/>
        <v>41131.916666666664</v>
      </c>
      <c r="U1887">
        <f t="shared" si="20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03"/>
        <v>102</v>
      </c>
      <c r="P1888" s="7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1">
        <f t="shared" si="207"/>
        <v>41925.906689814816</v>
      </c>
      <c r="T1888" s="11">
        <f t="shared" si="208"/>
        <v>41955.94835648148</v>
      </c>
      <c r="U1888">
        <f t="shared" si="20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03"/>
        <v>111</v>
      </c>
      <c r="P1889" s="7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1">
        <f t="shared" si="207"/>
        <v>42323.800138888888</v>
      </c>
      <c r="T1889" s="11">
        <f t="shared" si="208"/>
        <v>42341.895833333328</v>
      </c>
      <c r="U1889">
        <f t="shared" si="20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03"/>
        <v>166</v>
      </c>
      <c r="P1890" s="7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1">
        <f t="shared" si="207"/>
        <v>40299.239953703705</v>
      </c>
      <c r="T1890" s="11">
        <f t="shared" si="208"/>
        <v>40330.207638888889</v>
      </c>
      <c r="U1890">
        <f t="shared" si="20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03"/>
        <v>107</v>
      </c>
      <c r="P1891" s="7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1">
        <f t="shared" si="207"/>
        <v>41299.793356481481</v>
      </c>
      <c r="T1891" s="11">
        <f t="shared" si="208"/>
        <v>41344.751689814817</v>
      </c>
      <c r="U1891">
        <f t="shared" si="20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03"/>
        <v>145</v>
      </c>
      <c r="P1892" s="7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1">
        <f t="shared" si="207"/>
        <v>41228.786203703705</v>
      </c>
      <c r="T1892" s="11">
        <f t="shared" si="208"/>
        <v>41258.786203703705</v>
      </c>
      <c r="U1892">
        <f t="shared" si="20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03"/>
        <v>106</v>
      </c>
      <c r="P1893" s="7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1">
        <f t="shared" si="207"/>
        <v>40335.798078703701</v>
      </c>
      <c r="T1893" s="11">
        <f t="shared" si="208"/>
        <v>40381.25</v>
      </c>
      <c r="U1893">
        <f t="shared" si="20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03"/>
        <v>137</v>
      </c>
      <c r="P1894" s="7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1">
        <f t="shared" si="207"/>
        <v>40671.637511574074</v>
      </c>
      <c r="T1894" s="11">
        <f t="shared" si="208"/>
        <v>40701.637511574074</v>
      </c>
      <c r="U1894">
        <f t="shared" si="20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03"/>
        <v>104</v>
      </c>
      <c r="P1895" s="7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1">
        <f t="shared" si="207"/>
        <v>40632.94195601852</v>
      </c>
      <c r="T1895" s="11">
        <f t="shared" si="208"/>
        <v>40649.165972222225</v>
      </c>
      <c r="U1895">
        <f t="shared" si="20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03"/>
        <v>115</v>
      </c>
      <c r="P1896" s="7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1">
        <f t="shared" si="207"/>
        <v>40920.904895833337</v>
      </c>
      <c r="T1896" s="11">
        <f t="shared" si="208"/>
        <v>40951.904895833337</v>
      </c>
      <c r="U1896">
        <f t="shared" si="20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03"/>
        <v>102</v>
      </c>
      <c r="P1897" s="7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1">
        <f t="shared" si="207"/>
        <v>42267.746782407412</v>
      </c>
      <c r="T1897" s="11">
        <f t="shared" si="208"/>
        <v>42297.746782407412</v>
      </c>
      <c r="U1897">
        <f t="shared" si="20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03"/>
        <v>124</v>
      </c>
      <c r="P1898" s="7">
        <f t="shared" si="204"/>
        <v>43</v>
      </c>
      <c r="Q1898" t="str">
        <f t="shared" si="205"/>
        <v>music</v>
      </c>
      <c r="R1898" t="str">
        <f t="shared" si="206"/>
        <v>indie rock</v>
      </c>
      <c r="S1898" s="11">
        <f t="shared" si="207"/>
        <v>40981.710243055553</v>
      </c>
      <c r="T1898" s="11">
        <f t="shared" si="208"/>
        <v>41011.710243055553</v>
      </c>
      <c r="U1898">
        <f t="shared" si="20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03"/>
        <v>102</v>
      </c>
      <c r="P1899" s="7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1">
        <f t="shared" si="207"/>
        <v>41680.583402777782</v>
      </c>
      <c r="T1899" s="11">
        <f t="shared" si="208"/>
        <v>41702.875</v>
      </c>
      <c r="U1899">
        <f t="shared" si="20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03"/>
        <v>145</v>
      </c>
      <c r="P1900" s="7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1">
        <f t="shared" si="207"/>
        <v>42366.192974537036</v>
      </c>
      <c r="T1900" s="11">
        <f t="shared" si="208"/>
        <v>42401.75</v>
      </c>
      <c r="U1900">
        <f t="shared" si="20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03"/>
        <v>133</v>
      </c>
      <c r="P1901" s="7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1">
        <f t="shared" si="207"/>
        <v>42058.941736111112</v>
      </c>
      <c r="T1901" s="11">
        <f t="shared" si="208"/>
        <v>42088.90006944444</v>
      </c>
      <c r="U1901">
        <f t="shared" si="20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03"/>
        <v>109</v>
      </c>
      <c r="P1902" s="7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1">
        <f t="shared" si="207"/>
        <v>41160.871886574074</v>
      </c>
      <c r="T1902" s="11">
        <f t="shared" si="208"/>
        <v>41188.415972222225</v>
      </c>
      <c r="U1902">
        <f t="shared" si="20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03"/>
        <v>3</v>
      </c>
      <c r="P1903" s="7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1">
        <f t="shared" si="207"/>
        <v>42116.54315972222</v>
      </c>
      <c r="T1903" s="11">
        <f t="shared" si="208"/>
        <v>42146.541666666672</v>
      </c>
      <c r="U1903">
        <f t="shared" si="209"/>
        <v>2015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03"/>
        <v>1</v>
      </c>
      <c r="P1904" s="7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1">
        <f t="shared" si="207"/>
        <v>42037.789895833332</v>
      </c>
      <c r="T1904" s="11">
        <f t="shared" si="208"/>
        <v>42067.789895833332</v>
      </c>
      <c r="U1904">
        <f t="shared" si="20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03"/>
        <v>47</v>
      </c>
      <c r="P1905" s="7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1">
        <f t="shared" si="207"/>
        <v>42702.770729166667</v>
      </c>
      <c r="T1905" s="11">
        <f t="shared" si="208"/>
        <v>42762.770729166667</v>
      </c>
      <c r="U1905">
        <f t="shared" si="20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03"/>
        <v>0</v>
      </c>
      <c r="P1906" s="7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1">
        <f t="shared" si="207"/>
        <v>42326.685428240744</v>
      </c>
      <c r="T1906" s="11">
        <f t="shared" si="208"/>
        <v>42371.685428240744</v>
      </c>
      <c r="U1906">
        <f t="shared" si="20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03"/>
        <v>0</v>
      </c>
      <c r="P1907" s="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1">
        <f t="shared" si="207"/>
        <v>41859.925856481481</v>
      </c>
      <c r="T1907" s="11">
        <f t="shared" si="208"/>
        <v>41889.925856481481</v>
      </c>
      <c r="U1907">
        <f t="shared" si="20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03"/>
        <v>43</v>
      </c>
      <c r="P1908" s="7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1">
        <f t="shared" si="207"/>
        <v>42514.671099537038</v>
      </c>
      <c r="T1908" s="11">
        <f t="shared" si="208"/>
        <v>42544.671099537038</v>
      </c>
      <c r="U1908">
        <f t="shared" si="20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03"/>
        <v>0</v>
      </c>
      <c r="P1909" s="7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1">
        <f t="shared" si="207"/>
        <v>41767.587094907409</v>
      </c>
      <c r="T1909" s="11">
        <f t="shared" si="208"/>
        <v>41782.587094907409</v>
      </c>
      <c r="U1909">
        <f t="shared" si="209"/>
        <v>2014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03"/>
        <v>2</v>
      </c>
      <c r="P1910" s="7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1">
        <f t="shared" si="207"/>
        <v>42703.917824074073</v>
      </c>
      <c r="T1910" s="11">
        <f t="shared" si="208"/>
        <v>42733.917824074073</v>
      </c>
      <c r="U1910">
        <f t="shared" si="20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03"/>
        <v>14</v>
      </c>
      <c r="P1911" s="7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1">
        <f t="shared" si="207"/>
        <v>41905.429155092592</v>
      </c>
      <c r="T1911" s="11">
        <f t="shared" si="208"/>
        <v>41935.429155092592</v>
      </c>
      <c r="U1911">
        <f t="shared" si="20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03"/>
        <v>39</v>
      </c>
      <c r="P1912" s="7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1">
        <f t="shared" si="207"/>
        <v>42264.963159722218</v>
      </c>
      <c r="T1912" s="11">
        <f t="shared" si="208"/>
        <v>42308.947916666672</v>
      </c>
      <c r="U1912">
        <f t="shared" si="20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03"/>
        <v>0</v>
      </c>
      <c r="P1913" s="7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1">
        <f t="shared" si="207"/>
        <v>41830.033958333333</v>
      </c>
      <c r="T1913" s="11">
        <f t="shared" si="208"/>
        <v>41860.033958333333</v>
      </c>
      <c r="U1913">
        <f t="shared" si="20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03"/>
        <v>59</v>
      </c>
      <c r="P1914" s="7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1">
        <f t="shared" si="207"/>
        <v>42129.226388888885</v>
      </c>
      <c r="T1914" s="11">
        <f t="shared" si="208"/>
        <v>42159.226388888885</v>
      </c>
      <c r="U1914">
        <f t="shared" si="20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03"/>
        <v>1</v>
      </c>
      <c r="P1915" s="7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1">
        <f t="shared" si="207"/>
        <v>41890.511319444442</v>
      </c>
      <c r="T1915" s="11">
        <f t="shared" si="208"/>
        <v>41920.511319444442</v>
      </c>
      <c r="U1915">
        <f t="shared" si="20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03"/>
        <v>9</v>
      </c>
      <c r="P1916" s="7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1">
        <f t="shared" si="207"/>
        <v>41929.174456018518</v>
      </c>
      <c r="T1916" s="11">
        <f t="shared" si="208"/>
        <v>41944.165972222225</v>
      </c>
      <c r="U1916">
        <f t="shared" si="20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03"/>
        <v>2</v>
      </c>
      <c r="P1917" s="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1">
        <f t="shared" si="207"/>
        <v>41864.04886574074</v>
      </c>
      <c r="T1917" s="11">
        <f t="shared" si="208"/>
        <v>41884.04886574074</v>
      </c>
      <c r="U1917">
        <f t="shared" si="20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03"/>
        <v>1</v>
      </c>
      <c r="P1918" s="7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1">
        <f t="shared" si="207"/>
        <v>42656.717303240745</v>
      </c>
      <c r="T1918" s="11">
        <f t="shared" si="208"/>
        <v>42681.758969907409</v>
      </c>
      <c r="U1918">
        <f t="shared" si="20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03"/>
        <v>53</v>
      </c>
      <c r="P1919" s="7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1">
        <f t="shared" si="207"/>
        <v>42746.270057870366</v>
      </c>
      <c r="T1919" s="11">
        <f t="shared" si="208"/>
        <v>42776.270057870366</v>
      </c>
      <c r="U1919">
        <f t="shared" si="20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03"/>
        <v>1</v>
      </c>
      <c r="P1920" s="7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1">
        <f t="shared" si="207"/>
        <v>41828.789942129632</v>
      </c>
      <c r="T1920" s="11">
        <f t="shared" si="208"/>
        <v>41863.789942129632</v>
      </c>
      <c r="U1920">
        <f t="shared" si="20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03"/>
        <v>47</v>
      </c>
      <c r="P1921" s="7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1">
        <f t="shared" si="207"/>
        <v>42113.875567129624</v>
      </c>
      <c r="T1921" s="11">
        <f t="shared" si="208"/>
        <v>42143.875567129624</v>
      </c>
      <c r="U1921">
        <f t="shared" si="20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210">ROUND(E1922/D1922*100,0)</f>
        <v>43</v>
      </c>
      <c r="P1922" s="7">
        <f t="shared" ref="P1922:P1985" si="211">E1922/L1922</f>
        <v>40.980952380952381</v>
      </c>
      <c r="Q1922" t="str">
        <f t="shared" ref="Q1922:Q1985" si="212">LEFT(N1922,SEARCH("/",N1922)-1)</f>
        <v>technology</v>
      </c>
      <c r="R1922" t="str">
        <f t="shared" ref="R1922:R1985" si="213">RIGHT(N1922,LEN(N1922)-SEARCH("/",N1922))</f>
        <v>gadgets</v>
      </c>
      <c r="S1922" s="11">
        <f t="shared" ref="S1922:S1985" si="214">(((J1922/60)/60)/24)+DATE(1970,1,1)</f>
        <v>42270.875706018516</v>
      </c>
      <c r="T1922" s="11">
        <f t="shared" ref="T1922:T1985" si="215">(((I1922/60)/60)/24)+DATE(1970,1,1)</f>
        <v>42298.958333333328</v>
      </c>
      <c r="U1922">
        <f t="shared" ref="U1922:U1985" si="216">YEAR(S1922)</f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210"/>
        <v>137</v>
      </c>
      <c r="P1923" s="7">
        <f t="shared" si="211"/>
        <v>54</v>
      </c>
      <c r="Q1923" t="str">
        <f t="shared" si="212"/>
        <v>music</v>
      </c>
      <c r="R1923" t="str">
        <f t="shared" si="213"/>
        <v>indie rock</v>
      </c>
      <c r="S1923" s="11">
        <f t="shared" si="214"/>
        <v>41074.221562500003</v>
      </c>
      <c r="T1923" s="11">
        <f t="shared" si="215"/>
        <v>41104.221562500003</v>
      </c>
      <c r="U1923">
        <f t="shared" si="216"/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10"/>
        <v>116</v>
      </c>
      <c r="P1924" s="7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1">
        <f t="shared" si="214"/>
        <v>41590.255868055552</v>
      </c>
      <c r="T1924" s="11">
        <f t="shared" si="215"/>
        <v>41620.255868055552</v>
      </c>
      <c r="U1924">
        <f t="shared" si="216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10"/>
        <v>241</v>
      </c>
      <c r="P1925" s="7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1">
        <f t="shared" si="214"/>
        <v>40772.848749999997</v>
      </c>
      <c r="T1925" s="11">
        <f t="shared" si="215"/>
        <v>40813.207638888889</v>
      </c>
      <c r="U1925">
        <f t="shared" si="216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10"/>
        <v>114</v>
      </c>
      <c r="P1926" s="7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1">
        <f t="shared" si="214"/>
        <v>41626.761053240742</v>
      </c>
      <c r="T1926" s="11">
        <f t="shared" si="215"/>
        <v>41654.814583333333</v>
      </c>
      <c r="U1926">
        <f t="shared" si="216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10"/>
        <v>110</v>
      </c>
      <c r="P1927" s="7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1">
        <f t="shared" si="214"/>
        <v>41535.90148148148</v>
      </c>
      <c r="T1927" s="11">
        <f t="shared" si="215"/>
        <v>41558</v>
      </c>
      <c r="U1927">
        <f t="shared" si="216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10"/>
        <v>195</v>
      </c>
      <c r="P1928" s="7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1">
        <f t="shared" si="214"/>
        <v>40456.954351851848</v>
      </c>
      <c r="T1928" s="11">
        <f t="shared" si="215"/>
        <v>40484.018055555556</v>
      </c>
      <c r="U1928">
        <f t="shared" si="216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10"/>
        <v>103</v>
      </c>
      <c r="P1929" s="7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1">
        <f t="shared" si="214"/>
        <v>40960.861562500002</v>
      </c>
      <c r="T1929" s="11">
        <f t="shared" si="215"/>
        <v>40976.207638888889</v>
      </c>
      <c r="U1929">
        <f t="shared" si="216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10"/>
        <v>103</v>
      </c>
      <c r="P1930" s="7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1">
        <f t="shared" si="214"/>
        <v>41371.648078703707</v>
      </c>
      <c r="T1930" s="11">
        <f t="shared" si="215"/>
        <v>41401.648078703707</v>
      </c>
      <c r="U1930">
        <f t="shared" si="216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10"/>
        <v>100</v>
      </c>
      <c r="P1931" s="7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1">
        <f t="shared" si="214"/>
        <v>40687.021597222221</v>
      </c>
      <c r="T1931" s="11">
        <f t="shared" si="215"/>
        <v>40729.021597222221</v>
      </c>
      <c r="U1931">
        <f t="shared" si="216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10"/>
        <v>127</v>
      </c>
      <c r="P1932" s="7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1">
        <f t="shared" si="214"/>
        <v>41402.558819444443</v>
      </c>
      <c r="T1932" s="11">
        <f t="shared" si="215"/>
        <v>41462.558819444443</v>
      </c>
      <c r="U1932">
        <f t="shared" si="216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10"/>
        <v>121</v>
      </c>
      <c r="P1933" s="7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1">
        <f t="shared" si="214"/>
        <v>41037.892465277779</v>
      </c>
      <c r="T1933" s="11">
        <f t="shared" si="215"/>
        <v>41051.145833333336</v>
      </c>
      <c r="U1933">
        <f t="shared" si="216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10"/>
        <v>107</v>
      </c>
      <c r="P1934" s="7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1">
        <f t="shared" si="214"/>
        <v>40911.809872685182</v>
      </c>
      <c r="T1934" s="11">
        <f t="shared" si="215"/>
        <v>40932.809872685182</v>
      </c>
      <c r="U1934">
        <f t="shared" si="216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10"/>
        <v>172</v>
      </c>
      <c r="P1935" s="7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1">
        <f t="shared" si="214"/>
        <v>41879.130868055552</v>
      </c>
      <c r="T1935" s="11">
        <f t="shared" si="215"/>
        <v>41909.130868055552</v>
      </c>
      <c r="U1935">
        <f t="shared" si="216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10"/>
        <v>124</v>
      </c>
      <c r="P1936" s="7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1">
        <f t="shared" si="214"/>
        <v>40865.867141203707</v>
      </c>
      <c r="T1936" s="11">
        <f t="shared" si="215"/>
        <v>40902.208333333336</v>
      </c>
      <c r="U1936">
        <f t="shared" si="216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10"/>
        <v>108</v>
      </c>
      <c r="P1937" s="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1">
        <f t="shared" si="214"/>
        <v>41773.932534722226</v>
      </c>
      <c r="T1937" s="11">
        <f t="shared" si="215"/>
        <v>41811.207638888889</v>
      </c>
      <c r="U1937">
        <f t="shared" si="216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10"/>
        <v>117</v>
      </c>
      <c r="P1938" s="7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1">
        <f t="shared" si="214"/>
        <v>40852.889699074076</v>
      </c>
      <c r="T1938" s="11">
        <f t="shared" si="215"/>
        <v>40883.249305555553</v>
      </c>
      <c r="U1938">
        <f t="shared" si="216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10"/>
        <v>187</v>
      </c>
      <c r="P1939" s="7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1">
        <f t="shared" si="214"/>
        <v>41059.118993055556</v>
      </c>
      <c r="T1939" s="11">
        <f t="shared" si="215"/>
        <v>41075.165972222225</v>
      </c>
      <c r="U1939">
        <f t="shared" si="216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10"/>
        <v>116</v>
      </c>
      <c r="P1940" s="7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1">
        <f t="shared" si="214"/>
        <v>41426.259618055556</v>
      </c>
      <c r="T1940" s="11">
        <f t="shared" si="215"/>
        <v>41457.208333333336</v>
      </c>
      <c r="U1940">
        <f t="shared" si="216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10"/>
        <v>111</v>
      </c>
      <c r="P1941" s="7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1">
        <f t="shared" si="214"/>
        <v>41313.985046296293</v>
      </c>
      <c r="T1941" s="11">
        <f t="shared" si="215"/>
        <v>41343.943379629629</v>
      </c>
      <c r="U1941">
        <f t="shared" si="216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10"/>
        <v>171</v>
      </c>
      <c r="P1942" s="7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1">
        <f t="shared" si="214"/>
        <v>40670.507326388892</v>
      </c>
      <c r="T1942" s="11">
        <f t="shared" si="215"/>
        <v>40709.165972222225</v>
      </c>
      <c r="U1942">
        <f t="shared" si="216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10"/>
        <v>126</v>
      </c>
      <c r="P1943" s="7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1">
        <f t="shared" si="214"/>
        <v>41744.290868055556</v>
      </c>
      <c r="T1943" s="11">
        <f t="shared" si="215"/>
        <v>41774.290868055556</v>
      </c>
      <c r="U1943">
        <f t="shared" si="216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10"/>
        <v>138</v>
      </c>
      <c r="P1944" s="7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1">
        <f t="shared" si="214"/>
        <v>40638.828009259261</v>
      </c>
      <c r="T1944" s="11">
        <f t="shared" si="215"/>
        <v>40728.828009259261</v>
      </c>
      <c r="U1944">
        <f t="shared" si="216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10"/>
        <v>1705</v>
      </c>
      <c r="P1945" s="7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1">
        <f t="shared" si="214"/>
        <v>42548.269861111112</v>
      </c>
      <c r="T1945" s="11">
        <f t="shared" si="215"/>
        <v>42593.269861111112</v>
      </c>
      <c r="U1945">
        <f t="shared" si="216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10"/>
        <v>788</v>
      </c>
      <c r="P1946" s="7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1">
        <f t="shared" si="214"/>
        <v>41730.584374999999</v>
      </c>
      <c r="T1946" s="11">
        <f t="shared" si="215"/>
        <v>41760.584374999999</v>
      </c>
      <c r="U1946">
        <f t="shared" si="216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10"/>
        <v>348</v>
      </c>
      <c r="P1947" s="7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1">
        <f t="shared" si="214"/>
        <v>42157.251828703709</v>
      </c>
      <c r="T1947" s="11">
        <f t="shared" si="215"/>
        <v>42197.251828703709</v>
      </c>
      <c r="U1947">
        <f t="shared" si="216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10"/>
        <v>150</v>
      </c>
      <c r="P1948" s="7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1">
        <f t="shared" si="214"/>
        <v>41689.150011574071</v>
      </c>
      <c r="T1948" s="11">
        <f t="shared" si="215"/>
        <v>41749.108344907407</v>
      </c>
      <c r="U1948">
        <f t="shared" si="216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10"/>
        <v>101</v>
      </c>
      <c r="P1949" s="7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1">
        <f t="shared" si="214"/>
        <v>40102.918055555558</v>
      </c>
      <c r="T1949" s="11">
        <f t="shared" si="215"/>
        <v>40140.249305555553</v>
      </c>
      <c r="U1949">
        <f t="shared" si="216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10"/>
        <v>800</v>
      </c>
      <c r="P1950" s="7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1">
        <f t="shared" si="214"/>
        <v>42473.604270833333</v>
      </c>
      <c r="T1950" s="11">
        <f t="shared" si="215"/>
        <v>42527.709722222222</v>
      </c>
      <c r="U1950">
        <f t="shared" si="216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10"/>
        <v>106</v>
      </c>
      <c r="P1951" s="7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1">
        <f t="shared" si="214"/>
        <v>41800.423043981478</v>
      </c>
      <c r="T1951" s="11">
        <f t="shared" si="215"/>
        <v>41830.423043981478</v>
      </c>
      <c r="U1951">
        <f t="shared" si="216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10"/>
        <v>201</v>
      </c>
      <c r="P1952" s="7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1">
        <f t="shared" si="214"/>
        <v>40624.181400462963</v>
      </c>
      <c r="T1952" s="11">
        <f t="shared" si="215"/>
        <v>40655.181400462963</v>
      </c>
      <c r="U1952">
        <f t="shared" si="216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10"/>
        <v>212</v>
      </c>
      <c r="P1953" s="7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1">
        <f t="shared" si="214"/>
        <v>42651.420567129629</v>
      </c>
      <c r="T1953" s="11">
        <f t="shared" si="215"/>
        <v>42681.462233796294</v>
      </c>
      <c r="U1953">
        <f t="shared" si="216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10"/>
        <v>198</v>
      </c>
      <c r="P1954" s="7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1">
        <f t="shared" si="214"/>
        <v>41526.60665509259</v>
      </c>
      <c r="T1954" s="11">
        <f t="shared" si="215"/>
        <v>41563.60665509259</v>
      </c>
      <c r="U1954">
        <f t="shared" si="216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10"/>
        <v>226</v>
      </c>
      <c r="P1955" s="7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1">
        <f t="shared" si="214"/>
        <v>40941.199826388889</v>
      </c>
      <c r="T1955" s="11">
        <f t="shared" si="215"/>
        <v>40970.125</v>
      </c>
      <c r="U1955">
        <f t="shared" si="216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10"/>
        <v>699</v>
      </c>
      <c r="P1956" s="7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1">
        <f t="shared" si="214"/>
        <v>42394.580740740741</v>
      </c>
      <c r="T1956" s="11">
        <f t="shared" si="215"/>
        <v>42441.208333333328</v>
      </c>
      <c r="U1956">
        <f t="shared" si="216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10"/>
        <v>399</v>
      </c>
      <c r="P1957" s="7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1">
        <f t="shared" si="214"/>
        <v>41020.271770833337</v>
      </c>
      <c r="T1957" s="11">
        <f t="shared" si="215"/>
        <v>41052.791666666664</v>
      </c>
      <c r="U1957">
        <f t="shared" si="216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10"/>
        <v>294</v>
      </c>
      <c r="P1958" s="7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1">
        <f t="shared" si="214"/>
        <v>42067.923668981486</v>
      </c>
      <c r="T1958" s="11">
        <f t="shared" si="215"/>
        <v>42112.882002314815</v>
      </c>
      <c r="U1958">
        <f t="shared" si="216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10"/>
        <v>168</v>
      </c>
      <c r="P1959" s="7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1">
        <f t="shared" si="214"/>
        <v>41179.098530092589</v>
      </c>
      <c r="T1959" s="11">
        <f t="shared" si="215"/>
        <v>41209.098530092589</v>
      </c>
      <c r="U1959">
        <f t="shared" si="216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10"/>
        <v>1436</v>
      </c>
      <c r="P1960" s="7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1">
        <f t="shared" si="214"/>
        <v>41326.987974537034</v>
      </c>
      <c r="T1960" s="11">
        <f t="shared" si="215"/>
        <v>41356.94630787037</v>
      </c>
      <c r="U1960">
        <f t="shared" si="216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10"/>
        <v>157</v>
      </c>
      <c r="P1961" s="7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1">
        <f t="shared" si="214"/>
        <v>41871.845601851855</v>
      </c>
      <c r="T1961" s="11">
        <f t="shared" si="215"/>
        <v>41913</v>
      </c>
      <c r="U1961">
        <f t="shared" si="216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10"/>
        <v>118</v>
      </c>
      <c r="P1962" s="7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1">
        <f t="shared" si="214"/>
        <v>41964.362743055557</v>
      </c>
      <c r="T1962" s="11">
        <f t="shared" si="215"/>
        <v>41994.362743055557</v>
      </c>
      <c r="U1962">
        <f t="shared" si="216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10"/>
        <v>1105</v>
      </c>
      <c r="P1963" s="7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1">
        <f t="shared" si="214"/>
        <v>41148.194641203707</v>
      </c>
      <c r="T1963" s="11">
        <f t="shared" si="215"/>
        <v>41188.165972222225</v>
      </c>
      <c r="U1963">
        <f t="shared" si="216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10"/>
        <v>193</v>
      </c>
      <c r="P1964" s="7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1">
        <f t="shared" si="214"/>
        <v>41742.780509259261</v>
      </c>
      <c r="T1964" s="11">
        <f t="shared" si="215"/>
        <v>41772.780509259261</v>
      </c>
      <c r="U1964">
        <f t="shared" si="216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10"/>
        <v>127</v>
      </c>
      <c r="P1965" s="7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1">
        <f t="shared" si="214"/>
        <v>41863.429791666669</v>
      </c>
      <c r="T1965" s="11">
        <f t="shared" si="215"/>
        <v>41898.429791666669</v>
      </c>
      <c r="U1965">
        <f t="shared" si="216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10"/>
        <v>260</v>
      </c>
      <c r="P1966" s="7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1">
        <f t="shared" si="214"/>
        <v>42452.272824074069</v>
      </c>
      <c r="T1966" s="11">
        <f t="shared" si="215"/>
        <v>42482.272824074069</v>
      </c>
      <c r="U1966">
        <f t="shared" si="216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10"/>
        <v>262</v>
      </c>
      <c r="P1967" s="7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1">
        <f t="shared" si="214"/>
        <v>40898.089236111111</v>
      </c>
      <c r="T1967" s="11">
        <f t="shared" si="215"/>
        <v>40920.041666666664</v>
      </c>
      <c r="U1967">
        <f t="shared" si="216"/>
        <v>2011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10"/>
        <v>207</v>
      </c>
      <c r="P1968" s="7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1">
        <f t="shared" si="214"/>
        <v>41835.540486111109</v>
      </c>
      <c r="T1968" s="11">
        <f t="shared" si="215"/>
        <v>41865.540486111109</v>
      </c>
      <c r="U1968">
        <f t="shared" si="216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10"/>
        <v>370</v>
      </c>
      <c r="P1969" s="7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1">
        <f t="shared" si="214"/>
        <v>41730.663530092592</v>
      </c>
      <c r="T1969" s="11">
        <f t="shared" si="215"/>
        <v>41760.663530092592</v>
      </c>
      <c r="U1969">
        <f t="shared" si="216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10"/>
        <v>285</v>
      </c>
      <c r="P1970" s="7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1">
        <f t="shared" si="214"/>
        <v>42676.586979166663</v>
      </c>
      <c r="T1970" s="11">
        <f t="shared" si="215"/>
        <v>42707.628645833334</v>
      </c>
      <c r="U1970">
        <f t="shared" si="216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10"/>
        <v>579</v>
      </c>
      <c r="P1971" s="7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1">
        <f t="shared" si="214"/>
        <v>42557.792453703703</v>
      </c>
      <c r="T1971" s="11">
        <f t="shared" si="215"/>
        <v>42587.792453703703</v>
      </c>
      <c r="U1971">
        <f t="shared" si="216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10"/>
        <v>1132</v>
      </c>
      <c r="P1972" s="7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1">
        <f t="shared" si="214"/>
        <v>41324.193298611113</v>
      </c>
      <c r="T1972" s="11">
        <f t="shared" si="215"/>
        <v>41384.151631944449</v>
      </c>
      <c r="U1972">
        <f t="shared" si="216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10"/>
        <v>263</v>
      </c>
      <c r="P1973" s="7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1">
        <f t="shared" si="214"/>
        <v>41561.500706018516</v>
      </c>
      <c r="T1973" s="11">
        <f t="shared" si="215"/>
        <v>41593.166666666664</v>
      </c>
      <c r="U1973">
        <f t="shared" si="216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10"/>
        <v>674</v>
      </c>
      <c r="P1974" s="7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1">
        <f t="shared" si="214"/>
        <v>41201.012083333335</v>
      </c>
      <c r="T1974" s="11">
        <f t="shared" si="215"/>
        <v>41231.053749999999</v>
      </c>
      <c r="U1974">
        <f t="shared" si="216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10"/>
        <v>257</v>
      </c>
      <c r="P1975" s="7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1">
        <f t="shared" si="214"/>
        <v>42549.722962962958</v>
      </c>
      <c r="T1975" s="11">
        <f t="shared" si="215"/>
        <v>42588.291666666672</v>
      </c>
      <c r="U1975">
        <f t="shared" si="216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10"/>
        <v>375</v>
      </c>
      <c r="P1976" s="7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1">
        <f t="shared" si="214"/>
        <v>41445.334131944444</v>
      </c>
      <c r="T1976" s="11">
        <f t="shared" si="215"/>
        <v>41505.334131944444</v>
      </c>
      <c r="U1976">
        <f t="shared" si="216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10"/>
        <v>209</v>
      </c>
      <c r="P1977" s="7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1">
        <f t="shared" si="214"/>
        <v>41313.755219907405</v>
      </c>
      <c r="T1977" s="11">
        <f t="shared" si="215"/>
        <v>41343.755219907405</v>
      </c>
      <c r="U1977">
        <f t="shared" si="216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10"/>
        <v>347</v>
      </c>
      <c r="P1978" s="7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1">
        <f t="shared" si="214"/>
        <v>41438.899594907409</v>
      </c>
      <c r="T1978" s="11">
        <f t="shared" si="215"/>
        <v>41468.899594907409</v>
      </c>
      <c r="U1978">
        <f t="shared" si="216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10"/>
        <v>402</v>
      </c>
      <c r="P1979" s="7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1">
        <f t="shared" si="214"/>
        <v>42311.216898148152</v>
      </c>
      <c r="T1979" s="11">
        <f t="shared" si="215"/>
        <v>42357.332638888889</v>
      </c>
      <c r="U1979">
        <f t="shared" si="216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10"/>
        <v>1027</v>
      </c>
      <c r="P1980" s="7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1">
        <f t="shared" si="214"/>
        <v>41039.225601851853</v>
      </c>
      <c r="T1980" s="11">
        <f t="shared" si="215"/>
        <v>41072.291666666664</v>
      </c>
      <c r="U1980">
        <f t="shared" si="216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10"/>
        <v>115</v>
      </c>
      <c r="P1981" s="7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1">
        <f t="shared" si="214"/>
        <v>42290.460023148145</v>
      </c>
      <c r="T1981" s="11">
        <f t="shared" si="215"/>
        <v>42327.207638888889</v>
      </c>
      <c r="U1981">
        <f t="shared" si="216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10"/>
        <v>355</v>
      </c>
      <c r="P1982" s="7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1">
        <f t="shared" si="214"/>
        <v>42423.542384259257</v>
      </c>
      <c r="T1982" s="11">
        <f t="shared" si="215"/>
        <v>42463.500717592593</v>
      </c>
      <c r="U1982">
        <f t="shared" si="216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10"/>
        <v>5</v>
      </c>
      <c r="P1983" s="7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1">
        <f t="shared" si="214"/>
        <v>41799.725289351853</v>
      </c>
      <c r="T1983" s="11">
        <f t="shared" si="215"/>
        <v>41829.725289351853</v>
      </c>
      <c r="U1983">
        <f t="shared" si="216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10"/>
        <v>0</v>
      </c>
      <c r="P1984" s="7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1">
        <f t="shared" si="214"/>
        <v>42678.586655092593</v>
      </c>
      <c r="T1984" s="11">
        <f t="shared" si="215"/>
        <v>42708.628321759257</v>
      </c>
      <c r="U1984">
        <f t="shared" si="216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10"/>
        <v>4</v>
      </c>
      <c r="P1985" s="7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1">
        <f t="shared" si="214"/>
        <v>42593.011782407411</v>
      </c>
      <c r="T1985" s="11">
        <f t="shared" si="215"/>
        <v>42615.291666666672</v>
      </c>
      <c r="U1985">
        <f t="shared" si="216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217">ROUND(E1986/D1986*100,0)</f>
        <v>21</v>
      </c>
      <c r="P1986" s="7">
        <f t="shared" ref="P1986:P2049" si="218">E1986/L1986</f>
        <v>453.14285714285717</v>
      </c>
      <c r="Q1986" t="str">
        <f t="shared" ref="Q1986:Q2049" si="219">LEFT(N1986,SEARCH("/",N1986)-1)</f>
        <v>photography</v>
      </c>
      <c r="R1986" t="str">
        <f t="shared" ref="R1986:R2049" si="220">RIGHT(N1986,LEN(N1986)-SEARCH("/",N1986))</f>
        <v>people</v>
      </c>
      <c r="S1986" s="11">
        <f t="shared" ref="S1986:S2049" si="221">(((J1986/60)/60)/24)+DATE(1970,1,1)</f>
        <v>41913.790289351848</v>
      </c>
      <c r="T1986" s="11">
        <f t="shared" ref="T1986:T2049" si="222">(((I1986/60)/60)/24)+DATE(1970,1,1)</f>
        <v>41973.831956018519</v>
      </c>
      <c r="U1986">
        <f t="shared" ref="U1986:U2049" si="223">YEAR(S1986)</f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217"/>
        <v>3</v>
      </c>
      <c r="P1987" s="7">
        <f t="shared" si="218"/>
        <v>12.75</v>
      </c>
      <c r="Q1987" t="str">
        <f t="shared" si="219"/>
        <v>photography</v>
      </c>
      <c r="R1987" t="str">
        <f t="shared" si="220"/>
        <v>people</v>
      </c>
      <c r="S1987" s="11">
        <f t="shared" si="221"/>
        <v>42555.698738425926</v>
      </c>
      <c r="T1987" s="11">
        <f t="shared" si="222"/>
        <v>42584.958333333328</v>
      </c>
      <c r="U1987">
        <f t="shared" si="223"/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17"/>
        <v>0</v>
      </c>
      <c r="P1988" s="7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1">
        <f t="shared" si="221"/>
        <v>42413.433831018512</v>
      </c>
      <c r="T1988" s="11">
        <f t="shared" si="222"/>
        <v>42443.392164351855</v>
      </c>
      <c r="U1988">
        <f t="shared" si="223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17"/>
        <v>42</v>
      </c>
      <c r="P1989" s="7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1">
        <f t="shared" si="221"/>
        <v>42034.639768518522</v>
      </c>
      <c r="T1989" s="11">
        <f t="shared" si="222"/>
        <v>42064.639768518522</v>
      </c>
      <c r="U1989">
        <f t="shared" si="223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17"/>
        <v>0</v>
      </c>
      <c r="P1990" s="7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1">
        <f t="shared" si="221"/>
        <v>42206.763217592597</v>
      </c>
      <c r="T1990" s="11">
        <f t="shared" si="222"/>
        <v>42236.763217592597</v>
      </c>
      <c r="U1990">
        <f t="shared" si="223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17"/>
        <v>1</v>
      </c>
      <c r="P1991" s="7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1">
        <f t="shared" si="221"/>
        <v>42685.680648148147</v>
      </c>
      <c r="T1991" s="11">
        <f t="shared" si="222"/>
        <v>42715.680648148147</v>
      </c>
      <c r="U1991">
        <f t="shared" si="223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17"/>
        <v>17</v>
      </c>
      <c r="P1992" s="7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1">
        <f t="shared" si="221"/>
        <v>42398.195972222224</v>
      </c>
      <c r="T1992" s="11">
        <f t="shared" si="222"/>
        <v>42413.195972222224</v>
      </c>
      <c r="U1992">
        <f t="shared" si="223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17"/>
        <v>7</v>
      </c>
      <c r="P1993" s="7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1">
        <f t="shared" si="221"/>
        <v>42167.89335648148</v>
      </c>
      <c r="T1993" s="11">
        <f t="shared" si="222"/>
        <v>42188.89335648148</v>
      </c>
      <c r="U1993">
        <f t="shared" si="223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17"/>
        <v>0</v>
      </c>
      <c r="P1994" s="7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1">
        <f t="shared" si="221"/>
        <v>42023.143414351856</v>
      </c>
      <c r="T1994" s="11">
        <f t="shared" si="222"/>
        <v>42053.143414351856</v>
      </c>
      <c r="U1994">
        <f t="shared" si="223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17"/>
        <v>0</v>
      </c>
      <c r="P1995" s="7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1">
        <f t="shared" si="221"/>
        <v>42329.58839120371</v>
      </c>
      <c r="T1995" s="11">
        <f t="shared" si="222"/>
        <v>42359.58839120371</v>
      </c>
      <c r="U1995">
        <f t="shared" si="223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17"/>
        <v>0</v>
      </c>
      <c r="P1996" s="7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1">
        <f t="shared" si="221"/>
        <v>42651.006273148145</v>
      </c>
      <c r="T1996" s="11">
        <f t="shared" si="222"/>
        <v>42711.047939814816</v>
      </c>
      <c r="U1996">
        <f t="shared" si="223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17"/>
        <v>8</v>
      </c>
      <c r="P1997" s="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1">
        <f t="shared" si="221"/>
        <v>42181.902037037042</v>
      </c>
      <c r="T1997" s="11">
        <f t="shared" si="222"/>
        <v>42201.902037037042</v>
      </c>
      <c r="U1997">
        <f t="shared" si="223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17"/>
        <v>0</v>
      </c>
      <c r="P1998" s="7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1">
        <f t="shared" si="221"/>
        <v>41800.819571759261</v>
      </c>
      <c r="T1998" s="11">
        <f t="shared" si="222"/>
        <v>41830.819571759261</v>
      </c>
      <c r="U1998">
        <f t="shared" si="223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17"/>
        <v>0</v>
      </c>
      <c r="P1999" s="7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1">
        <f t="shared" si="221"/>
        <v>41847.930694444447</v>
      </c>
      <c r="T1999" s="11">
        <f t="shared" si="222"/>
        <v>41877.930694444447</v>
      </c>
      <c r="U1999">
        <f t="shared" si="223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17"/>
        <v>26</v>
      </c>
      <c r="P2000" s="7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1">
        <f t="shared" si="221"/>
        <v>41807.118495370371</v>
      </c>
      <c r="T2000" s="11">
        <f t="shared" si="222"/>
        <v>41852.118495370371</v>
      </c>
      <c r="U2000">
        <f t="shared" si="223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17"/>
        <v>1</v>
      </c>
      <c r="P2001" s="7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1">
        <f t="shared" si="221"/>
        <v>41926.482731481483</v>
      </c>
      <c r="T2001" s="11">
        <f t="shared" si="222"/>
        <v>41956.524398148147</v>
      </c>
      <c r="U2001">
        <f t="shared" si="223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17"/>
        <v>13</v>
      </c>
      <c r="P2002" s="7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1">
        <f t="shared" si="221"/>
        <v>42345.951539351852</v>
      </c>
      <c r="T2002" s="11">
        <f t="shared" si="222"/>
        <v>42375.951539351852</v>
      </c>
      <c r="U2002">
        <f t="shared" si="223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17"/>
        <v>382</v>
      </c>
      <c r="P2003" s="7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1">
        <f t="shared" si="221"/>
        <v>42136.209675925929</v>
      </c>
      <c r="T2003" s="11">
        <f t="shared" si="222"/>
        <v>42167.833333333328</v>
      </c>
      <c r="U2003">
        <f t="shared" si="223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17"/>
        <v>217</v>
      </c>
      <c r="P2004" s="7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1">
        <f t="shared" si="221"/>
        <v>42728.71230324074</v>
      </c>
      <c r="T2004" s="11">
        <f t="shared" si="222"/>
        <v>42758.71230324074</v>
      </c>
      <c r="U2004">
        <f t="shared" si="223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17"/>
        <v>312</v>
      </c>
      <c r="P2005" s="7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1">
        <f t="shared" si="221"/>
        <v>40347.125601851854</v>
      </c>
      <c r="T2005" s="11">
        <f t="shared" si="222"/>
        <v>40361.958333333336</v>
      </c>
      <c r="U2005">
        <f t="shared" si="223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17"/>
        <v>234</v>
      </c>
      <c r="P2006" s="7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1">
        <f t="shared" si="221"/>
        <v>41800.604895833334</v>
      </c>
      <c r="T2006" s="11">
        <f t="shared" si="222"/>
        <v>41830.604895833334</v>
      </c>
      <c r="U2006">
        <f t="shared" si="223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17"/>
        <v>124</v>
      </c>
      <c r="P2007" s="7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1">
        <f t="shared" si="221"/>
        <v>41535.812708333331</v>
      </c>
      <c r="T2007" s="11">
        <f t="shared" si="222"/>
        <v>41563.165972222225</v>
      </c>
      <c r="U2007">
        <f t="shared" si="223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17"/>
        <v>248</v>
      </c>
      <c r="P2008" s="7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1">
        <f t="shared" si="221"/>
        <v>41941.500520833331</v>
      </c>
      <c r="T2008" s="11">
        <f t="shared" si="222"/>
        <v>41976.542187500003</v>
      </c>
      <c r="U2008">
        <f t="shared" si="223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17"/>
        <v>116</v>
      </c>
      <c r="P2009" s="7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1">
        <f t="shared" si="221"/>
        <v>40347.837800925925</v>
      </c>
      <c r="T2009" s="11">
        <f t="shared" si="222"/>
        <v>40414.166666666664</v>
      </c>
      <c r="U2009">
        <f t="shared" si="223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17"/>
        <v>117</v>
      </c>
      <c r="P2010" s="7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1">
        <f t="shared" si="221"/>
        <v>40761.604421296295</v>
      </c>
      <c r="T2010" s="11">
        <f t="shared" si="222"/>
        <v>40805.604421296295</v>
      </c>
      <c r="U2010">
        <f t="shared" si="223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17"/>
        <v>305</v>
      </c>
      <c r="P2011" s="7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1">
        <f t="shared" si="221"/>
        <v>42661.323414351849</v>
      </c>
      <c r="T2011" s="11">
        <f t="shared" si="222"/>
        <v>42697.365081018521</v>
      </c>
      <c r="U2011">
        <f t="shared" si="223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17"/>
        <v>320</v>
      </c>
      <c r="P2012" s="7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1">
        <f t="shared" si="221"/>
        <v>42570.996423611112</v>
      </c>
      <c r="T2012" s="11">
        <f t="shared" si="222"/>
        <v>42600.996423611112</v>
      </c>
      <c r="U2012">
        <f t="shared" si="223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17"/>
        <v>820</v>
      </c>
      <c r="P2013" s="7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1">
        <f t="shared" si="221"/>
        <v>42347.358483796299</v>
      </c>
      <c r="T2013" s="11">
        <f t="shared" si="222"/>
        <v>42380.958333333328</v>
      </c>
      <c r="U2013">
        <f t="shared" si="223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17"/>
        <v>235</v>
      </c>
      <c r="P2014" s="7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1">
        <f t="shared" si="221"/>
        <v>42010.822233796294</v>
      </c>
      <c r="T2014" s="11">
        <f t="shared" si="222"/>
        <v>42040.822233796294</v>
      </c>
      <c r="U2014">
        <f t="shared" si="223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17"/>
        <v>495</v>
      </c>
      <c r="P2015" s="7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1">
        <f t="shared" si="221"/>
        <v>42499.960810185185</v>
      </c>
      <c r="T2015" s="11">
        <f t="shared" si="222"/>
        <v>42559.960810185185</v>
      </c>
      <c r="U2015">
        <f t="shared" si="223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17"/>
        <v>7814</v>
      </c>
      <c r="P2016" s="7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1">
        <f t="shared" si="221"/>
        <v>41324.214571759258</v>
      </c>
      <c r="T2016" s="11">
        <f t="shared" si="222"/>
        <v>41358.172905092593</v>
      </c>
      <c r="U2016">
        <f t="shared" si="223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17"/>
        <v>113</v>
      </c>
      <c r="P2017" s="7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1">
        <f t="shared" si="221"/>
        <v>40765.876886574071</v>
      </c>
      <c r="T2017" s="11">
        <f t="shared" si="222"/>
        <v>40795.876886574071</v>
      </c>
      <c r="U2017">
        <f t="shared" si="223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17"/>
        <v>922</v>
      </c>
      <c r="P2018" s="7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1">
        <f t="shared" si="221"/>
        <v>41312.88077546296</v>
      </c>
      <c r="T2018" s="11">
        <f t="shared" si="222"/>
        <v>41342.88077546296</v>
      </c>
      <c r="U2018">
        <f t="shared" si="223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17"/>
        <v>125</v>
      </c>
      <c r="P2019" s="7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1">
        <f t="shared" si="221"/>
        <v>40961.057349537034</v>
      </c>
      <c r="T2019" s="11">
        <f t="shared" si="222"/>
        <v>40992.166666666664</v>
      </c>
      <c r="U2019">
        <f t="shared" si="223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17"/>
        <v>102</v>
      </c>
      <c r="P2020" s="7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1">
        <f t="shared" si="221"/>
        <v>42199.365844907406</v>
      </c>
      <c r="T2020" s="11">
        <f t="shared" si="222"/>
        <v>42229.365844907406</v>
      </c>
      <c r="U2020">
        <f t="shared" si="223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17"/>
        <v>485</v>
      </c>
      <c r="P2021" s="7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1">
        <f t="shared" si="221"/>
        <v>42605.70857638889</v>
      </c>
      <c r="T2021" s="11">
        <f t="shared" si="222"/>
        <v>42635.70857638889</v>
      </c>
      <c r="U2021">
        <f t="shared" si="223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17"/>
        <v>192</v>
      </c>
      <c r="P2022" s="7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1">
        <f t="shared" si="221"/>
        <v>41737.097499999996</v>
      </c>
      <c r="T2022" s="11">
        <f t="shared" si="222"/>
        <v>41773.961111111108</v>
      </c>
      <c r="U2022">
        <f t="shared" si="223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17"/>
        <v>281</v>
      </c>
      <c r="P2023" s="7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1">
        <f t="shared" si="221"/>
        <v>41861.070567129631</v>
      </c>
      <c r="T2023" s="11">
        <f t="shared" si="222"/>
        <v>41906.070567129631</v>
      </c>
      <c r="U2023">
        <f t="shared" si="223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17"/>
        <v>125</v>
      </c>
      <c r="P2024" s="7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1">
        <f t="shared" si="221"/>
        <v>42502.569120370375</v>
      </c>
      <c r="T2024" s="11">
        <f t="shared" si="222"/>
        <v>42532.569120370375</v>
      </c>
      <c r="U2024">
        <f t="shared" si="223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17"/>
        <v>161</v>
      </c>
      <c r="P2025" s="7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1">
        <f t="shared" si="221"/>
        <v>42136.420752314814</v>
      </c>
      <c r="T2025" s="11">
        <f t="shared" si="222"/>
        <v>42166.420752314814</v>
      </c>
      <c r="U2025">
        <f t="shared" si="223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17"/>
        <v>585</v>
      </c>
      <c r="P2026" s="7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1">
        <f t="shared" si="221"/>
        <v>41099.966944444444</v>
      </c>
      <c r="T2026" s="11">
        <f t="shared" si="222"/>
        <v>41134.125</v>
      </c>
      <c r="U2026">
        <f t="shared" si="223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17"/>
        <v>201</v>
      </c>
      <c r="P2027" s="7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1">
        <f t="shared" si="221"/>
        <v>42136.184560185182</v>
      </c>
      <c r="T2027" s="11">
        <f t="shared" si="222"/>
        <v>42166.184560185182</v>
      </c>
      <c r="U2027">
        <f t="shared" si="223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17"/>
        <v>133</v>
      </c>
      <c r="P2028" s="7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1">
        <f t="shared" si="221"/>
        <v>41704.735937500001</v>
      </c>
      <c r="T2028" s="11">
        <f t="shared" si="222"/>
        <v>41750.165972222225</v>
      </c>
      <c r="U2028">
        <f t="shared" si="223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17"/>
        <v>120</v>
      </c>
      <c r="P2029" s="7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1">
        <f t="shared" si="221"/>
        <v>42048.813877314817</v>
      </c>
      <c r="T2029" s="11">
        <f t="shared" si="222"/>
        <v>42093.772210648152</v>
      </c>
      <c r="U2029">
        <f t="shared" si="223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17"/>
        <v>126</v>
      </c>
      <c r="P2030" s="7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1">
        <f t="shared" si="221"/>
        <v>40215.919050925928</v>
      </c>
      <c r="T2030" s="11">
        <f t="shared" si="222"/>
        <v>40252.913194444445</v>
      </c>
      <c r="U2030">
        <f t="shared" si="223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17"/>
        <v>361</v>
      </c>
      <c r="P2031" s="7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1">
        <f t="shared" si="221"/>
        <v>41848.021770833337</v>
      </c>
      <c r="T2031" s="11">
        <f t="shared" si="222"/>
        <v>41878.021770833337</v>
      </c>
      <c r="U2031">
        <f t="shared" si="223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17"/>
        <v>226</v>
      </c>
      <c r="P2032" s="7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1">
        <f t="shared" si="221"/>
        <v>41212.996481481481</v>
      </c>
      <c r="T2032" s="11">
        <f t="shared" si="222"/>
        <v>41242.996481481481</v>
      </c>
      <c r="U2032">
        <f t="shared" si="223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17"/>
        <v>120</v>
      </c>
      <c r="P2033" s="7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1">
        <f t="shared" si="221"/>
        <v>41975.329317129625</v>
      </c>
      <c r="T2033" s="11">
        <f t="shared" si="222"/>
        <v>42013.041666666672</v>
      </c>
      <c r="U2033">
        <f t="shared" si="223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17"/>
        <v>304</v>
      </c>
      <c r="P2034" s="7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1">
        <f t="shared" si="221"/>
        <v>42689.565671296295</v>
      </c>
      <c r="T2034" s="11">
        <f t="shared" si="222"/>
        <v>42719.208333333328</v>
      </c>
      <c r="U2034">
        <f t="shared" si="223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17"/>
        <v>179</v>
      </c>
      <c r="P2035" s="7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1">
        <f t="shared" si="221"/>
        <v>41725.082384259258</v>
      </c>
      <c r="T2035" s="11">
        <f t="shared" si="222"/>
        <v>41755.082384259258</v>
      </c>
      <c r="U2035">
        <f t="shared" si="223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17"/>
        <v>387</v>
      </c>
      <c r="P2036" s="7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1">
        <f t="shared" si="221"/>
        <v>42076.130011574074</v>
      </c>
      <c r="T2036" s="11">
        <f t="shared" si="222"/>
        <v>42131.290277777778</v>
      </c>
      <c r="U2036">
        <f t="shared" si="223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17"/>
        <v>211</v>
      </c>
      <c r="P2037" s="7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1">
        <f t="shared" si="221"/>
        <v>42311.625081018516</v>
      </c>
      <c r="T2037" s="11">
        <f t="shared" si="222"/>
        <v>42357.041666666672</v>
      </c>
      <c r="U2037">
        <f t="shared" si="223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17"/>
        <v>132</v>
      </c>
      <c r="P2038" s="7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1">
        <f t="shared" si="221"/>
        <v>41738.864803240744</v>
      </c>
      <c r="T2038" s="11">
        <f t="shared" si="222"/>
        <v>41768.864803240744</v>
      </c>
      <c r="U2038">
        <f t="shared" si="223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17"/>
        <v>300</v>
      </c>
      <c r="P2039" s="7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1">
        <f t="shared" si="221"/>
        <v>41578.210104166668</v>
      </c>
      <c r="T2039" s="11">
        <f t="shared" si="222"/>
        <v>41638.251770833333</v>
      </c>
      <c r="U2039">
        <f t="shared" si="223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17"/>
        <v>421</v>
      </c>
      <c r="P2040" s="7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1">
        <f t="shared" si="221"/>
        <v>41424.27107638889</v>
      </c>
      <c r="T2040" s="11">
        <f t="shared" si="222"/>
        <v>41456.75</v>
      </c>
      <c r="U2040">
        <f t="shared" si="223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17"/>
        <v>136</v>
      </c>
      <c r="P2041" s="7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1">
        <f t="shared" si="221"/>
        <v>42675.438946759255</v>
      </c>
      <c r="T2041" s="11">
        <f t="shared" si="222"/>
        <v>42705.207638888889</v>
      </c>
      <c r="U2041">
        <f t="shared" si="223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17"/>
        <v>248</v>
      </c>
      <c r="P2042" s="7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1">
        <f t="shared" si="221"/>
        <v>41578.927118055559</v>
      </c>
      <c r="T2042" s="11">
        <f t="shared" si="222"/>
        <v>41593.968784722223</v>
      </c>
      <c r="U2042">
        <f t="shared" si="223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17"/>
        <v>182</v>
      </c>
      <c r="P2043" s="7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1">
        <f t="shared" si="221"/>
        <v>42654.525775462964</v>
      </c>
      <c r="T2043" s="11">
        <f t="shared" si="222"/>
        <v>42684.567442129628</v>
      </c>
      <c r="U2043">
        <f t="shared" si="223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17"/>
        <v>124</v>
      </c>
      <c r="P2044" s="7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1">
        <f t="shared" si="221"/>
        <v>42331.708032407405</v>
      </c>
      <c r="T2044" s="11">
        <f t="shared" si="222"/>
        <v>42391.708032407405</v>
      </c>
      <c r="U2044">
        <f t="shared" si="223"/>
        <v>2015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17"/>
        <v>506</v>
      </c>
      <c r="P2045" s="7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1">
        <f t="shared" si="221"/>
        <v>42661.176817129628</v>
      </c>
      <c r="T2045" s="11">
        <f t="shared" si="222"/>
        <v>42715.207638888889</v>
      </c>
      <c r="U2045">
        <f t="shared" si="223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17"/>
        <v>108</v>
      </c>
      <c r="P2046" s="7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1">
        <f t="shared" si="221"/>
        <v>42138.684189814812</v>
      </c>
      <c r="T2046" s="11">
        <f t="shared" si="222"/>
        <v>42168.684189814812</v>
      </c>
      <c r="U2046">
        <f t="shared" si="223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17"/>
        <v>819</v>
      </c>
      <c r="P2047" s="7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1">
        <f t="shared" si="221"/>
        <v>41069.088506944441</v>
      </c>
      <c r="T2047" s="11">
        <f t="shared" si="222"/>
        <v>41099.088506944441</v>
      </c>
      <c r="U2047">
        <f t="shared" si="223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17"/>
        <v>121</v>
      </c>
      <c r="P2048" s="7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1">
        <f t="shared" si="221"/>
        <v>41387.171805555554</v>
      </c>
      <c r="T2048" s="11">
        <f t="shared" si="222"/>
        <v>41417.171805555554</v>
      </c>
      <c r="U2048">
        <f t="shared" si="223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17"/>
        <v>103</v>
      </c>
      <c r="P2049" s="7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1">
        <f t="shared" si="221"/>
        <v>42081.903587962966</v>
      </c>
      <c r="T2049" s="11">
        <f t="shared" si="222"/>
        <v>42111</v>
      </c>
      <c r="U2049">
        <f t="shared" si="223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224">ROUND(E2050/D2050*100,0)</f>
        <v>148</v>
      </c>
      <c r="P2050" s="7">
        <f t="shared" ref="P2050:P2113" si="225">E2050/L2050</f>
        <v>91.82989803350327</v>
      </c>
      <c r="Q2050" t="str">
        <f t="shared" ref="Q2050:Q2113" si="226">LEFT(N2050,SEARCH("/",N2050)-1)</f>
        <v>technology</v>
      </c>
      <c r="R2050" t="str">
        <f t="shared" ref="R2050:R2113" si="227">RIGHT(N2050,LEN(N2050)-SEARCH("/",N2050))</f>
        <v>hardware</v>
      </c>
      <c r="S2050" s="11">
        <f t="shared" ref="S2050:S2113" si="228">(((J2050/60)/60)/24)+DATE(1970,1,1)</f>
        <v>41387.651516203703</v>
      </c>
      <c r="T2050" s="11">
        <f t="shared" ref="T2050:T2113" si="229">(((I2050/60)/60)/24)+DATE(1970,1,1)</f>
        <v>41417.651516203703</v>
      </c>
      <c r="U2050">
        <f t="shared" ref="U2050:U2113" si="230">YEAR(S2050)</f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224"/>
        <v>120</v>
      </c>
      <c r="P2051" s="7">
        <f t="shared" si="225"/>
        <v>80.991037735849048</v>
      </c>
      <c r="Q2051" t="str">
        <f t="shared" si="226"/>
        <v>technology</v>
      </c>
      <c r="R2051" t="str">
        <f t="shared" si="227"/>
        <v>hardware</v>
      </c>
      <c r="S2051" s="11">
        <f t="shared" si="228"/>
        <v>41575.527349537035</v>
      </c>
      <c r="T2051" s="11">
        <f t="shared" si="229"/>
        <v>41610.957638888889</v>
      </c>
      <c r="U2051">
        <f t="shared" si="230"/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24"/>
        <v>473</v>
      </c>
      <c r="P2052" s="7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1">
        <f t="shared" si="228"/>
        <v>42115.071504629625</v>
      </c>
      <c r="T2052" s="11">
        <f t="shared" si="229"/>
        <v>42155.071504629625</v>
      </c>
      <c r="U2052">
        <f t="shared" si="230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24"/>
        <v>130</v>
      </c>
      <c r="P2053" s="7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1">
        <f t="shared" si="228"/>
        <v>41604.022418981483</v>
      </c>
      <c r="T2053" s="11">
        <f t="shared" si="229"/>
        <v>41634.022418981483</v>
      </c>
      <c r="U2053">
        <f t="shared" si="230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24"/>
        <v>353</v>
      </c>
      <c r="P2054" s="7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1">
        <f t="shared" si="228"/>
        <v>42375.08394675926</v>
      </c>
      <c r="T2054" s="11">
        <f t="shared" si="229"/>
        <v>42420.08394675926</v>
      </c>
      <c r="U2054">
        <f t="shared" si="230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24"/>
        <v>101</v>
      </c>
      <c r="P2055" s="7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1">
        <f t="shared" si="228"/>
        <v>42303.617488425924</v>
      </c>
      <c r="T2055" s="11">
        <f t="shared" si="229"/>
        <v>42333.659155092595</v>
      </c>
      <c r="U2055">
        <f t="shared" si="230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24"/>
        <v>114</v>
      </c>
      <c r="P2056" s="7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1">
        <f t="shared" si="228"/>
        <v>41731.520949074074</v>
      </c>
      <c r="T2056" s="11">
        <f t="shared" si="229"/>
        <v>41761.520949074074</v>
      </c>
      <c r="U2056">
        <f t="shared" si="230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24"/>
        <v>167</v>
      </c>
      <c r="P2057" s="7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1">
        <f t="shared" si="228"/>
        <v>41946.674108796295</v>
      </c>
      <c r="T2057" s="11">
        <f t="shared" si="229"/>
        <v>41976.166666666672</v>
      </c>
      <c r="U2057">
        <f t="shared" si="230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24"/>
        <v>153</v>
      </c>
      <c r="P2058" s="7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1">
        <f t="shared" si="228"/>
        <v>41351.76090277778</v>
      </c>
      <c r="T2058" s="11">
        <f t="shared" si="229"/>
        <v>41381.76090277778</v>
      </c>
      <c r="U2058">
        <f t="shared" si="230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24"/>
        <v>202</v>
      </c>
      <c r="P2059" s="7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1">
        <f t="shared" si="228"/>
        <v>42396.494583333333</v>
      </c>
      <c r="T2059" s="11">
        <f t="shared" si="229"/>
        <v>42426.494583333333</v>
      </c>
      <c r="U2059">
        <f t="shared" si="230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24"/>
        <v>168</v>
      </c>
      <c r="P2060" s="7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1">
        <f t="shared" si="228"/>
        <v>42026.370717592596</v>
      </c>
      <c r="T2060" s="11">
        <f t="shared" si="229"/>
        <v>42065.833333333328</v>
      </c>
      <c r="U2060">
        <f t="shared" si="230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24"/>
        <v>143</v>
      </c>
      <c r="P2061" s="7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1">
        <f t="shared" si="228"/>
        <v>42361.602476851855</v>
      </c>
      <c r="T2061" s="11">
        <f t="shared" si="229"/>
        <v>42400.915972222225</v>
      </c>
      <c r="U2061">
        <f t="shared" si="230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24"/>
        <v>196</v>
      </c>
      <c r="P2062" s="7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1">
        <f t="shared" si="228"/>
        <v>41783.642939814818</v>
      </c>
      <c r="T2062" s="11">
        <f t="shared" si="229"/>
        <v>41843.642939814818</v>
      </c>
      <c r="U2062">
        <f t="shared" si="230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24"/>
        <v>108</v>
      </c>
      <c r="P2063" s="7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1">
        <f t="shared" si="228"/>
        <v>42705.764513888891</v>
      </c>
      <c r="T2063" s="11">
        <f t="shared" si="229"/>
        <v>42735.764513888891</v>
      </c>
      <c r="U2063">
        <f t="shared" si="230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24"/>
        <v>115</v>
      </c>
      <c r="P2064" s="7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1">
        <f t="shared" si="228"/>
        <v>42423.3830787037</v>
      </c>
      <c r="T2064" s="11">
        <f t="shared" si="229"/>
        <v>42453.341412037036</v>
      </c>
      <c r="U2064">
        <f t="shared" si="230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24"/>
        <v>148</v>
      </c>
      <c r="P2065" s="7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1">
        <f t="shared" si="228"/>
        <v>42472.73265046296</v>
      </c>
      <c r="T2065" s="11">
        <f t="shared" si="229"/>
        <v>42505.73265046296</v>
      </c>
      <c r="U2065">
        <f t="shared" si="230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24"/>
        <v>191</v>
      </c>
      <c r="P2066" s="7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1">
        <f t="shared" si="228"/>
        <v>41389.364849537036</v>
      </c>
      <c r="T2066" s="11">
        <f t="shared" si="229"/>
        <v>41425.5</v>
      </c>
      <c r="U2066">
        <f t="shared" si="230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24"/>
        <v>199</v>
      </c>
      <c r="P2067" s="7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1">
        <f t="shared" si="228"/>
        <v>41603.333668981482</v>
      </c>
      <c r="T2067" s="11">
        <f t="shared" si="229"/>
        <v>41633.333668981482</v>
      </c>
      <c r="U2067">
        <f t="shared" si="230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24"/>
        <v>219</v>
      </c>
      <c r="P2068" s="7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1">
        <f t="shared" si="228"/>
        <v>41844.771793981483</v>
      </c>
      <c r="T2068" s="11">
        <f t="shared" si="229"/>
        <v>41874.771793981483</v>
      </c>
      <c r="U2068">
        <f t="shared" si="230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24"/>
        <v>127</v>
      </c>
      <c r="P2069" s="7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1">
        <f t="shared" si="228"/>
        <v>42115.853888888887</v>
      </c>
      <c r="T2069" s="11">
        <f t="shared" si="229"/>
        <v>42148.853888888887</v>
      </c>
      <c r="U2069">
        <f t="shared" si="230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24"/>
        <v>105</v>
      </c>
      <c r="P2070" s="7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1">
        <f t="shared" si="228"/>
        <v>42633.841608796298</v>
      </c>
      <c r="T2070" s="11">
        <f t="shared" si="229"/>
        <v>42663.841608796298</v>
      </c>
      <c r="U2070">
        <f t="shared" si="230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24"/>
        <v>128</v>
      </c>
      <c r="P2071" s="7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1">
        <f t="shared" si="228"/>
        <v>42340.972118055557</v>
      </c>
      <c r="T2071" s="11">
        <f t="shared" si="229"/>
        <v>42371.972118055557</v>
      </c>
      <c r="U2071">
        <f t="shared" si="230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24"/>
        <v>317</v>
      </c>
      <c r="P2072" s="7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1">
        <f t="shared" si="228"/>
        <v>42519.6565162037</v>
      </c>
      <c r="T2072" s="11">
        <f t="shared" si="229"/>
        <v>42549.6565162037</v>
      </c>
      <c r="U2072">
        <f t="shared" si="230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24"/>
        <v>281</v>
      </c>
      <c r="P2073" s="7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1">
        <f t="shared" si="228"/>
        <v>42600.278749999998</v>
      </c>
      <c r="T2073" s="11">
        <f t="shared" si="229"/>
        <v>42645.278749999998</v>
      </c>
      <c r="U2073">
        <f t="shared" si="230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24"/>
        <v>111</v>
      </c>
      <c r="P2074" s="7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1">
        <f t="shared" si="228"/>
        <v>42467.581388888888</v>
      </c>
      <c r="T2074" s="11">
        <f t="shared" si="229"/>
        <v>42497.581388888888</v>
      </c>
      <c r="U2074">
        <f t="shared" si="230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24"/>
        <v>153</v>
      </c>
      <c r="P2075" s="7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1">
        <f t="shared" si="228"/>
        <v>42087.668032407411</v>
      </c>
      <c r="T2075" s="11">
        <f t="shared" si="229"/>
        <v>42132.668032407411</v>
      </c>
      <c r="U2075">
        <f t="shared" si="230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24"/>
        <v>103</v>
      </c>
      <c r="P2076" s="7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1">
        <f t="shared" si="228"/>
        <v>42466.826180555552</v>
      </c>
      <c r="T2076" s="11">
        <f t="shared" si="229"/>
        <v>42496.826180555552</v>
      </c>
      <c r="U2076">
        <f t="shared" si="230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24"/>
        <v>1678</v>
      </c>
      <c r="P2077" s="7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1">
        <f t="shared" si="228"/>
        <v>41450.681574074071</v>
      </c>
      <c r="T2077" s="11">
        <f t="shared" si="229"/>
        <v>41480.681574074071</v>
      </c>
      <c r="U2077">
        <f t="shared" si="230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24"/>
        <v>543</v>
      </c>
      <c r="P2078" s="7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1">
        <f t="shared" si="228"/>
        <v>41803.880659722221</v>
      </c>
      <c r="T2078" s="11">
        <f t="shared" si="229"/>
        <v>41843.880659722221</v>
      </c>
      <c r="U2078">
        <f t="shared" si="230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24"/>
        <v>116</v>
      </c>
      <c r="P2079" s="7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1">
        <f t="shared" si="228"/>
        <v>42103.042546296296</v>
      </c>
      <c r="T2079" s="11">
        <f t="shared" si="229"/>
        <v>42160.875</v>
      </c>
      <c r="U2079">
        <f t="shared" si="230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24"/>
        <v>131</v>
      </c>
      <c r="P2080" s="7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1">
        <f t="shared" si="228"/>
        <v>42692.771493055552</v>
      </c>
      <c r="T2080" s="11">
        <f t="shared" si="229"/>
        <v>42722.771493055552</v>
      </c>
      <c r="U2080">
        <f t="shared" si="230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24"/>
        <v>288</v>
      </c>
      <c r="P2081" s="7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1">
        <f t="shared" si="228"/>
        <v>42150.71056712963</v>
      </c>
      <c r="T2081" s="11">
        <f t="shared" si="229"/>
        <v>42180.791666666672</v>
      </c>
      <c r="U2081">
        <f t="shared" si="230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24"/>
        <v>508</v>
      </c>
      <c r="P2082" s="7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1">
        <f t="shared" si="228"/>
        <v>42289.957175925927</v>
      </c>
      <c r="T2082" s="11">
        <f t="shared" si="229"/>
        <v>42319.998842592591</v>
      </c>
      <c r="U2082">
        <f t="shared" si="230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24"/>
        <v>115</v>
      </c>
      <c r="P2083" s="7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1">
        <f t="shared" si="228"/>
        <v>41004.156886574077</v>
      </c>
      <c r="T2083" s="11">
        <f t="shared" si="229"/>
        <v>41045.207638888889</v>
      </c>
      <c r="U2083">
        <f t="shared" si="230"/>
        <v>2012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24"/>
        <v>111</v>
      </c>
      <c r="P2084" s="7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1">
        <f t="shared" si="228"/>
        <v>40811.120324074072</v>
      </c>
      <c r="T2084" s="11">
        <f t="shared" si="229"/>
        <v>40871.161990740737</v>
      </c>
      <c r="U2084">
        <f t="shared" si="230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24"/>
        <v>113</v>
      </c>
      <c r="P2085" s="7">
        <f t="shared" si="225"/>
        <v>34</v>
      </c>
      <c r="Q2085" t="str">
        <f t="shared" si="226"/>
        <v>music</v>
      </c>
      <c r="R2085" t="str">
        <f t="shared" si="227"/>
        <v>indie rock</v>
      </c>
      <c r="S2085" s="11">
        <f t="shared" si="228"/>
        <v>41034.72216435185</v>
      </c>
      <c r="T2085" s="11">
        <f t="shared" si="229"/>
        <v>41064.72216435185</v>
      </c>
      <c r="U2085">
        <f t="shared" si="230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24"/>
        <v>108</v>
      </c>
      <c r="P2086" s="7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1">
        <f t="shared" si="228"/>
        <v>41731.833124999997</v>
      </c>
      <c r="T2086" s="11">
        <f t="shared" si="229"/>
        <v>41763.290972222225</v>
      </c>
      <c r="U2086">
        <f t="shared" si="230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24"/>
        <v>124</v>
      </c>
      <c r="P2087" s="7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1">
        <f t="shared" si="228"/>
        <v>41075.835497685184</v>
      </c>
      <c r="T2087" s="11">
        <f t="shared" si="229"/>
        <v>41105.835497685184</v>
      </c>
      <c r="U2087">
        <f t="shared" si="230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24"/>
        <v>101</v>
      </c>
      <c r="P2088" s="7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1">
        <f t="shared" si="228"/>
        <v>40860.67050925926</v>
      </c>
      <c r="T2088" s="11">
        <f t="shared" si="229"/>
        <v>40891.207638888889</v>
      </c>
      <c r="U2088">
        <f t="shared" si="230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24"/>
        <v>104</v>
      </c>
      <c r="P2089" s="7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1">
        <f t="shared" si="228"/>
        <v>40764.204375000001</v>
      </c>
      <c r="T2089" s="11">
        <f t="shared" si="229"/>
        <v>40794.204375000001</v>
      </c>
      <c r="U2089">
        <f t="shared" si="230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24"/>
        <v>116</v>
      </c>
      <c r="P2090" s="7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1">
        <f t="shared" si="228"/>
        <v>40395.714722222219</v>
      </c>
      <c r="T2090" s="11">
        <f t="shared" si="229"/>
        <v>40432.165972222225</v>
      </c>
      <c r="U2090">
        <f t="shared" si="230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24"/>
        <v>120</v>
      </c>
      <c r="P2091" s="7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1">
        <f t="shared" si="228"/>
        <v>41453.076319444444</v>
      </c>
      <c r="T2091" s="11">
        <f t="shared" si="229"/>
        <v>41488.076319444444</v>
      </c>
      <c r="U2091">
        <f t="shared" si="230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24"/>
        <v>115</v>
      </c>
      <c r="P2092" s="7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1">
        <f t="shared" si="228"/>
        <v>41299.381423611114</v>
      </c>
      <c r="T2092" s="11">
        <f t="shared" si="229"/>
        <v>41329.381423611114</v>
      </c>
      <c r="U2092">
        <f t="shared" si="230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24"/>
        <v>120</v>
      </c>
      <c r="P2093" s="7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1">
        <f t="shared" si="228"/>
        <v>40555.322662037033</v>
      </c>
      <c r="T2093" s="11">
        <f t="shared" si="229"/>
        <v>40603.833333333336</v>
      </c>
      <c r="U2093">
        <f t="shared" si="230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24"/>
        <v>101</v>
      </c>
      <c r="P2094" s="7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1">
        <f t="shared" si="228"/>
        <v>40763.707546296297</v>
      </c>
      <c r="T2094" s="11">
        <f t="shared" si="229"/>
        <v>40823.707546296297</v>
      </c>
      <c r="U2094">
        <f t="shared" si="230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24"/>
        <v>102</v>
      </c>
      <c r="P2095" s="7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1">
        <f t="shared" si="228"/>
        <v>41205.854537037041</v>
      </c>
      <c r="T2095" s="11">
        <f t="shared" si="229"/>
        <v>41265.896203703705</v>
      </c>
      <c r="U2095">
        <f t="shared" si="230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24"/>
        <v>121</v>
      </c>
      <c r="P2096" s="7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1">
        <f t="shared" si="228"/>
        <v>40939.02002314815</v>
      </c>
      <c r="T2096" s="11">
        <f t="shared" si="229"/>
        <v>40973.125</v>
      </c>
      <c r="U2096">
        <f t="shared" si="230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24"/>
        <v>100</v>
      </c>
      <c r="P2097" s="7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1">
        <f t="shared" si="228"/>
        <v>40758.733483796292</v>
      </c>
      <c r="T2097" s="11">
        <f t="shared" si="229"/>
        <v>40818.733483796292</v>
      </c>
      <c r="U2097">
        <f t="shared" si="230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24"/>
        <v>102</v>
      </c>
      <c r="P2098" s="7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1">
        <f t="shared" si="228"/>
        <v>41192.758506944447</v>
      </c>
      <c r="T2098" s="11">
        <f t="shared" si="229"/>
        <v>41208.165972222225</v>
      </c>
      <c r="U2098">
        <f t="shared" si="230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24"/>
        <v>100</v>
      </c>
      <c r="P2099" s="7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1">
        <f t="shared" si="228"/>
        <v>40818.58489583333</v>
      </c>
      <c r="T2099" s="11">
        <f t="shared" si="229"/>
        <v>40878.626562500001</v>
      </c>
      <c r="U2099">
        <f t="shared" si="230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24"/>
        <v>100</v>
      </c>
      <c r="P2100" s="7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1">
        <f t="shared" si="228"/>
        <v>40946.11383101852</v>
      </c>
      <c r="T2100" s="11">
        <f t="shared" si="229"/>
        <v>40976.11383101852</v>
      </c>
      <c r="U2100">
        <f t="shared" si="230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24"/>
        <v>132</v>
      </c>
      <c r="P2101" s="7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1">
        <f t="shared" si="228"/>
        <v>42173.746342592596</v>
      </c>
      <c r="T2101" s="11">
        <f t="shared" si="229"/>
        <v>42187.152777777781</v>
      </c>
      <c r="U2101">
        <f t="shared" si="230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24"/>
        <v>137</v>
      </c>
      <c r="P2102" s="7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1">
        <f t="shared" si="228"/>
        <v>41074.834965277776</v>
      </c>
      <c r="T2102" s="11">
        <f t="shared" si="229"/>
        <v>41090.165972222225</v>
      </c>
      <c r="U2102">
        <f t="shared" si="230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24"/>
        <v>113</v>
      </c>
      <c r="P2103" s="7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1">
        <f t="shared" si="228"/>
        <v>40892.149467592593</v>
      </c>
      <c r="T2103" s="11">
        <f t="shared" si="229"/>
        <v>40952.149467592593</v>
      </c>
      <c r="U2103">
        <f t="shared" si="230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24"/>
        <v>136</v>
      </c>
      <c r="P2104" s="7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1">
        <f t="shared" si="228"/>
        <v>40638.868611111109</v>
      </c>
      <c r="T2104" s="11">
        <f t="shared" si="229"/>
        <v>40668.868611111109</v>
      </c>
      <c r="U2104">
        <f t="shared" si="230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24"/>
        <v>146</v>
      </c>
      <c r="P2105" s="7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1">
        <f t="shared" si="228"/>
        <v>41192.754942129628</v>
      </c>
      <c r="T2105" s="11">
        <f t="shared" si="229"/>
        <v>41222.7966087963</v>
      </c>
      <c r="U2105">
        <f t="shared" si="230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24"/>
        <v>130</v>
      </c>
      <c r="P2106" s="7">
        <f t="shared" si="225"/>
        <v>28</v>
      </c>
      <c r="Q2106" t="str">
        <f t="shared" si="226"/>
        <v>music</v>
      </c>
      <c r="R2106" t="str">
        <f t="shared" si="227"/>
        <v>indie rock</v>
      </c>
      <c r="S2106" s="11">
        <f t="shared" si="228"/>
        <v>41394.074467592596</v>
      </c>
      <c r="T2106" s="11">
        <f t="shared" si="229"/>
        <v>41425</v>
      </c>
      <c r="U2106">
        <f t="shared" si="230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24"/>
        <v>254</v>
      </c>
      <c r="P2107" s="7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1">
        <f t="shared" si="228"/>
        <v>41951.788807870369</v>
      </c>
      <c r="T2107" s="11">
        <f t="shared" si="229"/>
        <v>41964.166666666672</v>
      </c>
      <c r="U2107">
        <f t="shared" si="230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24"/>
        <v>107</v>
      </c>
      <c r="P2108" s="7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1">
        <f t="shared" si="228"/>
        <v>41270.21497685185</v>
      </c>
      <c r="T2108" s="11">
        <f t="shared" si="229"/>
        <v>41300.21497685185</v>
      </c>
      <c r="U2108">
        <f t="shared" si="230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24"/>
        <v>108</v>
      </c>
      <c r="P2109" s="7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1">
        <f t="shared" si="228"/>
        <v>41934.71056712963</v>
      </c>
      <c r="T2109" s="11">
        <f t="shared" si="229"/>
        <v>41955.752233796295</v>
      </c>
      <c r="U2109">
        <f t="shared" si="230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24"/>
        <v>107</v>
      </c>
      <c r="P2110" s="7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1">
        <f t="shared" si="228"/>
        <v>41135.175694444442</v>
      </c>
      <c r="T2110" s="11">
        <f t="shared" si="229"/>
        <v>41162.163194444445</v>
      </c>
      <c r="U2110">
        <f t="shared" si="230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24"/>
        <v>107</v>
      </c>
      <c r="P2111" s="7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1">
        <f t="shared" si="228"/>
        <v>42160.708530092597</v>
      </c>
      <c r="T2111" s="11">
        <f t="shared" si="229"/>
        <v>42190.708530092597</v>
      </c>
      <c r="U2111">
        <f t="shared" si="230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24"/>
        <v>100</v>
      </c>
      <c r="P2112" s="7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1">
        <f t="shared" si="228"/>
        <v>41759.670937499999</v>
      </c>
      <c r="T2112" s="11">
        <f t="shared" si="229"/>
        <v>41787.207638888889</v>
      </c>
      <c r="U2112">
        <f t="shared" si="230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24"/>
        <v>107</v>
      </c>
      <c r="P2113" s="7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1">
        <f t="shared" si="228"/>
        <v>40703.197048611109</v>
      </c>
      <c r="T2113" s="11">
        <f t="shared" si="229"/>
        <v>40770.041666666664</v>
      </c>
      <c r="U2113">
        <f t="shared" si="230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231">ROUND(E2114/D2114*100,0)</f>
        <v>100</v>
      </c>
      <c r="P2114" s="7">
        <f t="shared" ref="P2114:P2177" si="232">E2114/L2114</f>
        <v>27.272727272727273</v>
      </c>
      <c r="Q2114" t="str">
        <f t="shared" ref="Q2114:Q2177" si="233">LEFT(N2114,SEARCH("/",N2114)-1)</f>
        <v>music</v>
      </c>
      <c r="R2114" t="str">
        <f t="shared" ref="R2114:R2177" si="234">RIGHT(N2114,LEN(N2114)-SEARCH("/",N2114))</f>
        <v>indie rock</v>
      </c>
      <c r="S2114" s="11">
        <f t="shared" ref="S2114:S2177" si="235">(((J2114/60)/60)/24)+DATE(1970,1,1)</f>
        <v>41365.928159722222</v>
      </c>
      <c r="T2114" s="11">
        <f t="shared" ref="T2114:T2177" si="236">(((I2114/60)/60)/24)+DATE(1970,1,1)</f>
        <v>41379.928159722222</v>
      </c>
      <c r="U2114">
        <f t="shared" ref="U2114:U2177" si="237">YEAR(S2114)</f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231"/>
        <v>105</v>
      </c>
      <c r="P2115" s="7">
        <f t="shared" si="232"/>
        <v>68.598130841121488</v>
      </c>
      <c r="Q2115" t="str">
        <f t="shared" si="233"/>
        <v>music</v>
      </c>
      <c r="R2115" t="str">
        <f t="shared" si="234"/>
        <v>indie rock</v>
      </c>
      <c r="S2115" s="11">
        <f t="shared" si="235"/>
        <v>41870.86546296296</v>
      </c>
      <c r="T2115" s="11">
        <f t="shared" si="236"/>
        <v>41905.86546296296</v>
      </c>
      <c r="U2115">
        <f t="shared" si="237"/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31"/>
        <v>105</v>
      </c>
      <c r="P2116" s="7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1">
        <f t="shared" si="235"/>
        <v>40458.815625000003</v>
      </c>
      <c r="T2116" s="11">
        <f t="shared" si="236"/>
        <v>40521.207638888889</v>
      </c>
      <c r="U2116">
        <f t="shared" si="237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31"/>
        <v>226</v>
      </c>
      <c r="P2117" s="7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1">
        <f t="shared" si="235"/>
        <v>40564.081030092595</v>
      </c>
      <c r="T2117" s="11">
        <f t="shared" si="236"/>
        <v>40594.081030092595</v>
      </c>
      <c r="U2117">
        <f t="shared" si="237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31"/>
        <v>101</v>
      </c>
      <c r="P2118" s="7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1">
        <f t="shared" si="235"/>
        <v>41136.777812500004</v>
      </c>
      <c r="T2118" s="11">
        <f t="shared" si="236"/>
        <v>41184.777812500004</v>
      </c>
      <c r="U2118">
        <f t="shared" si="237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31"/>
        <v>148</v>
      </c>
      <c r="P2119" s="7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1">
        <f t="shared" si="235"/>
        <v>42290.059594907405</v>
      </c>
      <c r="T2119" s="11">
        <f t="shared" si="236"/>
        <v>42304.207638888889</v>
      </c>
      <c r="U2119">
        <f t="shared" si="237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31"/>
        <v>135</v>
      </c>
      <c r="P2120" s="7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1">
        <f t="shared" si="235"/>
        <v>40718.839537037034</v>
      </c>
      <c r="T2120" s="11">
        <f t="shared" si="236"/>
        <v>40748.839537037034</v>
      </c>
      <c r="U2120">
        <f t="shared" si="237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31"/>
        <v>101</v>
      </c>
      <c r="P2121" s="7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1">
        <f t="shared" si="235"/>
        <v>41107.130150462966</v>
      </c>
      <c r="T2121" s="11">
        <f t="shared" si="236"/>
        <v>41137.130150462966</v>
      </c>
      <c r="U2121">
        <f t="shared" si="237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31"/>
        <v>101</v>
      </c>
      <c r="P2122" s="7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1">
        <f t="shared" si="235"/>
        <v>41591.964537037034</v>
      </c>
      <c r="T2122" s="11">
        <f t="shared" si="236"/>
        <v>41640.964537037034</v>
      </c>
      <c r="U2122">
        <f t="shared" si="237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31"/>
        <v>1</v>
      </c>
      <c r="P2123" s="7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1">
        <f t="shared" si="235"/>
        <v>42716.7424537037</v>
      </c>
      <c r="T2123" s="11">
        <f t="shared" si="236"/>
        <v>42746.7424537037</v>
      </c>
      <c r="U2123">
        <f t="shared" si="237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31"/>
        <v>0</v>
      </c>
      <c r="P2124" s="7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1">
        <f t="shared" si="235"/>
        <v>42712.300567129627</v>
      </c>
      <c r="T2124" s="11">
        <f t="shared" si="236"/>
        <v>42742.300567129627</v>
      </c>
      <c r="U2124">
        <f t="shared" si="237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31"/>
        <v>10</v>
      </c>
      <c r="P2125" s="7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1">
        <f t="shared" si="235"/>
        <v>40198.424849537041</v>
      </c>
      <c r="T2125" s="11">
        <f t="shared" si="236"/>
        <v>40252.290972222225</v>
      </c>
      <c r="U2125">
        <f t="shared" si="237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31"/>
        <v>10</v>
      </c>
      <c r="P2126" s="7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1">
        <f t="shared" si="235"/>
        <v>40464.028182870366</v>
      </c>
      <c r="T2126" s="11">
        <f t="shared" si="236"/>
        <v>40512.208333333336</v>
      </c>
      <c r="U2126">
        <f t="shared" si="237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31"/>
        <v>1</v>
      </c>
      <c r="P2127" s="7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1">
        <f t="shared" si="235"/>
        <v>42191.023530092592</v>
      </c>
      <c r="T2127" s="11">
        <f t="shared" si="236"/>
        <v>42221.023530092592</v>
      </c>
      <c r="U2127">
        <f t="shared" si="237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31"/>
        <v>0</v>
      </c>
      <c r="P2128" s="7">
        <f t="shared" si="232"/>
        <v>5</v>
      </c>
      <c r="Q2128" t="str">
        <f t="shared" si="233"/>
        <v>games</v>
      </c>
      <c r="R2128" t="str">
        <f t="shared" si="234"/>
        <v>video games</v>
      </c>
      <c r="S2128" s="11">
        <f t="shared" si="235"/>
        <v>41951.973229166666</v>
      </c>
      <c r="T2128" s="11">
        <f t="shared" si="236"/>
        <v>41981.973229166666</v>
      </c>
      <c r="U2128">
        <f t="shared" si="237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31"/>
        <v>29</v>
      </c>
      <c r="P2129" s="7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1">
        <f t="shared" si="235"/>
        <v>42045.50535879629</v>
      </c>
      <c r="T2129" s="11">
        <f t="shared" si="236"/>
        <v>42075.463692129633</v>
      </c>
      <c r="U2129">
        <f t="shared" si="237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31"/>
        <v>0</v>
      </c>
      <c r="P2130" s="7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1">
        <f t="shared" si="235"/>
        <v>41843.772789351853</v>
      </c>
      <c r="T2130" s="11">
        <f t="shared" si="236"/>
        <v>41903.772789351853</v>
      </c>
      <c r="U2130">
        <f t="shared" si="237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31"/>
        <v>12</v>
      </c>
      <c r="P2131" s="7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1">
        <f t="shared" si="235"/>
        <v>42409.024305555555</v>
      </c>
      <c r="T2131" s="11">
        <f t="shared" si="236"/>
        <v>42439.024305555555</v>
      </c>
      <c r="U2131">
        <f t="shared" si="237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31"/>
        <v>0</v>
      </c>
      <c r="P2132" s="7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1">
        <f t="shared" si="235"/>
        <v>41832.086377314816</v>
      </c>
      <c r="T2132" s="11">
        <f t="shared" si="236"/>
        <v>41867.086377314816</v>
      </c>
      <c r="U2132">
        <f t="shared" si="237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31"/>
        <v>5</v>
      </c>
      <c r="P2133" s="7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1">
        <f t="shared" si="235"/>
        <v>42167.207071759258</v>
      </c>
      <c r="T2133" s="11">
        <f t="shared" si="236"/>
        <v>42197.207071759258</v>
      </c>
      <c r="U2133">
        <f t="shared" si="237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31"/>
        <v>2</v>
      </c>
      <c r="P2134" s="7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1">
        <f t="shared" si="235"/>
        <v>41643.487175925926</v>
      </c>
      <c r="T2134" s="11">
        <f t="shared" si="236"/>
        <v>41673.487175925926</v>
      </c>
      <c r="U2134">
        <f t="shared" si="237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31"/>
        <v>2</v>
      </c>
      <c r="P2135" s="7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1">
        <f t="shared" si="235"/>
        <v>40619.097210648149</v>
      </c>
      <c r="T2135" s="11">
        <f t="shared" si="236"/>
        <v>40657.290972222225</v>
      </c>
      <c r="U2135">
        <f t="shared" si="237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31"/>
        <v>2</v>
      </c>
      <c r="P2136" s="7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1">
        <f t="shared" si="235"/>
        <v>41361.886469907404</v>
      </c>
      <c r="T2136" s="11">
        <f t="shared" si="236"/>
        <v>41391.886469907404</v>
      </c>
      <c r="U2136">
        <f t="shared" si="237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31"/>
        <v>10</v>
      </c>
      <c r="P2137" s="7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1">
        <f t="shared" si="235"/>
        <v>41156.963344907403</v>
      </c>
      <c r="T2137" s="11">
        <f t="shared" si="236"/>
        <v>41186.963344907403</v>
      </c>
      <c r="U2137">
        <f t="shared" si="237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31"/>
        <v>0</v>
      </c>
      <c r="P2138" s="7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1">
        <f t="shared" si="235"/>
        <v>41536.509097222224</v>
      </c>
      <c r="T2138" s="11">
        <f t="shared" si="236"/>
        <v>41566.509097222224</v>
      </c>
      <c r="U2138">
        <f t="shared" si="237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31"/>
        <v>28</v>
      </c>
      <c r="P2139" s="7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1">
        <f t="shared" si="235"/>
        <v>41948.771168981482</v>
      </c>
      <c r="T2139" s="11">
        <f t="shared" si="236"/>
        <v>41978.771168981482</v>
      </c>
      <c r="U2139">
        <f t="shared" si="237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31"/>
        <v>13</v>
      </c>
      <c r="P2140" s="7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1">
        <f t="shared" si="235"/>
        <v>41557.013182870374</v>
      </c>
      <c r="T2140" s="11">
        <f t="shared" si="236"/>
        <v>41587.054849537039</v>
      </c>
      <c r="U2140">
        <f t="shared" si="237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31"/>
        <v>5</v>
      </c>
      <c r="P2141" s="7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1">
        <f t="shared" si="235"/>
        <v>42647.750092592592</v>
      </c>
      <c r="T2141" s="11">
        <f t="shared" si="236"/>
        <v>42677.750092592592</v>
      </c>
      <c r="U2141">
        <f t="shared" si="237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31"/>
        <v>0</v>
      </c>
      <c r="P2142" s="7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1">
        <f t="shared" si="235"/>
        <v>41255.833611111113</v>
      </c>
      <c r="T2142" s="11">
        <f t="shared" si="236"/>
        <v>41285.833611111113</v>
      </c>
      <c r="U2142">
        <f t="shared" si="237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31"/>
        <v>0</v>
      </c>
      <c r="P2143" s="7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1">
        <f t="shared" si="235"/>
        <v>41927.235636574071</v>
      </c>
      <c r="T2143" s="11">
        <f t="shared" si="236"/>
        <v>41957.277303240742</v>
      </c>
      <c r="U2143">
        <f t="shared" si="237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31"/>
        <v>6</v>
      </c>
      <c r="P2144" s="7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1">
        <f t="shared" si="235"/>
        <v>42340.701504629629</v>
      </c>
      <c r="T2144" s="11">
        <f t="shared" si="236"/>
        <v>42368.701504629629</v>
      </c>
      <c r="U2144">
        <f t="shared" si="237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31"/>
        <v>11</v>
      </c>
      <c r="P2145" s="7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1">
        <f t="shared" si="235"/>
        <v>40332.886712962965</v>
      </c>
      <c r="T2145" s="11">
        <f t="shared" si="236"/>
        <v>40380.791666666664</v>
      </c>
      <c r="U2145">
        <f t="shared" si="237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31"/>
        <v>2</v>
      </c>
      <c r="P2146" s="7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1">
        <f t="shared" si="235"/>
        <v>41499.546759259261</v>
      </c>
      <c r="T2146" s="11">
        <f t="shared" si="236"/>
        <v>41531.546759259261</v>
      </c>
      <c r="U2146">
        <f t="shared" si="237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31"/>
        <v>30</v>
      </c>
      <c r="P2147" s="7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1">
        <f t="shared" si="235"/>
        <v>41575.237430555557</v>
      </c>
      <c r="T2147" s="11">
        <f t="shared" si="236"/>
        <v>41605.279097222221</v>
      </c>
      <c r="U2147">
        <f t="shared" si="237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31"/>
        <v>0</v>
      </c>
      <c r="P2148" s="7">
        <f t="shared" si="232"/>
        <v>1</v>
      </c>
      <c r="Q2148" t="str">
        <f t="shared" si="233"/>
        <v>games</v>
      </c>
      <c r="R2148" t="str">
        <f t="shared" si="234"/>
        <v>video games</v>
      </c>
      <c r="S2148" s="11">
        <f t="shared" si="235"/>
        <v>42397.679513888885</v>
      </c>
      <c r="T2148" s="11">
        <f t="shared" si="236"/>
        <v>42411.679513888885</v>
      </c>
      <c r="U2148">
        <f t="shared" si="237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31"/>
        <v>1</v>
      </c>
      <c r="P2149" s="7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1">
        <f t="shared" si="235"/>
        <v>41927.295694444445</v>
      </c>
      <c r="T2149" s="11">
        <f t="shared" si="236"/>
        <v>41959.337361111116</v>
      </c>
      <c r="U2149">
        <f t="shared" si="237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31"/>
        <v>2</v>
      </c>
      <c r="P2150" s="7">
        <f t="shared" si="232"/>
        <v>1</v>
      </c>
      <c r="Q2150" t="str">
        <f t="shared" si="233"/>
        <v>games</v>
      </c>
      <c r="R2150" t="str">
        <f t="shared" si="234"/>
        <v>video games</v>
      </c>
      <c r="S2150" s="11">
        <f t="shared" si="235"/>
        <v>42066.733587962968</v>
      </c>
      <c r="T2150" s="11">
        <f t="shared" si="236"/>
        <v>42096.691921296297</v>
      </c>
      <c r="U2150">
        <f t="shared" si="237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31"/>
        <v>0</v>
      </c>
      <c r="P2151" s="7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1">
        <f t="shared" si="235"/>
        <v>40355.024953703702</v>
      </c>
      <c r="T2151" s="11">
        <f t="shared" si="236"/>
        <v>40390</v>
      </c>
      <c r="U2151">
        <f t="shared" si="237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31"/>
        <v>1</v>
      </c>
      <c r="P2152" s="7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1">
        <f t="shared" si="235"/>
        <v>42534.284710648149</v>
      </c>
      <c r="T2152" s="11">
        <f t="shared" si="236"/>
        <v>42564.284710648149</v>
      </c>
      <c r="U2152">
        <f t="shared" si="237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31"/>
        <v>0</v>
      </c>
      <c r="P2153" s="7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1">
        <f t="shared" si="235"/>
        <v>42520.847384259265</v>
      </c>
      <c r="T2153" s="11">
        <f t="shared" si="236"/>
        <v>42550.847384259265</v>
      </c>
      <c r="U2153">
        <f t="shared" si="237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31"/>
        <v>0</v>
      </c>
      <c r="P2154" s="7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1">
        <f t="shared" si="235"/>
        <v>41683.832280092596</v>
      </c>
      <c r="T2154" s="11">
        <f t="shared" si="236"/>
        <v>41713.790613425925</v>
      </c>
      <c r="U2154">
        <f t="shared" si="237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31"/>
        <v>0</v>
      </c>
      <c r="P2155" s="7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1">
        <f t="shared" si="235"/>
        <v>41974.911087962959</v>
      </c>
      <c r="T2155" s="11">
        <f t="shared" si="236"/>
        <v>42014.332638888889</v>
      </c>
      <c r="U2155">
        <f t="shared" si="237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31"/>
        <v>1</v>
      </c>
      <c r="P2156" s="7">
        <f t="shared" si="232"/>
        <v>1</v>
      </c>
      <c r="Q2156" t="str">
        <f t="shared" si="233"/>
        <v>games</v>
      </c>
      <c r="R2156" t="str">
        <f t="shared" si="234"/>
        <v>video games</v>
      </c>
      <c r="S2156" s="11">
        <f t="shared" si="235"/>
        <v>41647.632256944446</v>
      </c>
      <c r="T2156" s="11">
        <f t="shared" si="236"/>
        <v>41667.632256944446</v>
      </c>
      <c r="U2156">
        <f t="shared" si="237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31"/>
        <v>2</v>
      </c>
      <c r="P2157" s="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1">
        <f t="shared" si="235"/>
        <v>42430.747511574074</v>
      </c>
      <c r="T2157" s="11">
        <f t="shared" si="236"/>
        <v>42460.70584490741</v>
      </c>
      <c r="U2157">
        <f t="shared" si="237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31"/>
        <v>3</v>
      </c>
      <c r="P2158" s="7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1">
        <f t="shared" si="235"/>
        <v>41488.85423611111</v>
      </c>
      <c r="T2158" s="11">
        <f t="shared" si="236"/>
        <v>41533.85423611111</v>
      </c>
      <c r="U2158">
        <f t="shared" si="237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31"/>
        <v>28</v>
      </c>
      <c r="P2159" s="7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1">
        <f t="shared" si="235"/>
        <v>42694.98128472222</v>
      </c>
      <c r="T2159" s="11">
        <f t="shared" si="236"/>
        <v>42727.332638888889</v>
      </c>
      <c r="U2159">
        <f t="shared" si="237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31"/>
        <v>7</v>
      </c>
      <c r="P2160" s="7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1">
        <f t="shared" si="235"/>
        <v>41264.853865740741</v>
      </c>
      <c r="T2160" s="11">
        <f t="shared" si="236"/>
        <v>41309.853865740741</v>
      </c>
      <c r="U2160">
        <f t="shared" si="237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31"/>
        <v>1</v>
      </c>
      <c r="P2161" s="7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1">
        <f t="shared" si="235"/>
        <v>40710.731180555551</v>
      </c>
      <c r="T2161" s="11">
        <f t="shared" si="236"/>
        <v>40740.731180555551</v>
      </c>
      <c r="U2161">
        <f t="shared" si="237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31"/>
        <v>1</v>
      </c>
      <c r="P2162" s="7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1">
        <f t="shared" si="235"/>
        <v>41018.711863425924</v>
      </c>
      <c r="T2162" s="11">
        <f t="shared" si="236"/>
        <v>41048.711863425924</v>
      </c>
      <c r="U2162">
        <f t="shared" si="237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31"/>
        <v>116</v>
      </c>
      <c r="P2163" s="7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1">
        <f t="shared" si="235"/>
        <v>42240.852534722217</v>
      </c>
      <c r="T2163" s="11">
        <f t="shared" si="236"/>
        <v>42270.852534722217</v>
      </c>
      <c r="U2163">
        <f t="shared" si="237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31"/>
        <v>112</v>
      </c>
      <c r="P2164" s="7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1">
        <f t="shared" si="235"/>
        <v>41813.766099537039</v>
      </c>
      <c r="T2164" s="11">
        <f t="shared" si="236"/>
        <v>41844.766099537039</v>
      </c>
      <c r="U2164">
        <f t="shared" si="237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31"/>
        <v>132</v>
      </c>
      <c r="P2165" s="7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1">
        <f t="shared" si="235"/>
        <v>42111.899537037039</v>
      </c>
      <c r="T2165" s="11">
        <f t="shared" si="236"/>
        <v>42163.159722222219</v>
      </c>
      <c r="U2165">
        <f t="shared" si="237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31"/>
        <v>103</v>
      </c>
      <c r="P2166" s="7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1">
        <f t="shared" si="235"/>
        <v>42515.71775462963</v>
      </c>
      <c r="T2166" s="11">
        <f t="shared" si="236"/>
        <v>42546.165972222225</v>
      </c>
      <c r="U2166">
        <f t="shared" si="237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31"/>
        <v>139</v>
      </c>
      <c r="P2167" s="7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1">
        <f t="shared" si="235"/>
        <v>42438.667071759264</v>
      </c>
      <c r="T2167" s="11">
        <f t="shared" si="236"/>
        <v>42468.625405092593</v>
      </c>
      <c r="U2167">
        <f t="shared" si="237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31"/>
        <v>147</v>
      </c>
      <c r="P2168" s="7">
        <f t="shared" si="232"/>
        <v>91.625</v>
      </c>
      <c r="Q2168" t="str">
        <f t="shared" si="233"/>
        <v>music</v>
      </c>
      <c r="R2168" t="str">
        <f t="shared" si="234"/>
        <v>rock</v>
      </c>
      <c r="S2168" s="11">
        <f t="shared" si="235"/>
        <v>41933.838171296295</v>
      </c>
      <c r="T2168" s="11">
        <f t="shared" si="236"/>
        <v>41978.879837962959</v>
      </c>
      <c r="U2168">
        <f t="shared" si="237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31"/>
        <v>120</v>
      </c>
      <c r="P2169" s="7">
        <f t="shared" si="232"/>
        <v>22.5</v>
      </c>
      <c r="Q2169" t="str">
        <f t="shared" si="233"/>
        <v>music</v>
      </c>
      <c r="R2169" t="str">
        <f t="shared" si="234"/>
        <v>rock</v>
      </c>
      <c r="S2169" s="11">
        <f t="shared" si="235"/>
        <v>41153.066400462965</v>
      </c>
      <c r="T2169" s="11">
        <f t="shared" si="236"/>
        <v>41167.066400462965</v>
      </c>
      <c r="U2169">
        <f t="shared" si="237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31"/>
        <v>122</v>
      </c>
      <c r="P2170" s="7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1">
        <f t="shared" si="235"/>
        <v>42745.600243055553</v>
      </c>
      <c r="T2170" s="11">
        <f t="shared" si="236"/>
        <v>42776.208333333328</v>
      </c>
      <c r="U2170">
        <f t="shared" si="237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31"/>
        <v>100</v>
      </c>
      <c r="P2171" s="7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1">
        <f t="shared" si="235"/>
        <v>42793.700821759259</v>
      </c>
      <c r="T2171" s="11">
        <f t="shared" si="236"/>
        <v>42796.700821759259</v>
      </c>
      <c r="U2171">
        <f t="shared" si="237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31"/>
        <v>181</v>
      </c>
      <c r="P2172" s="7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1">
        <f t="shared" si="235"/>
        <v>42198.750254629631</v>
      </c>
      <c r="T2172" s="11">
        <f t="shared" si="236"/>
        <v>42238.750254629631</v>
      </c>
      <c r="U2172">
        <f t="shared" si="237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31"/>
        <v>106</v>
      </c>
      <c r="P2173" s="7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1">
        <f t="shared" si="235"/>
        <v>42141.95711805555</v>
      </c>
      <c r="T2173" s="11">
        <f t="shared" si="236"/>
        <v>42177.208333333328</v>
      </c>
      <c r="U2173">
        <f t="shared" si="237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31"/>
        <v>100</v>
      </c>
      <c r="P2174" s="7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1">
        <f t="shared" si="235"/>
        <v>42082.580092592587</v>
      </c>
      <c r="T2174" s="11">
        <f t="shared" si="236"/>
        <v>42112.580092592587</v>
      </c>
      <c r="U2174">
        <f t="shared" si="237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31"/>
        <v>127</v>
      </c>
      <c r="P2175" s="7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1">
        <f t="shared" si="235"/>
        <v>41495.692627314813</v>
      </c>
      <c r="T2175" s="11">
        <f t="shared" si="236"/>
        <v>41527.165972222225</v>
      </c>
      <c r="U2175">
        <f t="shared" si="237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31"/>
        <v>103</v>
      </c>
      <c r="P2176" s="7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1">
        <f t="shared" si="235"/>
        <v>42465.542905092589</v>
      </c>
      <c r="T2176" s="11">
        <f t="shared" si="236"/>
        <v>42495.542905092589</v>
      </c>
      <c r="U2176">
        <f t="shared" si="237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31"/>
        <v>250</v>
      </c>
      <c r="P2177" s="7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1">
        <f t="shared" si="235"/>
        <v>42565.009097222224</v>
      </c>
      <c r="T2177" s="11">
        <f t="shared" si="236"/>
        <v>42572.009097222224</v>
      </c>
      <c r="U2177">
        <f t="shared" si="237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38">ROUND(E2178/D2178*100,0)</f>
        <v>126</v>
      </c>
      <c r="P2178" s="7">
        <f t="shared" ref="P2178:P2241" si="239">E2178/L2178</f>
        <v>88.74647887323944</v>
      </c>
      <c r="Q2178" t="str">
        <f t="shared" ref="Q2178:Q2241" si="240">LEFT(N2178,SEARCH("/",N2178)-1)</f>
        <v>music</v>
      </c>
      <c r="R2178" t="str">
        <f t="shared" ref="R2178:R2241" si="241">RIGHT(N2178,LEN(N2178)-SEARCH("/",N2178))</f>
        <v>rock</v>
      </c>
      <c r="S2178" s="11">
        <f t="shared" ref="S2178:S2241" si="242">(((J2178/60)/60)/24)+DATE(1970,1,1)</f>
        <v>42096.633206018523</v>
      </c>
      <c r="T2178" s="11">
        <f t="shared" ref="T2178:T2241" si="243">(((I2178/60)/60)/24)+DATE(1970,1,1)</f>
        <v>42126.633206018523</v>
      </c>
      <c r="U2178">
        <f t="shared" ref="U2178:U2241" si="244">YEAR(S2178)</f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38"/>
        <v>100</v>
      </c>
      <c r="P2179" s="7">
        <f t="shared" si="239"/>
        <v>65.868421052631575</v>
      </c>
      <c r="Q2179" t="str">
        <f t="shared" si="240"/>
        <v>music</v>
      </c>
      <c r="R2179" t="str">
        <f t="shared" si="241"/>
        <v>rock</v>
      </c>
      <c r="S2179" s="11">
        <f t="shared" si="242"/>
        <v>42502.250775462962</v>
      </c>
      <c r="T2179" s="11">
        <f t="shared" si="243"/>
        <v>42527.250775462962</v>
      </c>
      <c r="U2179">
        <f t="shared" si="244"/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38"/>
        <v>139</v>
      </c>
      <c r="P2180" s="7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1">
        <f t="shared" si="242"/>
        <v>42723.63653935185</v>
      </c>
      <c r="T2180" s="11">
        <f t="shared" si="243"/>
        <v>42753.63653935185</v>
      </c>
      <c r="U2180">
        <f t="shared" si="24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38"/>
        <v>161</v>
      </c>
      <c r="P2181" s="7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1">
        <f t="shared" si="242"/>
        <v>42075.171203703707</v>
      </c>
      <c r="T2181" s="11">
        <f t="shared" si="243"/>
        <v>42105.171203703707</v>
      </c>
      <c r="U2181">
        <f t="shared" si="24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38"/>
        <v>107</v>
      </c>
      <c r="P2182" s="7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1">
        <f t="shared" si="242"/>
        <v>42279.669768518521</v>
      </c>
      <c r="T2182" s="11">
        <f t="shared" si="243"/>
        <v>42321.711435185185</v>
      </c>
      <c r="U2182">
        <f t="shared" si="24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38"/>
        <v>153</v>
      </c>
      <c r="P2183" s="7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1">
        <f t="shared" si="242"/>
        <v>42773.005243055552</v>
      </c>
      <c r="T2183" s="11">
        <f t="shared" si="243"/>
        <v>42787.005243055552</v>
      </c>
      <c r="U2183">
        <f t="shared" si="24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38"/>
        <v>524</v>
      </c>
      <c r="P2184" s="7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1">
        <f t="shared" si="242"/>
        <v>41879.900752314818</v>
      </c>
      <c r="T2184" s="11">
        <f t="shared" si="243"/>
        <v>41914.900752314818</v>
      </c>
      <c r="U2184">
        <f t="shared" si="24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38"/>
        <v>489</v>
      </c>
      <c r="P2185" s="7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1">
        <f t="shared" si="242"/>
        <v>42745.365474537044</v>
      </c>
      <c r="T2185" s="11">
        <f t="shared" si="243"/>
        <v>42775.208333333328</v>
      </c>
      <c r="U2185">
        <f t="shared" si="24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38"/>
        <v>285</v>
      </c>
      <c r="P2186" s="7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1">
        <f t="shared" si="242"/>
        <v>42380.690289351856</v>
      </c>
      <c r="T2186" s="11">
        <f t="shared" si="243"/>
        <v>42394.666666666672</v>
      </c>
      <c r="U2186">
        <f t="shared" si="24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38"/>
        <v>1857</v>
      </c>
      <c r="P2187" s="7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1">
        <f t="shared" si="242"/>
        <v>41319.349988425929</v>
      </c>
      <c r="T2187" s="11">
        <f t="shared" si="243"/>
        <v>41359.349988425929</v>
      </c>
      <c r="U2187">
        <f t="shared" si="24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38"/>
        <v>110</v>
      </c>
      <c r="P2188" s="7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1">
        <f t="shared" si="242"/>
        <v>42583.615081018521</v>
      </c>
      <c r="T2188" s="11">
        <f t="shared" si="243"/>
        <v>42620.083333333328</v>
      </c>
      <c r="U2188">
        <f t="shared" si="24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38"/>
        <v>1015</v>
      </c>
      <c r="P2189" s="7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1">
        <f t="shared" si="242"/>
        <v>42068.209097222221</v>
      </c>
      <c r="T2189" s="11">
        <f t="shared" si="243"/>
        <v>42097.165972222225</v>
      </c>
      <c r="U2189">
        <f t="shared" si="24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38"/>
        <v>412</v>
      </c>
      <c r="P2190" s="7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1">
        <f t="shared" si="242"/>
        <v>42633.586122685185</v>
      </c>
      <c r="T2190" s="11">
        <f t="shared" si="243"/>
        <v>42668.708333333328</v>
      </c>
      <c r="U2190">
        <f t="shared" si="24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38"/>
        <v>503</v>
      </c>
      <c r="P2191" s="7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1">
        <f t="shared" si="242"/>
        <v>42467.788194444445</v>
      </c>
      <c r="T2191" s="11">
        <f t="shared" si="243"/>
        <v>42481.916666666672</v>
      </c>
      <c r="U2191">
        <f t="shared" si="24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38"/>
        <v>185</v>
      </c>
      <c r="P2192" s="7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1">
        <f t="shared" si="242"/>
        <v>42417.625046296293</v>
      </c>
      <c r="T2192" s="11">
        <f t="shared" si="243"/>
        <v>42452.290972222225</v>
      </c>
      <c r="U2192">
        <f t="shared" si="24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38"/>
        <v>120</v>
      </c>
      <c r="P2193" s="7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1">
        <f t="shared" si="242"/>
        <v>42768.833645833336</v>
      </c>
      <c r="T2193" s="11">
        <f t="shared" si="243"/>
        <v>42780.833645833336</v>
      </c>
      <c r="U2193">
        <f t="shared" si="24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38"/>
        <v>1081</v>
      </c>
      <c r="P2194" s="7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1">
        <f t="shared" si="242"/>
        <v>42691.8512037037</v>
      </c>
      <c r="T2194" s="11">
        <f t="shared" si="243"/>
        <v>42719.958333333328</v>
      </c>
      <c r="U2194">
        <f t="shared" si="24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38"/>
        <v>452</v>
      </c>
      <c r="P2195" s="7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1">
        <f t="shared" si="242"/>
        <v>42664.405925925923</v>
      </c>
      <c r="T2195" s="11">
        <f t="shared" si="243"/>
        <v>42695.207638888889</v>
      </c>
      <c r="U2195">
        <f t="shared" si="24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38"/>
        <v>537</v>
      </c>
      <c r="P2196" s="7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1">
        <f t="shared" si="242"/>
        <v>42425.757986111115</v>
      </c>
      <c r="T2196" s="11">
        <f t="shared" si="243"/>
        <v>42455.716319444444</v>
      </c>
      <c r="U2196">
        <f t="shared" si="24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38"/>
        <v>120</v>
      </c>
      <c r="P2197" s="7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1">
        <f t="shared" si="242"/>
        <v>42197.771990740745</v>
      </c>
      <c r="T2197" s="11">
        <f t="shared" si="243"/>
        <v>42227.771990740745</v>
      </c>
      <c r="U2197">
        <f t="shared" si="24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38"/>
        <v>114</v>
      </c>
      <c r="P2198" s="7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1">
        <f t="shared" si="242"/>
        <v>42675.487291666665</v>
      </c>
      <c r="T2198" s="11">
        <f t="shared" si="243"/>
        <v>42706.291666666672</v>
      </c>
      <c r="U2198">
        <f t="shared" si="24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38"/>
        <v>951</v>
      </c>
      <c r="P2199" s="7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1">
        <f t="shared" si="242"/>
        <v>42033.584016203706</v>
      </c>
      <c r="T2199" s="11">
        <f t="shared" si="243"/>
        <v>42063.584016203706</v>
      </c>
      <c r="U2199">
        <f t="shared" si="24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38"/>
        <v>133</v>
      </c>
      <c r="P2200" s="7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1">
        <f t="shared" si="242"/>
        <v>42292.513888888891</v>
      </c>
      <c r="T2200" s="11">
        <f t="shared" si="243"/>
        <v>42322.555555555555</v>
      </c>
      <c r="U2200">
        <f t="shared" si="24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38"/>
        <v>147</v>
      </c>
      <c r="P2201" s="7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1">
        <f t="shared" si="242"/>
        <v>42262.416643518518</v>
      </c>
      <c r="T2201" s="11">
        <f t="shared" si="243"/>
        <v>42292.416643518518</v>
      </c>
      <c r="U2201">
        <f t="shared" si="24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38"/>
        <v>542</v>
      </c>
      <c r="P2202" s="7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1">
        <f t="shared" si="242"/>
        <v>42163.625787037032</v>
      </c>
      <c r="T2202" s="11">
        <f t="shared" si="243"/>
        <v>42191.125</v>
      </c>
      <c r="U2202">
        <f t="shared" si="24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38"/>
        <v>383</v>
      </c>
      <c r="P2203" s="7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1">
        <f t="shared" si="242"/>
        <v>41276.846817129634</v>
      </c>
      <c r="T2203" s="11">
        <f t="shared" si="243"/>
        <v>41290.846817129634</v>
      </c>
      <c r="U2203">
        <f t="shared" si="24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38"/>
        <v>704</v>
      </c>
      <c r="P2204" s="7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1">
        <f t="shared" si="242"/>
        <v>41184.849166666667</v>
      </c>
      <c r="T2204" s="11">
        <f t="shared" si="243"/>
        <v>41214.849166666667</v>
      </c>
      <c r="U2204">
        <f t="shared" si="24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38"/>
        <v>110</v>
      </c>
      <c r="P2205" s="7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1">
        <f t="shared" si="242"/>
        <v>42241.85974537037</v>
      </c>
      <c r="T2205" s="11">
        <f t="shared" si="243"/>
        <v>42271.85974537037</v>
      </c>
      <c r="U2205">
        <f t="shared" si="24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38"/>
        <v>133</v>
      </c>
      <c r="P2206" s="7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1">
        <f t="shared" si="242"/>
        <v>41312.311562499999</v>
      </c>
      <c r="T2206" s="11">
        <f t="shared" si="243"/>
        <v>41342.311562499999</v>
      </c>
      <c r="U2206">
        <f t="shared" si="24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38"/>
        <v>152</v>
      </c>
      <c r="P2207" s="7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1">
        <f t="shared" si="242"/>
        <v>41031.82163194444</v>
      </c>
      <c r="T2207" s="11">
        <f t="shared" si="243"/>
        <v>41061.82163194444</v>
      </c>
      <c r="U2207">
        <f t="shared" si="24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38"/>
        <v>103</v>
      </c>
      <c r="P2208" s="7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1">
        <f t="shared" si="242"/>
        <v>40997.257222222222</v>
      </c>
      <c r="T2208" s="11">
        <f t="shared" si="243"/>
        <v>41015.257222222222</v>
      </c>
      <c r="U2208">
        <f t="shared" si="24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38"/>
        <v>100</v>
      </c>
      <c r="P2209" s="7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1">
        <f t="shared" si="242"/>
        <v>41564.194131944445</v>
      </c>
      <c r="T2209" s="11">
        <f t="shared" si="243"/>
        <v>41594.235798611109</v>
      </c>
      <c r="U2209">
        <f t="shared" si="24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38"/>
        <v>102</v>
      </c>
      <c r="P2210" s="7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1">
        <f t="shared" si="242"/>
        <v>40946.882245370369</v>
      </c>
      <c r="T2210" s="11">
        <f t="shared" si="243"/>
        <v>41006.166666666664</v>
      </c>
      <c r="U2210">
        <f t="shared" si="24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38"/>
        <v>151</v>
      </c>
      <c r="P2211" s="7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1">
        <f t="shared" si="242"/>
        <v>41732.479675925926</v>
      </c>
      <c r="T2211" s="11">
        <f t="shared" si="243"/>
        <v>41743.958333333336</v>
      </c>
      <c r="U2211">
        <f t="shared" si="24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38"/>
        <v>111</v>
      </c>
      <c r="P2212" s="7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1">
        <f t="shared" si="242"/>
        <v>40956.066087962965</v>
      </c>
      <c r="T2212" s="11">
        <f t="shared" si="243"/>
        <v>41013.73333333333</v>
      </c>
      <c r="U2212">
        <f t="shared" si="24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38"/>
        <v>196</v>
      </c>
      <c r="P2213" s="7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1">
        <f t="shared" si="242"/>
        <v>41716.785011574073</v>
      </c>
      <c r="T2213" s="11">
        <f t="shared" si="243"/>
        <v>41739.290972222225</v>
      </c>
      <c r="U2213">
        <f t="shared" si="24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38"/>
        <v>114</v>
      </c>
      <c r="P2214" s="7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1">
        <f t="shared" si="242"/>
        <v>41548.747418981482</v>
      </c>
      <c r="T2214" s="11">
        <f t="shared" si="243"/>
        <v>41582.041666666664</v>
      </c>
      <c r="U2214">
        <f t="shared" si="24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38"/>
        <v>200</v>
      </c>
      <c r="P2215" s="7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1">
        <f t="shared" si="242"/>
        <v>42109.826145833329</v>
      </c>
      <c r="T2215" s="11">
        <f t="shared" si="243"/>
        <v>42139.826145833329</v>
      </c>
      <c r="U2215">
        <f t="shared" si="24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38"/>
        <v>293</v>
      </c>
      <c r="P2216" s="7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1">
        <f t="shared" si="242"/>
        <v>41646.792222222226</v>
      </c>
      <c r="T2216" s="11">
        <f t="shared" si="243"/>
        <v>41676.792222222226</v>
      </c>
      <c r="U2216">
        <f t="shared" si="24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38"/>
        <v>156</v>
      </c>
      <c r="P2217" s="7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1">
        <f t="shared" si="242"/>
        <v>40958.717268518521</v>
      </c>
      <c r="T2217" s="11">
        <f t="shared" si="243"/>
        <v>40981.290972222225</v>
      </c>
      <c r="U2217">
        <f t="shared" si="24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38"/>
        <v>106</v>
      </c>
      <c r="P2218" s="7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1">
        <f t="shared" si="242"/>
        <v>42194.751678240747</v>
      </c>
      <c r="T2218" s="11">
        <f t="shared" si="243"/>
        <v>42208.751678240747</v>
      </c>
      <c r="U2218">
        <f t="shared" si="24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38"/>
        <v>101</v>
      </c>
      <c r="P2219" s="7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1">
        <f t="shared" si="242"/>
        <v>42299.776770833334</v>
      </c>
      <c r="T2219" s="11">
        <f t="shared" si="243"/>
        <v>42310.333333333328</v>
      </c>
      <c r="U2219">
        <f t="shared" si="24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38"/>
        <v>123</v>
      </c>
      <c r="P2220" s="7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1">
        <f t="shared" si="242"/>
        <v>41127.812303240738</v>
      </c>
      <c r="T2220" s="11">
        <f t="shared" si="243"/>
        <v>41150</v>
      </c>
      <c r="U2220">
        <f t="shared" si="24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38"/>
        <v>102</v>
      </c>
      <c r="P2221" s="7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1">
        <f t="shared" si="242"/>
        <v>42205.718888888892</v>
      </c>
      <c r="T2221" s="11">
        <f t="shared" si="243"/>
        <v>42235.718888888892</v>
      </c>
      <c r="U2221">
        <f t="shared" si="24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38"/>
        <v>101</v>
      </c>
      <c r="P2222" s="7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1">
        <f t="shared" si="242"/>
        <v>41452.060601851852</v>
      </c>
      <c r="T2222" s="11">
        <f t="shared" si="243"/>
        <v>41482.060601851852</v>
      </c>
      <c r="U2222">
        <f t="shared" si="24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38"/>
        <v>108</v>
      </c>
      <c r="P2223" s="7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1">
        <f t="shared" si="242"/>
        <v>42452.666770833333</v>
      </c>
      <c r="T2223" s="11">
        <f t="shared" si="243"/>
        <v>42483</v>
      </c>
      <c r="U2223">
        <f t="shared" si="24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38"/>
        <v>163</v>
      </c>
      <c r="P2224" s="7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1">
        <f t="shared" si="242"/>
        <v>40906.787581018521</v>
      </c>
      <c r="T2224" s="11">
        <f t="shared" si="243"/>
        <v>40936.787581018521</v>
      </c>
      <c r="U2224">
        <f t="shared" si="24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38"/>
        <v>106</v>
      </c>
      <c r="P2225" s="7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1">
        <f t="shared" si="242"/>
        <v>42152.640833333338</v>
      </c>
      <c r="T2225" s="11">
        <f t="shared" si="243"/>
        <v>42182.640833333338</v>
      </c>
      <c r="U2225">
        <f t="shared" si="24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38"/>
        <v>243</v>
      </c>
      <c r="P2226" s="7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1">
        <f t="shared" si="242"/>
        <v>42644.667534722219</v>
      </c>
      <c r="T2226" s="11">
        <f t="shared" si="243"/>
        <v>42672.791666666672</v>
      </c>
      <c r="U2226">
        <f t="shared" si="24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38"/>
        <v>945</v>
      </c>
      <c r="P2227" s="7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1">
        <f t="shared" si="242"/>
        <v>41873.79184027778</v>
      </c>
      <c r="T2227" s="11">
        <f t="shared" si="243"/>
        <v>41903.79184027778</v>
      </c>
      <c r="U2227">
        <f t="shared" si="24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38"/>
        <v>108</v>
      </c>
      <c r="P2228" s="7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1">
        <f t="shared" si="242"/>
        <v>42381.79886574074</v>
      </c>
      <c r="T2228" s="11">
        <f t="shared" si="243"/>
        <v>42412.207638888889</v>
      </c>
      <c r="U2228">
        <f t="shared" si="24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38"/>
        <v>157</v>
      </c>
      <c r="P2229" s="7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1">
        <f t="shared" si="242"/>
        <v>41561.807349537034</v>
      </c>
      <c r="T2229" s="11">
        <f t="shared" si="243"/>
        <v>41591.849016203705</v>
      </c>
      <c r="U2229">
        <f t="shared" si="24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38"/>
        <v>1174</v>
      </c>
      <c r="P2230" s="7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1">
        <f t="shared" si="242"/>
        <v>42202.278194444443</v>
      </c>
      <c r="T2230" s="11">
        <f t="shared" si="243"/>
        <v>42232.278194444443</v>
      </c>
      <c r="U2230">
        <f t="shared" si="24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38"/>
        <v>171</v>
      </c>
      <c r="P2231" s="7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1">
        <f t="shared" si="242"/>
        <v>41484.664247685185</v>
      </c>
      <c r="T2231" s="11">
        <f t="shared" si="243"/>
        <v>41520.166666666664</v>
      </c>
      <c r="U2231">
        <f t="shared" si="24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38"/>
        <v>126</v>
      </c>
      <c r="P2232" s="7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1">
        <f t="shared" si="242"/>
        <v>41724.881099537037</v>
      </c>
      <c r="T2232" s="11">
        <f t="shared" si="243"/>
        <v>41754.881099537037</v>
      </c>
      <c r="U2232">
        <f t="shared" si="24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38"/>
        <v>1212</v>
      </c>
      <c r="P2233" s="7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1">
        <f t="shared" si="242"/>
        <v>41423.910891203705</v>
      </c>
      <c r="T2233" s="11">
        <f t="shared" si="243"/>
        <v>41450.208333333336</v>
      </c>
      <c r="U2233">
        <f t="shared" si="24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38"/>
        <v>496</v>
      </c>
      <c r="P2234" s="7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1">
        <f t="shared" si="242"/>
        <v>41806.794074074074</v>
      </c>
      <c r="T2234" s="11">
        <f t="shared" si="243"/>
        <v>41839.125</v>
      </c>
      <c r="U2234">
        <f t="shared" si="24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38"/>
        <v>332</v>
      </c>
      <c r="P2235" s="7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1">
        <f t="shared" si="242"/>
        <v>42331.378923611104</v>
      </c>
      <c r="T2235" s="11">
        <f t="shared" si="243"/>
        <v>42352</v>
      </c>
      <c r="U2235">
        <f t="shared" si="24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38"/>
        <v>1165</v>
      </c>
      <c r="P2236" s="7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1">
        <f t="shared" si="242"/>
        <v>42710.824618055558</v>
      </c>
      <c r="T2236" s="11">
        <f t="shared" si="243"/>
        <v>42740.824618055558</v>
      </c>
      <c r="U2236">
        <f t="shared" si="24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38"/>
        <v>153</v>
      </c>
      <c r="P2237" s="7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1">
        <f t="shared" si="242"/>
        <v>42062.022118055553</v>
      </c>
      <c r="T2237" s="11">
        <f t="shared" si="243"/>
        <v>42091.980451388896</v>
      </c>
      <c r="U2237">
        <f t="shared" si="24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38"/>
        <v>537</v>
      </c>
      <c r="P2238" s="7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1">
        <f t="shared" si="242"/>
        <v>42371.617164351846</v>
      </c>
      <c r="T2238" s="11">
        <f t="shared" si="243"/>
        <v>42401.617164351846</v>
      </c>
      <c r="U2238">
        <f t="shared" si="24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38"/>
        <v>353</v>
      </c>
      <c r="P2239" s="7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1">
        <f t="shared" si="242"/>
        <v>41915.003275462965</v>
      </c>
      <c r="T2239" s="11">
        <f t="shared" si="243"/>
        <v>41955.332638888889</v>
      </c>
      <c r="U2239">
        <f t="shared" si="24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38"/>
        <v>137</v>
      </c>
      <c r="P2240" s="7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1">
        <f t="shared" si="242"/>
        <v>42774.621712962966</v>
      </c>
      <c r="T2240" s="11">
        <f t="shared" si="243"/>
        <v>42804.621712962966</v>
      </c>
      <c r="U2240">
        <f t="shared" si="24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38"/>
        <v>128</v>
      </c>
      <c r="P2241" s="7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1">
        <f t="shared" si="242"/>
        <v>41572.958495370374</v>
      </c>
      <c r="T2241" s="11">
        <f t="shared" si="243"/>
        <v>41609.168055555558</v>
      </c>
      <c r="U2241">
        <f t="shared" si="24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45">ROUND(E2242/D2242*100,0)</f>
        <v>271</v>
      </c>
      <c r="P2242" s="7">
        <f t="shared" ref="P2242:P2305" si="246">E2242/L2242</f>
        <v>140.97916666666666</v>
      </c>
      <c r="Q2242" t="str">
        <f t="shared" ref="Q2242:Q2305" si="247">LEFT(N2242,SEARCH("/",N2242)-1)</f>
        <v>games</v>
      </c>
      <c r="R2242" t="str">
        <f t="shared" ref="R2242:R2305" si="248">RIGHT(N2242,LEN(N2242)-SEARCH("/",N2242))</f>
        <v>tabletop games</v>
      </c>
      <c r="S2242" s="11">
        <f t="shared" ref="S2242:S2305" si="249">(((J2242/60)/60)/24)+DATE(1970,1,1)</f>
        <v>42452.825740740736</v>
      </c>
      <c r="T2242" s="11">
        <f t="shared" ref="T2242:T2305" si="250">(((I2242/60)/60)/24)+DATE(1970,1,1)</f>
        <v>42482.825740740736</v>
      </c>
      <c r="U2242">
        <f t="shared" ref="U2242:U2305" si="251">YEAR(S2242)</f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45"/>
        <v>806</v>
      </c>
      <c r="P2243" s="7">
        <f t="shared" si="246"/>
        <v>49.472392638036808</v>
      </c>
      <c r="Q2243" t="str">
        <f t="shared" si="247"/>
        <v>games</v>
      </c>
      <c r="R2243" t="str">
        <f t="shared" si="248"/>
        <v>tabletop games</v>
      </c>
      <c r="S2243" s="11">
        <f t="shared" si="249"/>
        <v>42766.827546296292</v>
      </c>
      <c r="T2243" s="11">
        <f t="shared" si="250"/>
        <v>42796.827546296292</v>
      </c>
      <c r="U2243">
        <f t="shared" si="251"/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45"/>
        <v>1360</v>
      </c>
      <c r="P2244" s="7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1">
        <f t="shared" si="249"/>
        <v>41569.575613425928</v>
      </c>
      <c r="T2244" s="11">
        <f t="shared" si="250"/>
        <v>41605.126388888886</v>
      </c>
      <c r="U2244">
        <f t="shared" si="251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45"/>
        <v>930250</v>
      </c>
      <c r="P2245" s="7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1">
        <f t="shared" si="249"/>
        <v>42800.751041666663</v>
      </c>
      <c r="T2245" s="11">
        <f t="shared" si="250"/>
        <v>42807.125</v>
      </c>
      <c r="U2245">
        <f t="shared" si="251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45"/>
        <v>377</v>
      </c>
      <c r="P2246" s="7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1">
        <f t="shared" si="249"/>
        <v>42647.818819444445</v>
      </c>
      <c r="T2246" s="11">
        <f t="shared" si="250"/>
        <v>42659.854166666672</v>
      </c>
      <c r="U2246">
        <f t="shared" si="251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45"/>
        <v>2647</v>
      </c>
      <c r="P2247" s="7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1">
        <f t="shared" si="249"/>
        <v>41660.708530092597</v>
      </c>
      <c r="T2247" s="11">
        <f t="shared" si="250"/>
        <v>41691.75</v>
      </c>
      <c r="U2247">
        <f t="shared" si="251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45"/>
        <v>100</v>
      </c>
      <c r="P2248" s="7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1">
        <f t="shared" si="249"/>
        <v>42221.79178240741</v>
      </c>
      <c r="T2248" s="11">
        <f t="shared" si="250"/>
        <v>42251.79178240741</v>
      </c>
      <c r="U2248">
        <f t="shared" si="251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45"/>
        <v>104</v>
      </c>
      <c r="P2249" s="7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1">
        <f t="shared" si="249"/>
        <v>42200.666261574079</v>
      </c>
      <c r="T2249" s="11">
        <f t="shared" si="250"/>
        <v>42214.666261574079</v>
      </c>
      <c r="U2249">
        <f t="shared" si="251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45"/>
        <v>107</v>
      </c>
      <c r="P2250" s="7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1">
        <f t="shared" si="249"/>
        <v>42688.875902777778</v>
      </c>
      <c r="T2250" s="11">
        <f t="shared" si="250"/>
        <v>42718.875902777778</v>
      </c>
      <c r="U2250">
        <f t="shared" si="251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45"/>
        <v>169</v>
      </c>
      <c r="P2251" s="7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1">
        <f t="shared" si="249"/>
        <v>41336.703298611108</v>
      </c>
      <c r="T2251" s="11">
        <f t="shared" si="250"/>
        <v>41366.661631944444</v>
      </c>
      <c r="U2251">
        <f t="shared" si="251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45"/>
        <v>975</v>
      </c>
      <c r="P2252" s="7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1">
        <f t="shared" si="249"/>
        <v>42677.005474537036</v>
      </c>
      <c r="T2252" s="11">
        <f t="shared" si="250"/>
        <v>42707.0471412037</v>
      </c>
      <c r="U2252">
        <f t="shared" si="251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45"/>
        <v>134</v>
      </c>
      <c r="P2253" s="7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1">
        <f t="shared" si="249"/>
        <v>41846.34579861111</v>
      </c>
      <c r="T2253" s="11">
        <f t="shared" si="250"/>
        <v>41867.34579861111</v>
      </c>
      <c r="U2253">
        <f t="shared" si="251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45"/>
        <v>272</v>
      </c>
      <c r="P2254" s="7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1">
        <f t="shared" si="249"/>
        <v>42573.327986111108</v>
      </c>
      <c r="T2254" s="11">
        <f t="shared" si="250"/>
        <v>42588.327986111108</v>
      </c>
      <c r="U2254">
        <f t="shared" si="251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45"/>
        <v>113</v>
      </c>
      <c r="P2255" s="7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1">
        <f t="shared" si="249"/>
        <v>42296.631331018521</v>
      </c>
      <c r="T2255" s="11">
        <f t="shared" si="250"/>
        <v>42326.672997685186</v>
      </c>
      <c r="U2255">
        <f t="shared" si="251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45"/>
        <v>460</v>
      </c>
      <c r="P2256" s="7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1">
        <f t="shared" si="249"/>
        <v>42752.647777777776</v>
      </c>
      <c r="T2256" s="11">
        <f t="shared" si="250"/>
        <v>42759.647777777776</v>
      </c>
      <c r="U2256">
        <f t="shared" si="251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45"/>
        <v>287</v>
      </c>
      <c r="P2257" s="7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1">
        <f t="shared" si="249"/>
        <v>42467.951979166668</v>
      </c>
      <c r="T2257" s="11">
        <f t="shared" si="250"/>
        <v>42497.951979166668</v>
      </c>
      <c r="U2257">
        <f t="shared" si="251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45"/>
        <v>223</v>
      </c>
      <c r="P2258" s="7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1">
        <f t="shared" si="249"/>
        <v>42682.451921296291</v>
      </c>
      <c r="T2258" s="11">
        <f t="shared" si="250"/>
        <v>42696.451921296291</v>
      </c>
      <c r="U2258">
        <f t="shared" si="251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45"/>
        <v>636</v>
      </c>
      <c r="P2259" s="7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1">
        <f t="shared" si="249"/>
        <v>42505.936678240745</v>
      </c>
      <c r="T2259" s="11">
        <f t="shared" si="250"/>
        <v>42540.958333333328</v>
      </c>
      <c r="U2259">
        <f t="shared" si="251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45"/>
        <v>147</v>
      </c>
      <c r="P2260" s="7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1">
        <f t="shared" si="249"/>
        <v>42136.75100694444</v>
      </c>
      <c r="T2260" s="11">
        <f t="shared" si="250"/>
        <v>42166.75100694444</v>
      </c>
      <c r="U2260">
        <f t="shared" si="251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45"/>
        <v>1867</v>
      </c>
      <c r="P2261" s="7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1">
        <f t="shared" si="249"/>
        <v>42702.804814814815</v>
      </c>
      <c r="T2261" s="11">
        <f t="shared" si="250"/>
        <v>42712.804814814815</v>
      </c>
      <c r="U2261">
        <f t="shared" si="251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45"/>
        <v>327</v>
      </c>
      <c r="P2262" s="7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1">
        <f t="shared" si="249"/>
        <v>41695.016782407409</v>
      </c>
      <c r="T2262" s="11">
        <f t="shared" si="250"/>
        <v>41724.975115740745</v>
      </c>
      <c r="U2262">
        <f t="shared" si="251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45"/>
        <v>780</v>
      </c>
      <c r="P2263" s="7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1">
        <f t="shared" si="249"/>
        <v>42759.724768518514</v>
      </c>
      <c r="T2263" s="11">
        <f t="shared" si="250"/>
        <v>42780.724768518514</v>
      </c>
      <c r="U2263">
        <f t="shared" si="251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45"/>
        <v>154</v>
      </c>
      <c r="P2264" s="7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1">
        <f t="shared" si="249"/>
        <v>41926.585162037038</v>
      </c>
      <c r="T2264" s="11">
        <f t="shared" si="250"/>
        <v>41961</v>
      </c>
      <c r="U2264">
        <f t="shared" si="251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45"/>
        <v>116</v>
      </c>
      <c r="P2265" s="7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1">
        <f t="shared" si="249"/>
        <v>42014.832326388889</v>
      </c>
      <c r="T2265" s="11">
        <f t="shared" si="250"/>
        <v>42035.832326388889</v>
      </c>
      <c r="U2265">
        <f t="shared" si="251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45"/>
        <v>180</v>
      </c>
      <c r="P2266" s="7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1">
        <f t="shared" si="249"/>
        <v>42496.582337962958</v>
      </c>
      <c r="T2266" s="11">
        <f t="shared" si="250"/>
        <v>42513.125</v>
      </c>
      <c r="U2266">
        <f t="shared" si="251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45"/>
        <v>299</v>
      </c>
      <c r="P2267" s="7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1">
        <f t="shared" si="249"/>
        <v>42689.853090277778</v>
      </c>
      <c r="T2267" s="11">
        <f t="shared" si="250"/>
        <v>42696.853090277778</v>
      </c>
      <c r="U2267">
        <f t="shared" si="251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45"/>
        <v>320</v>
      </c>
      <c r="P2268" s="7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1">
        <f t="shared" si="249"/>
        <v>42469.874907407408</v>
      </c>
      <c r="T2268" s="11">
        <f t="shared" si="250"/>
        <v>42487.083333333328</v>
      </c>
      <c r="U2268">
        <f t="shared" si="251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45"/>
        <v>381</v>
      </c>
      <c r="P2269" s="7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1">
        <f t="shared" si="249"/>
        <v>41968.829826388886</v>
      </c>
      <c r="T2269" s="11">
        <f t="shared" si="250"/>
        <v>41994.041666666672</v>
      </c>
      <c r="U2269">
        <f t="shared" si="251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45"/>
        <v>103</v>
      </c>
      <c r="P2270" s="7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1">
        <f t="shared" si="249"/>
        <v>42776.082349537035</v>
      </c>
      <c r="T2270" s="11">
        <f t="shared" si="250"/>
        <v>42806.082349537035</v>
      </c>
      <c r="U2270">
        <f t="shared" si="251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45"/>
        <v>1802</v>
      </c>
      <c r="P2271" s="7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1">
        <f t="shared" si="249"/>
        <v>42776.704432870371</v>
      </c>
      <c r="T2271" s="11">
        <f t="shared" si="250"/>
        <v>42801.208333333328</v>
      </c>
      <c r="U2271">
        <f t="shared" si="251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45"/>
        <v>720</v>
      </c>
      <c r="P2272" s="7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1">
        <f t="shared" si="249"/>
        <v>42725.869363425925</v>
      </c>
      <c r="T2272" s="11">
        <f t="shared" si="250"/>
        <v>42745.915972222225</v>
      </c>
      <c r="U2272">
        <f t="shared" si="251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45"/>
        <v>283</v>
      </c>
      <c r="P2273" s="7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1">
        <f t="shared" si="249"/>
        <v>42684.000046296293</v>
      </c>
      <c r="T2273" s="11">
        <f t="shared" si="250"/>
        <v>42714.000046296293</v>
      </c>
      <c r="U2273">
        <f t="shared" si="251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45"/>
        <v>1357</v>
      </c>
      <c r="P2274" s="7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1">
        <f t="shared" si="249"/>
        <v>42315.699490740735</v>
      </c>
      <c r="T2274" s="11">
        <f t="shared" si="250"/>
        <v>42345.699490740735</v>
      </c>
      <c r="U2274">
        <f t="shared" si="251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45"/>
        <v>220</v>
      </c>
      <c r="P2275" s="7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1">
        <f t="shared" si="249"/>
        <v>42781.549097222218</v>
      </c>
      <c r="T2275" s="11">
        <f t="shared" si="250"/>
        <v>42806.507430555561</v>
      </c>
      <c r="U2275">
        <f t="shared" si="251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45"/>
        <v>120</v>
      </c>
      <c r="P2276" s="7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1">
        <f t="shared" si="249"/>
        <v>41663.500659722224</v>
      </c>
      <c r="T2276" s="11">
        <f t="shared" si="250"/>
        <v>41693.500659722224</v>
      </c>
      <c r="U2276">
        <f t="shared" si="251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45"/>
        <v>408</v>
      </c>
      <c r="P2277" s="7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1">
        <f t="shared" si="249"/>
        <v>41965.616655092599</v>
      </c>
      <c r="T2277" s="11">
        <f t="shared" si="250"/>
        <v>41995.616655092599</v>
      </c>
      <c r="U2277">
        <f t="shared" si="251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45"/>
        <v>106</v>
      </c>
      <c r="P2278" s="7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1">
        <f t="shared" si="249"/>
        <v>41614.651493055557</v>
      </c>
      <c r="T2278" s="11">
        <f t="shared" si="250"/>
        <v>41644.651493055557</v>
      </c>
      <c r="U2278">
        <f t="shared" si="251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45"/>
        <v>141</v>
      </c>
      <c r="P2279" s="7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1">
        <f t="shared" si="249"/>
        <v>40936.678506944445</v>
      </c>
      <c r="T2279" s="11">
        <f t="shared" si="250"/>
        <v>40966.678506944445</v>
      </c>
      <c r="U2279">
        <f t="shared" si="251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45"/>
        <v>271</v>
      </c>
      <c r="P2280" s="7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1">
        <f t="shared" si="249"/>
        <v>42338.709108796291</v>
      </c>
      <c r="T2280" s="11">
        <f t="shared" si="250"/>
        <v>42372.957638888889</v>
      </c>
      <c r="U2280">
        <f t="shared" si="251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45"/>
        <v>154</v>
      </c>
      <c r="P2281" s="7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1">
        <f t="shared" si="249"/>
        <v>42020.806701388887</v>
      </c>
      <c r="T2281" s="11">
        <f t="shared" si="250"/>
        <v>42039.166666666672</v>
      </c>
      <c r="U2281">
        <f t="shared" si="251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45"/>
        <v>404</v>
      </c>
      <c r="P2282" s="7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1">
        <f t="shared" si="249"/>
        <v>42234.624895833331</v>
      </c>
      <c r="T2282" s="11">
        <f t="shared" si="250"/>
        <v>42264.624895833331</v>
      </c>
      <c r="U2282">
        <f t="shared" si="251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45"/>
        <v>185</v>
      </c>
      <c r="P2283" s="7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1">
        <f t="shared" si="249"/>
        <v>40687.285844907405</v>
      </c>
      <c r="T2283" s="11">
        <f t="shared" si="250"/>
        <v>40749.284722222219</v>
      </c>
      <c r="U2283">
        <f t="shared" si="251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45"/>
        <v>185</v>
      </c>
      <c r="P2284" s="7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1">
        <f t="shared" si="249"/>
        <v>42323.17460648148</v>
      </c>
      <c r="T2284" s="11">
        <f t="shared" si="250"/>
        <v>42383.17460648148</v>
      </c>
      <c r="U2284">
        <f t="shared" si="251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45"/>
        <v>101</v>
      </c>
      <c r="P2285" s="7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1">
        <f t="shared" si="249"/>
        <v>40978.125046296293</v>
      </c>
      <c r="T2285" s="11">
        <f t="shared" si="250"/>
        <v>41038.083379629628</v>
      </c>
      <c r="U2285">
        <f t="shared" si="251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45"/>
        <v>106</v>
      </c>
      <c r="P2286" s="7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1">
        <f t="shared" si="249"/>
        <v>40585.796817129631</v>
      </c>
      <c r="T2286" s="11">
        <f t="shared" si="250"/>
        <v>40614.166666666664</v>
      </c>
      <c r="U2286">
        <f t="shared" si="251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45"/>
        <v>121</v>
      </c>
      <c r="P2287" s="7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1">
        <f t="shared" si="249"/>
        <v>41059.185682870368</v>
      </c>
      <c r="T2287" s="11">
        <f t="shared" si="250"/>
        <v>41089.185682870368</v>
      </c>
      <c r="U2287">
        <f t="shared" si="251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45"/>
        <v>100</v>
      </c>
      <c r="P2288" s="7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1">
        <f t="shared" si="249"/>
        <v>41494.963587962964</v>
      </c>
      <c r="T2288" s="11">
        <f t="shared" si="250"/>
        <v>41523.165972222225</v>
      </c>
      <c r="U2288">
        <f t="shared" si="251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45"/>
        <v>120</v>
      </c>
      <c r="P2289" s="7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1">
        <f t="shared" si="249"/>
        <v>41792.667361111111</v>
      </c>
      <c r="T2289" s="11">
        <f t="shared" si="250"/>
        <v>41813.667361111111</v>
      </c>
      <c r="U2289">
        <f t="shared" si="251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45"/>
        <v>100</v>
      </c>
      <c r="P2290" s="7">
        <f t="shared" si="246"/>
        <v>40.04</v>
      </c>
      <c r="Q2290" t="str">
        <f t="shared" si="247"/>
        <v>music</v>
      </c>
      <c r="R2290" t="str">
        <f t="shared" si="248"/>
        <v>rock</v>
      </c>
      <c r="S2290" s="11">
        <f t="shared" si="249"/>
        <v>41067.827418981484</v>
      </c>
      <c r="T2290" s="11">
        <f t="shared" si="250"/>
        <v>41086.75</v>
      </c>
      <c r="U2290">
        <f t="shared" si="251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45"/>
        <v>107</v>
      </c>
      <c r="P2291" s="7">
        <f t="shared" si="246"/>
        <v>64.44</v>
      </c>
      <c r="Q2291" t="str">
        <f t="shared" si="247"/>
        <v>music</v>
      </c>
      <c r="R2291" t="str">
        <f t="shared" si="248"/>
        <v>rock</v>
      </c>
      <c r="S2291" s="11">
        <f t="shared" si="249"/>
        <v>41571.998379629629</v>
      </c>
      <c r="T2291" s="11">
        <f t="shared" si="250"/>
        <v>41614.973611111112</v>
      </c>
      <c r="U2291">
        <f t="shared" si="251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45"/>
        <v>104</v>
      </c>
      <c r="P2292" s="7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1">
        <f t="shared" si="249"/>
        <v>40070.253819444442</v>
      </c>
      <c r="T2292" s="11">
        <f t="shared" si="250"/>
        <v>40148.708333333336</v>
      </c>
      <c r="U2292">
        <f t="shared" si="251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45"/>
        <v>173</v>
      </c>
      <c r="P2293" s="7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1">
        <f t="shared" si="249"/>
        <v>40987.977060185185</v>
      </c>
      <c r="T2293" s="11">
        <f t="shared" si="250"/>
        <v>41022.166666666664</v>
      </c>
      <c r="U2293">
        <f t="shared" si="251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45"/>
        <v>107</v>
      </c>
      <c r="P2294" s="7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1">
        <f t="shared" si="249"/>
        <v>40987.697638888887</v>
      </c>
      <c r="T2294" s="11">
        <f t="shared" si="250"/>
        <v>41017.697638888887</v>
      </c>
      <c r="U2294">
        <f t="shared" si="251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45"/>
        <v>108</v>
      </c>
      <c r="P2295" s="7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1">
        <f t="shared" si="249"/>
        <v>41151.708321759259</v>
      </c>
      <c r="T2295" s="11">
        <f t="shared" si="250"/>
        <v>41177.165972222225</v>
      </c>
      <c r="U2295">
        <f t="shared" si="251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45"/>
        <v>146</v>
      </c>
      <c r="P2296" s="7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1">
        <f t="shared" si="249"/>
        <v>41264.72314814815</v>
      </c>
      <c r="T2296" s="11">
        <f t="shared" si="250"/>
        <v>41294.72314814815</v>
      </c>
      <c r="U2296">
        <f t="shared" si="251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45"/>
        <v>125</v>
      </c>
      <c r="P2297" s="7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1">
        <f t="shared" si="249"/>
        <v>41270.954351851848</v>
      </c>
      <c r="T2297" s="11">
        <f t="shared" si="250"/>
        <v>41300.954351851848</v>
      </c>
      <c r="U2297">
        <f t="shared" si="251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45"/>
        <v>149</v>
      </c>
      <c r="P2298" s="7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1">
        <f t="shared" si="249"/>
        <v>40927.731782407405</v>
      </c>
      <c r="T2298" s="11">
        <f t="shared" si="250"/>
        <v>40962.731782407405</v>
      </c>
      <c r="U2298">
        <f t="shared" si="251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45"/>
        <v>101</v>
      </c>
      <c r="P2299" s="7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1">
        <f t="shared" si="249"/>
        <v>40948.042233796295</v>
      </c>
      <c r="T2299" s="11">
        <f t="shared" si="250"/>
        <v>40982.165972222225</v>
      </c>
      <c r="U2299">
        <f t="shared" si="251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45"/>
        <v>105</v>
      </c>
      <c r="P2300" s="7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1">
        <f t="shared" si="249"/>
        <v>41694.84065972222</v>
      </c>
      <c r="T2300" s="11">
        <f t="shared" si="250"/>
        <v>41724.798993055556</v>
      </c>
      <c r="U2300">
        <f t="shared" si="251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45"/>
        <v>350</v>
      </c>
      <c r="P2301" s="7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1">
        <f t="shared" si="249"/>
        <v>40565.032511574071</v>
      </c>
      <c r="T2301" s="11">
        <f t="shared" si="250"/>
        <v>40580.032511574071</v>
      </c>
      <c r="U2301">
        <f t="shared" si="251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45"/>
        <v>101</v>
      </c>
      <c r="P2302" s="7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1">
        <f t="shared" si="249"/>
        <v>41074.727037037039</v>
      </c>
      <c r="T2302" s="11">
        <f t="shared" si="250"/>
        <v>41088.727037037039</v>
      </c>
      <c r="U2302">
        <f t="shared" si="251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45"/>
        <v>134</v>
      </c>
      <c r="P2303" s="7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1">
        <f t="shared" si="249"/>
        <v>41416.146944444445</v>
      </c>
      <c r="T2303" s="11">
        <f t="shared" si="250"/>
        <v>41446.146944444445</v>
      </c>
      <c r="U2303">
        <f t="shared" si="251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45"/>
        <v>171</v>
      </c>
      <c r="P2304" s="7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1">
        <f t="shared" si="249"/>
        <v>41605.868449074071</v>
      </c>
      <c r="T2304" s="11">
        <f t="shared" si="250"/>
        <v>41639.291666666664</v>
      </c>
      <c r="U2304">
        <f t="shared" si="251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45"/>
        <v>109</v>
      </c>
      <c r="P2305" s="7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1">
        <f t="shared" si="249"/>
        <v>40850.111064814817</v>
      </c>
      <c r="T2305" s="11">
        <f t="shared" si="250"/>
        <v>40890.152731481481</v>
      </c>
      <c r="U2305">
        <f t="shared" si="251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52">ROUND(E2306/D2306*100,0)</f>
        <v>101</v>
      </c>
      <c r="P2306" s="7">
        <f t="shared" ref="P2306:P2369" si="253">E2306/L2306</f>
        <v>53.469203539823013</v>
      </c>
      <c r="Q2306" t="str">
        <f t="shared" ref="Q2306:Q2369" si="254">LEFT(N2306,SEARCH("/",N2306)-1)</f>
        <v>music</v>
      </c>
      <c r="R2306" t="str">
        <f t="shared" ref="R2306:R2369" si="255">RIGHT(N2306,LEN(N2306)-SEARCH("/",N2306))</f>
        <v>indie rock</v>
      </c>
      <c r="S2306" s="11">
        <f t="shared" ref="S2306:S2369" si="256">(((J2306/60)/60)/24)+DATE(1970,1,1)</f>
        <v>40502.815868055557</v>
      </c>
      <c r="T2306" s="11">
        <f t="shared" ref="T2306:T2369" si="257">(((I2306/60)/60)/24)+DATE(1970,1,1)</f>
        <v>40544.207638888889</v>
      </c>
      <c r="U2306">
        <f t="shared" ref="U2306:U2369" si="258">YEAR(S2306)</f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52"/>
        <v>101</v>
      </c>
      <c r="P2307" s="7">
        <f t="shared" si="253"/>
        <v>109.10778443113773</v>
      </c>
      <c r="Q2307" t="str">
        <f t="shared" si="254"/>
        <v>music</v>
      </c>
      <c r="R2307" t="str">
        <f t="shared" si="255"/>
        <v>indie rock</v>
      </c>
      <c r="S2307" s="11">
        <f t="shared" si="256"/>
        <v>41834.695277777777</v>
      </c>
      <c r="T2307" s="11">
        <f t="shared" si="257"/>
        <v>41859.75</v>
      </c>
      <c r="U2307">
        <f t="shared" si="258"/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52"/>
        <v>107</v>
      </c>
      <c r="P2308" s="7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1">
        <f t="shared" si="256"/>
        <v>40948.16815972222</v>
      </c>
      <c r="T2308" s="11">
        <f t="shared" si="257"/>
        <v>40978.16815972222</v>
      </c>
      <c r="U2308">
        <f t="shared" si="258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52"/>
        <v>107</v>
      </c>
      <c r="P2309" s="7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1">
        <f t="shared" si="256"/>
        <v>41004.802465277775</v>
      </c>
      <c r="T2309" s="11">
        <f t="shared" si="257"/>
        <v>41034.802407407406</v>
      </c>
      <c r="U2309">
        <f t="shared" si="258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52"/>
        <v>101</v>
      </c>
      <c r="P2310" s="7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1">
        <f t="shared" si="256"/>
        <v>41851.962916666671</v>
      </c>
      <c r="T2310" s="11">
        <f t="shared" si="257"/>
        <v>41880.041666666664</v>
      </c>
      <c r="U2310">
        <f t="shared" si="258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52"/>
        <v>107</v>
      </c>
      <c r="P2311" s="7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1">
        <f t="shared" si="256"/>
        <v>41307.987696759257</v>
      </c>
      <c r="T2311" s="11">
        <f t="shared" si="257"/>
        <v>41342.987696759257</v>
      </c>
      <c r="U2311">
        <f t="shared" si="258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52"/>
        <v>429</v>
      </c>
      <c r="P2312" s="7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1">
        <f t="shared" si="256"/>
        <v>41324.79415509259</v>
      </c>
      <c r="T2312" s="11">
        <f t="shared" si="257"/>
        <v>41354.752488425926</v>
      </c>
      <c r="U2312">
        <f t="shared" si="258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52"/>
        <v>104</v>
      </c>
      <c r="P2313" s="7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1">
        <f t="shared" si="256"/>
        <v>41736.004502314812</v>
      </c>
      <c r="T2313" s="11">
        <f t="shared" si="257"/>
        <v>41766.004502314812</v>
      </c>
      <c r="U2313">
        <f t="shared" si="258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52"/>
        <v>108</v>
      </c>
      <c r="P2314" s="7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1">
        <f t="shared" si="256"/>
        <v>41716.632847222223</v>
      </c>
      <c r="T2314" s="11">
        <f t="shared" si="257"/>
        <v>41747.958333333336</v>
      </c>
      <c r="U2314">
        <f t="shared" si="258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52"/>
        <v>176</v>
      </c>
      <c r="P2315" s="7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1">
        <f t="shared" si="256"/>
        <v>41002.958634259259</v>
      </c>
      <c r="T2315" s="11">
        <f t="shared" si="257"/>
        <v>41032.958634259259</v>
      </c>
      <c r="U2315">
        <f t="shared" si="258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52"/>
        <v>157</v>
      </c>
      <c r="P2316" s="7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1">
        <f t="shared" si="256"/>
        <v>41037.551585648151</v>
      </c>
      <c r="T2316" s="11">
        <f t="shared" si="257"/>
        <v>41067.551585648151</v>
      </c>
      <c r="U2316">
        <f t="shared" si="258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52"/>
        <v>103</v>
      </c>
      <c r="P2317" s="7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1">
        <f t="shared" si="256"/>
        <v>41004.72619212963</v>
      </c>
      <c r="T2317" s="11">
        <f t="shared" si="257"/>
        <v>41034.72619212963</v>
      </c>
      <c r="U2317">
        <f t="shared" si="258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52"/>
        <v>104</v>
      </c>
      <c r="P2318" s="7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1">
        <f t="shared" si="256"/>
        <v>40079.725115740745</v>
      </c>
      <c r="T2318" s="11">
        <f t="shared" si="257"/>
        <v>40156.76666666667</v>
      </c>
      <c r="U2318">
        <f t="shared" si="258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52"/>
        <v>104</v>
      </c>
      <c r="P2319" s="7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1">
        <f t="shared" si="256"/>
        <v>40192.542233796295</v>
      </c>
      <c r="T2319" s="11">
        <f t="shared" si="257"/>
        <v>40224.208333333336</v>
      </c>
      <c r="U2319">
        <f t="shared" si="258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52"/>
        <v>121</v>
      </c>
      <c r="P2320" s="7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1">
        <f t="shared" si="256"/>
        <v>40050.643680555557</v>
      </c>
      <c r="T2320" s="11">
        <f t="shared" si="257"/>
        <v>40082.165972222225</v>
      </c>
      <c r="U2320">
        <f t="shared" si="258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52"/>
        <v>108</v>
      </c>
      <c r="P2321" s="7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1">
        <f t="shared" si="256"/>
        <v>41593.082002314812</v>
      </c>
      <c r="T2321" s="11">
        <f t="shared" si="257"/>
        <v>41623.082002314812</v>
      </c>
      <c r="U2321">
        <f t="shared" si="258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52"/>
        <v>109</v>
      </c>
      <c r="P2322" s="7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1">
        <f t="shared" si="256"/>
        <v>41696.817129629628</v>
      </c>
      <c r="T2322" s="11">
        <f t="shared" si="257"/>
        <v>41731.775462962964</v>
      </c>
      <c r="U2322">
        <f t="shared" si="258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52"/>
        <v>39</v>
      </c>
      <c r="P2323" s="7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1">
        <f t="shared" si="256"/>
        <v>42799.260428240741</v>
      </c>
      <c r="T2323" s="11">
        <f t="shared" si="257"/>
        <v>42829.21876157407</v>
      </c>
      <c r="U2323">
        <f t="shared" si="258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52"/>
        <v>3</v>
      </c>
      <c r="P2324" s="7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1">
        <f t="shared" si="256"/>
        <v>42804.895474537043</v>
      </c>
      <c r="T2324" s="11">
        <f t="shared" si="257"/>
        <v>42834.853807870371</v>
      </c>
      <c r="U2324">
        <f t="shared" si="258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52"/>
        <v>48</v>
      </c>
      <c r="P2325" s="7">
        <f t="shared" si="253"/>
        <v>30</v>
      </c>
      <c r="Q2325" t="str">
        <f t="shared" si="254"/>
        <v>food</v>
      </c>
      <c r="R2325" t="str">
        <f t="shared" si="255"/>
        <v>small batch</v>
      </c>
      <c r="S2325" s="11">
        <f t="shared" si="256"/>
        <v>42807.755173611105</v>
      </c>
      <c r="T2325" s="11">
        <f t="shared" si="257"/>
        <v>42814.755173611105</v>
      </c>
      <c r="U2325">
        <f t="shared" si="258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52"/>
        <v>21</v>
      </c>
      <c r="P2326" s="7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1">
        <f t="shared" si="256"/>
        <v>42790.885243055556</v>
      </c>
      <c r="T2326" s="11">
        <f t="shared" si="257"/>
        <v>42820.843576388885</v>
      </c>
      <c r="U2326">
        <f t="shared" si="258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52"/>
        <v>8</v>
      </c>
      <c r="P2327" s="7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1">
        <f t="shared" si="256"/>
        <v>42794.022349537037</v>
      </c>
      <c r="T2327" s="11">
        <f t="shared" si="257"/>
        <v>42823.980682870373</v>
      </c>
      <c r="U2327">
        <f t="shared" si="258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52"/>
        <v>1</v>
      </c>
      <c r="P2328" s="7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1">
        <f t="shared" si="256"/>
        <v>42804.034120370372</v>
      </c>
      <c r="T2328" s="11">
        <f t="shared" si="257"/>
        <v>42855.708333333328</v>
      </c>
      <c r="U2328">
        <f t="shared" si="258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52"/>
        <v>526</v>
      </c>
      <c r="P2329" s="7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1">
        <f t="shared" si="256"/>
        <v>41842.917129629634</v>
      </c>
      <c r="T2329" s="11">
        <f t="shared" si="257"/>
        <v>41877.917129629634</v>
      </c>
      <c r="U2329">
        <f t="shared" si="258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52"/>
        <v>254</v>
      </c>
      <c r="P2330" s="7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1">
        <f t="shared" si="256"/>
        <v>42139.781678240746</v>
      </c>
      <c r="T2330" s="11">
        <f t="shared" si="257"/>
        <v>42169.781678240746</v>
      </c>
      <c r="U2330">
        <f t="shared" si="258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52"/>
        <v>106</v>
      </c>
      <c r="P2331" s="7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1">
        <f t="shared" si="256"/>
        <v>41807.624374999999</v>
      </c>
      <c r="T2331" s="11">
        <f t="shared" si="257"/>
        <v>41837.624374999999</v>
      </c>
      <c r="U2331">
        <f t="shared" si="258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52"/>
        <v>102</v>
      </c>
      <c r="P2332" s="7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1">
        <f t="shared" si="256"/>
        <v>42332.89980324074</v>
      </c>
      <c r="T2332" s="11">
        <f t="shared" si="257"/>
        <v>42363</v>
      </c>
      <c r="U2332">
        <f t="shared" si="258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52"/>
        <v>144</v>
      </c>
      <c r="P2333" s="7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1">
        <f t="shared" si="256"/>
        <v>41839.005671296298</v>
      </c>
      <c r="T2333" s="11">
        <f t="shared" si="257"/>
        <v>41869.005671296298</v>
      </c>
      <c r="U2333">
        <f t="shared" si="258"/>
        <v>2014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52"/>
        <v>106</v>
      </c>
      <c r="P2334" s="7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1">
        <f t="shared" si="256"/>
        <v>42011.628136574072</v>
      </c>
      <c r="T2334" s="11">
        <f t="shared" si="257"/>
        <v>42041.628136574072</v>
      </c>
      <c r="U2334">
        <f t="shared" si="258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52"/>
        <v>212</v>
      </c>
      <c r="P2335" s="7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1">
        <f t="shared" si="256"/>
        <v>41767.650347222225</v>
      </c>
      <c r="T2335" s="11">
        <f t="shared" si="257"/>
        <v>41788.743055555555</v>
      </c>
      <c r="U2335">
        <f t="shared" si="258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52"/>
        <v>102</v>
      </c>
      <c r="P2336" s="7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1">
        <f t="shared" si="256"/>
        <v>41918.670115740737</v>
      </c>
      <c r="T2336" s="11">
        <f t="shared" si="257"/>
        <v>41948.731944444444</v>
      </c>
      <c r="U2336">
        <f t="shared" si="258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52"/>
        <v>102</v>
      </c>
      <c r="P2337" s="7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1">
        <f t="shared" si="256"/>
        <v>41771.572256944448</v>
      </c>
      <c r="T2337" s="11">
        <f t="shared" si="257"/>
        <v>41801.572256944448</v>
      </c>
      <c r="U2337">
        <f t="shared" si="258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52"/>
        <v>521</v>
      </c>
      <c r="P2338" s="7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1">
        <f t="shared" si="256"/>
        <v>41666.924710648149</v>
      </c>
      <c r="T2338" s="11">
        <f t="shared" si="257"/>
        <v>41706.924710648149</v>
      </c>
      <c r="U2338">
        <f t="shared" si="258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52"/>
        <v>111</v>
      </c>
      <c r="P2339" s="7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1">
        <f t="shared" si="256"/>
        <v>41786.640543981484</v>
      </c>
      <c r="T2339" s="11">
        <f t="shared" si="257"/>
        <v>41816.640543981484</v>
      </c>
      <c r="U2339">
        <f t="shared" si="258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52"/>
        <v>101</v>
      </c>
      <c r="P2340" s="7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1">
        <f t="shared" si="256"/>
        <v>41789.896805555552</v>
      </c>
      <c r="T2340" s="11">
        <f t="shared" si="257"/>
        <v>41819.896805555552</v>
      </c>
      <c r="U2340">
        <f t="shared" si="258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52"/>
        <v>294</v>
      </c>
      <c r="P2341" s="7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1">
        <f t="shared" si="256"/>
        <v>42692.79987268518</v>
      </c>
      <c r="T2341" s="11">
        <f t="shared" si="257"/>
        <v>42723.332638888889</v>
      </c>
      <c r="U2341">
        <f t="shared" si="258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52"/>
        <v>106</v>
      </c>
      <c r="P2342" s="7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1">
        <f t="shared" si="256"/>
        <v>42643.642800925925</v>
      </c>
      <c r="T2342" s="11">
        <f t="shared" si="257"/>
        <v>42673.642800925925</v>
      </c>
      <c r="U2342">
        <f t="shared" si="258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52"/>
        <v>0</v>
      </c>
      <c r="P2343" s="7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1">
        <f t="shared" si="256"/>
        <v>42167.813703703709</v>
      </c>
      <c r="T2343" s="11">
        <f t="shared" si="257"/>
        <v>42197.813703703709</v>
      </c>
      <c r="U2343">
        <f t="shared" si="258"/>
        <v>2015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52"/>
        <v>0</v>
      </c>
      <c r="P2344" s="7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1">
        <f t="shared" si="256"/>
        <v>41897.702199074076</v>
      </c>
      <c r="T2344" s="11">
        <f t="shared" si="257"/>
        <v>41918.208333333336</v>
      </c>
      <c r="U2344">
        <f t="shared" si="258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52"/>
        <v>3</v>
      </c>
      <c r="P2345" s="7">
        <f t="shared" si="253"/>
        <v>300</v>
      </c>
      <c r="Q2345" t="str">
        <f t="shared" si="254"/>
        <v>technology</v>
      </c>
      <c r="R2345" t="str">
        <f t="shared" si="255"/>
        <v>web</v>
      </c>
      <c r="S2345" s="11">
        <f t="shared" si="256"/>
        <v>42327.825289351851</v>
      </c>
      <c r="T2345" s="11">
        <f t="shared" si="257"/>
        <v>42377.82430555555</v>
      </c>
      <c r="U2345">
        <f t="shared" si="258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52"/>
        <v>0</v>
      </c>
      <c r="P2346" s="7">
        <f t="shared" si="253"/>
        <v>1</v>
      </c>
      <c r="Q2346" t="str">
        <f t="shared" si="254"/>
        <v>technology</v>
      </c>
      <c r="R2346" t="str">
        <f t="shared" si="255"/>
        <v>web</v>
      </c>
      <c r="S2346" s="11">
        <f t="shared" si="256"/>
        <v>42515.727650462963</v>
      </c>
      <c r="T2346" s="11">
        <f t="shared" si="257"/>
        <v>42545.727650462963</v>
      </c>
      <c r="U2346">
        <f t="shared" si="258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52"/>
        <v>0</v>
      </c>
      <c r="P2347" s="7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1">
        <f t="shared" si="256"/>
        <v>42060.001805555556</v>
      </c>
      <c r="T2347" s="11">
        <f t="shared" si="257"/>
        <v>42094.985416666663</v>
      </c>
      <c r="U2347">
        <f t="shared" si="258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52"/>
        <v>0</v>
      </c>
      <c r="P2348" s="7">
        <f t="shared" si="253"/>
        <v>13</v>
      </c>
      <c r="Q2348" t="str">
        <f t="shared" si="254"/>
        <v>technology</v>
      </c>
      <c r="R2348" t="str">
        <f t="shared" si="255"/>
        <v>web</v>
      </c>
      <c r="S2348" s="11">
        <f t="shared" si="256"/>
        <v>42615.79896990741</v>
      </c>
      <c r="T2348" s="11">
        <f t="shared" si="257"/>
        <v>42660.79896990741</v>
      </c>
      <c r="U2348">
        <f t="shared" si="258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52"/>
        <v>2</v>
      </c>
      <c r="P2349" s="7">
        <f t="shared" si="253"/>
        <v>15</v>
      </c>
      <c r="Q2349" t="str">
        <f t="shared" si="254"/>
        <v>technology</v>
      </c>
      <c r="R2349" t="str">
        <f t="shared" si="255"/>
        <v>web</v>
      </c>
      <c r="S2349" s="11">
        <f t="shared" si="256"/>
        <v>42577.607361111113</v>
      </c>
      <c r="T2349" s="11">
        <f t="shared" si="257"/>
        <v>42607.607361111113</v>
      </c>
      <c r="U2349">
        <f t="shared" si="258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52"/>
        <v>0</v>
      </c>
      <c r="P2350" s="7">
        <f t="shared" si="253"/>
        <v>54</v>
      </c>
      <c r="Q2350" t="str">
        <f t="shared" si="254"/>
        <v>technology</v>
      </c>
      <c r="R2350" t="str">
        <f t="shared" si="255"/>
        <v>web</v>
      </c>
      <c r="S2350" s="11">
        <f t="shared" si="256"/>
        <v>42360.932152777779</v>
      </c>
      <c r="T2350" s="11">
        <f t="shared" si="257"/>
        <v>42420.932152777779</v>
      </c>
      <c r="U2350">
        <f t="shared" si="258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52"/>
        <v>0</v>
      </c>
      <c r="P2351" s="7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1">
        <f t="shared" si="256"/>
        <v>42198.775787037041</v>
      </c>
      <c r="T2351" s="11">
        <f t="shared" si="257"/>
        <v>42227.775787037041</v>
      </c>
      <c r="U2351">
        <f t="shared" si="258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52"/>
        <v>0</v>
      </c>
      <c r="P2352" s="7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1">
        <f t="shared" si="256"/>
        <v>42708.842245370368</v>
      </c>
      <c r="T2352" s="11">
        <f t="shared" si="257"/>
        <v>42738.842245370368</v>
      </c>
      <c r="U2352">
        <f t="shared" si="258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52"/>
        <v>1</v>
      </c>
      <c r="P2353" s="7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1">
        <f t="shared" si="256"/>
        <v>42094.101145833338</v>
      </c>
      <c r="T2353" s="11">
        <f t="shared" si="257"/>
        <v>42124.101145833338</v>
      </c>
      <c r="U2353">
        <f t="shared" si="258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52"/>
        <v>0</v>
      </c>
      <c r="P2354" s="7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1">
        <f t="shared" si="256"/>
        <v>42101.633703703701</v>
      </c>
      <c r="T2354" s="11">
        <f t="shared" si="257"/>
        <v>42161.633703703701</v>
      </c>
      <c r="U2354">
        <f t="shared" si="258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52"/>
        <v>0</v>
      </c>
      <c r="P2355" s="7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1">
        <f t="shared" si="256"/>
        <v>42103.676180555558</v>
      </c>
      <c r="T2355" s="11">
        <f t="shared" si="257"/>
        <v>42115.676180555558</v>
      </c>
      <c r="U2355">
        <f t="shared" si="258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52"/>
        <v>0</v>
      </c>
      <c r="P2356" s="7">
        <f t="shared" si="253"/>
        <v>25</v>
      </c>
      <c r="Q2356" t="str">
        <f t="shared" si="254"/>
        <v>technology</v>
      </c>
      <c r="R2356" t="str">
        <f t="shared" si="255"/>
        <v>web</v>
      </c>
      <c r="S2356" s="11">
        <f t="shared" si="256"/>
        <v>41954.722916666666</v>
      </c>
      <c r="T2356" s="11">
        <f t="shared" si="257"/>
        <v>42014.722916666666</v>
      </c>
      <c r="U2356">
        <f t="shared" si="258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52"/>
        <v>1</v>
      </c>
      <c r="P2357" s="7">
        <f t="shared" si="253"/>
        <v>27.5</v>
      </c>
      <c r="Q2357" t="str">
        <f t="shared" si="254"/>
        <v>technology</v>
      </c>
      <c r="R2357" t="str">
        <f t="shared" si="255"/>
        <v>web</v>
      </c>
      <c r="S2357" s="11">
        <f t="shared" si="256"/>
        <v>42096.918240740735</v>
      </c>
      <c r="T2357" s="11">
        <f t="shared" si="257"/>
        <v>42126.918240740735</v>
      </c>
      <c r="U2357">
        <f t="shared" si="258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52"/>
        <v>0</v>
      </c>
      <c r="P2358" s="7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1">
        <f t="shared" si="256"/>
        <v>42130.78361111111</v>
      </c>
      <c r="T2358" s="11">
        <f t="shared" si="257"/>
        <v>42160.78361111111</v>
      </c>
      <c r="U2358">
        <f t="shared" si="258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52"/>
        <v>0</v>
      </c>
      <c r="P2359" s="7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1">
        <f t="shared" si="256"/>
        <v>42264.620115740734</v>
      </c>
      <c r="T2359" s="11">
        <f t="shared" si="257"/>
        <v>42294.620115740734</v>
      </c>
      <c r="U2359">
        <f t="shared" si="258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52"/>
        <v>0</v>
      </c>
      <c r="P2360" s="7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1">
        <f t="shared" si="256"/>
        <v>41978.930972222224</v>
      </c>
      <c r="T2360" s="11">
        <f t="shared" si="257"/>
        <v>42035.027083333334</v>
      </c>
      <c r="U2360">
        <f t="shared" si="258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52"/>
        <v>15</v>
      </c>
      <c r="P2361" s="7">
        <f t="shared" si="253"/>
        <v>367</v>
      </c>
      <c r="Q2361" t="str">
        <f t="shared" si="254"/>
        <v>technology</v>
      </c>
      <c r="R2361" t="str">
        <f t="shared" si="255"/>
        <v>web</v>
      </c>
      <c r="S2361" s="11">
        <f t="shared" si="256"/>
        <v>42159.649583333332</v>
      </c>
      <c r="T2361" s="11">
        <f t="shared" si="257"/>
        <v>42219.649583333332</v>
      </c>
      <c r="U2361">
        <f t="shared" si="258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52"/>
        <v>0</v>
      </c>
      <c r="P2362" s="7">
        <f t="shared" si="253"/>
        <v>2</v>
      </c>
      <c r="Q2362" t="str">
        <f t="shared" si="254"/>
        <v>technology</v>
      </c>
      <c r="R2362" t="str">
        <f t="shared" si="255"/>
        <v>web</v>
      </c>
      <c r="S2362" s="11">
        <f t="shared" si="256"/>
        <v>42377.70694444445</v>
      </c>
      <c r="T2362" s="11">
        <f t="shared" si="257"/>
        <v>42407.70694444445</v>
      </c>
      <c r="U2362">
        <f t="shared" si="258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52"/>
        <v>0</v>
      </c>
      <c r="P2363" s="7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1">
        <f t="shared" si="256"/>
        <v>42466.858888888892</v>
      </c>
      <c r="T2363" s="11">
        <f t="shared" si="257"/>
        <v>42490.916666666672</v>
      </c>
      <c r="U2363">
        <f t="shared" si="258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52"/>
        <v>29</v>
      </c>
      <c r="P2364" s="7">
        <f t="shared" si="253"/>
        <v>60</v>
      </c>
      <c r="Q2364" t="str">
        <f t="shared" si="254"/>
        <v>technology</v>
      </c>
      <c r="R2364" t="str">
        <f t="shared" si="255"/>
        <v>web</v>
      </c>
      <c r="S2364" s="11">
        <f t="shared" si="256"/>
        <v>41954.688310185185</v>
      </c>
      <c r="T2364" s="11">
        <f t="shared" si="257"/>
        <v>41984.688310185185</v>
      </c>
      <c r="U2364">
        <f t="shared" si="258"/>
        <v>2014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52"/>
        <v>0</v>
      </c>
      <c r="P2365" s="7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1">
        <f t="shared" si="256"/>
        <v>42322.011574074073</v>
      </c>
      <c r="T2365" s="11">
        <f t="shared" si="257"/>
        <v>42367.011574074073</v>
      </c>
      <c r="U2365">
        <f t="shared" si="258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52"/>
        <v>0</v>
      </c>
      <c r="P2366" s="7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1">
        <f t="shared" si="256"/>
        <v>42248.934675925921</v>
      </c>
      <c r="T2366" s="11">
        <f t="shared" si="257"/>
        <v>42303.934675925921</v>
      </c>
      <c r="U2366">
        <f t="shared" si="258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52"/>
        <v>0</v>
      </c>
      <c r="P2367" s="7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1">
        <f t="shared" si="256"/>
        <v>42346.736400462964</v>
      </c>
      <c r="T2367" s="11">
        <f t="shared" si="257"/>
        <v>42386.958333333328</v>
      </c>
      <c r="U2367">
        <f t="shared" si="258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52"/>
        <v>11</v>
      </c>
      <c r="P2368" s="7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1">
        <f t="shared" si="256"/>
        <v>42268.531631944439</v>
      </c>
      <c r="T2368" s="11">
        <f t="shared" si="257"/>
        <v>42298.531631944439</v>
      </c>
      <c r="U2368">
        <f t="shared" si="258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52"/>
        <v>1</v>
      </c>
      <c r="P2369" s="7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1">
        <f t="shared" si="256"/>
        <v>42425.970092592594</v>
      </c>
      <c r="T2369" s="11">
        <f t="shared" si="257"/>
        <v>42485.928425925929</v>
      </c>
      <c r="U2369">
        <f t="shared" si="258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59">ROUND(E2370/D2370*100,0)</f>
        <v>0</v>
      </c>
      <c r="P2370" s="7">
        <f t="shared" ref="P2370:P2433" si="260">E2370/L2370</f>
        <v>50</v>
      </c>
      <c r="Q2370" t="str">
        <f t="shared" ref="Q2370:Q2433" si="261">LEFT(N2370,SEARCH("/",N2370)-1)</f>
        <v>technology</v>
      </c>
      <c r="R2370" t="str">
        <f t="shared" ref="R2370:R2433" si="262">RIGHT(N2370,LEN(N2370)-SEARCH("/",N2370))</f>
        <v>web</v>
      </c>
      <c r="S2370" s="11">
        <f t="shared" ref="S2370:S2433" si="263">(((J2370/60)/60)/24)+DATE(1970,1,1)</f>
        <v>42063.721817129626</v>
      </c>
      <c r="T2370" s="11">
        <f t="shared" ref="T2370:T2433" si="264">(((I2370/60)/60)/24)+DATE(1970,1,1)</f>
        <v>42108.680150462969</v>
      </c>
      <c r="U2370">
        <f t="shared" ref="U2370:U2433" si="265">YEAR(S2370)</f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59"/>
        <v>0</v>
      </c>
      <c r="P2371" s="7" t="e">
        <f t="shared" si="260"/>
        <v>#DIV/0!</v>
      </c>
      <c r="Q2371" t="str">
        <f t="shared" si="261"/>
        <v>technology</v>
      </c>
      <c r="R2371" t="str">
        <f t="shared" si="262"/>
        <v>web</v>
      </c>
      <c r="S2371" s="11">
        <f t="shared" si="263"/>
        <v>42380.812627314815</v>
      </c>
      <c r="T2371" s="11">
        <f t="shared" si="264"/>
        <v>42410.812627314815</v>
      </c>
      <c r="U2371">
        <f t="shared" si="265"/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59"/>
        <v>0</v>
      </c>
      <c r="P2372" s="7">
        <f t="shared" si="260"/>
        <v>20.5</v>
      </c>
      <c r="Q2372" t="str">
        <f t="shared" si="261"/>
        <v>technology</v>
      </c>
      <c r="R2372" t="str">
        <f t="shared" si="262"/>
        <v>web</v>
      </c>
      <c r="S2372" s="11">
        <f t="shared" si="263"/>
        <v>41961.18913194444</v>
      </c>
      <c r="T2372" s="11">
        <f t="shared" si="264"/>
        <v>41991.18913194444</v>
      </c>
      <c r="U2372">
        <f t="shared" si="265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59"/>
        <v>0</v>
      </c>
      <c r="P2373" s="7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1">
        <f t="shared" si="263"/>
        <v>42150.777731481481</v>
      </c>
      <c r="T2373" s="11">
        <f t="shared" si="264"/>
        <v>42180.777731481481</v>
      </c>
      <c r="U2373">
        <f t="shared" si="265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59"/>
        <v>3</v>
      </c>
      <c r="P2374" s="7">
        <f t="shared" si="260"/>
        <v>30</v>
      </c>
      <c r="Q2374" t="str">
        <f t="shared" si="261"/>
        <v>technology</v>
      </c>
      <c r="R2374" t="str">
        <f t="shared" si="262"/>
        <v>web</v>
      </c>
      <c r="S2374" s="11">
        <f t="shared" si="263"/>
        <v>42088.069108796291</v>
      </c>
      <c r="T2374" s="11">
        <f t="shared" si="264"/>
        <v>42118.069108796291</v>
      </c>
      <c r="U2374">
        <f t="shared" si="265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59"/>
        <v>0</v>
      </c>
      <c r="P2375" s="7">
        <f t="shared" si="260"/>
        <v>50</v>
      </c>
      <c r="Q2375" t="str">
        <f t="shared" si="261"/>
        <v>technology</v>
      </c>
      <c r="R2375" t="str">
        <f t="shared" si="262"/>
        <v>web</v>
      </c>
      <c r="S2375" s="11">
        <f t="shared" si="263"/>
        <v>42215.662314814821</v>
      </c>
      <c r="T2375" s="11">
        <f t="shared" si="264"/>
        <v>42245.662314814821</v>
      </c>
      <c r="U2375">
        <f t="shared" si="265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59"/>
        <v>0</v>
      </c>
      <c r="P2376" s="7">
        <f t="shared" si="260"/>
        <v>10</v>
      </c>
      <c r="Q2376" t="str">
        <f t="shared" si="261"/>
        <v>technology</v>
      </c>
      <c r="R2376" t="str">
        <f t="shared" si="262"/>
        <v>web</v>
      </c>
      <c r="S2376" s="11">
        <f t="shared" si="263"/>
        <v>42017.843287037031</v>
      </c>
      <c r="T2376" s="11">
        <f t="shared" si="264"/>
        <v>42047.843287037031</v>
      </c>
      <c r="U2376">
        <f t="shared" si="265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59"/>
        <v>0</v>
      </c>
      <c r="P2377" s="7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1">
        <f t="shared" si="263"/>
        <v>42592.836076388892</v>
      </c>
      <c r="T2377" s="11">
        <f t="shared" si="264"/>
        <v>42622.836076388892</v>
      </c>
      <c r="U2377">
        <f t="shared" si="265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59"/>
        <v>11</v>
      </c>
      <c r="P2378" s="7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1">
        <f t="shared" si="263"/>
        <v>42318.925532407404</v>
      </c>
      <c r="T2378" s="11">
        <f t="shared" si="264"/>
        <v>42348.925532407404</v>
      </c>
      <c r="U2378">
        <f t="shared" si="265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59"/>
        <v>0</v>
      </c>
      <c r="P2379" s="7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1">
        <f t="shared" si="263"/>
        <v>42669.870173611111</v>
      </c>
      <c r="T2379" s="11">
        <f t="shared" si="264"/>
        <v>42699.911840277782</v>
      </c>
      <c r="U2379">
        <f t="shared" si="265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59"/>
        <v>0</v>
      </c>
      <c r="P2380" s="7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1">
        <f t="shared" si="263"/>
        <v>42213.013078703705</v>
      </c>
      <c r="T2380" s="11">
        <f t="shared" si="264"/>
        <v>42242.013078703705</v>
      </c>
      <c r="U2380">
        <f t="shared" si="265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59"/>
        <v>0</v>
      </c>
      <c r="P2381" s="7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1">
        <f t="shared" si="263"/>
        <v>42237.016388888893</v>
      </c>
      <c r="T2381" s="11">
        <f t="shared" si="264"/>
        <v>42282.016388888893</v>
      </c>
      <c r="U2381">
        <f t="shared" si="265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59"/>
        <v>0</v>
      </c>
      <c r="P2382" s="7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1">
        <f t="shared" si="263"/>
        <v>42248.793310185181</v>
      </c>
      <c r="T2382" s="11">
        <f t="shared" si="264"/>
        <v>42278.793310185181</v>
      </c>
      <c r="U2382">
        <f t="shared" si="265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59"/>
        <v>2</v>
      </c>
      <c r="P2383" s="7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1">
        <f t="shared" si="263"/>
        <v>42074.935740740737</v>
      </c>
      <c r="T2383" s="11">
        <f t="shared" si="264"/>
        <v>42104.935740740737</v>
      </c>
      <c r="U2383">
        <f t="shared" si="265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59"/>
        <v>3</v>
      </c>
      <c r="P2384" s="7">
        <f t="shared" si="260"/>
        <v>37.5</v>
      </c>
      <c r="Q2384" t="str">
        <f t="shared" si="261"/>
        <v>technology</v>
      </c>
      <c r="R2384" t="str">
        <f t="shared" si="262"/>
        <v>web</v>
      </c>
      <c r="S2384" s="11">
        <f t="shared" si="263"/>
        <v>42195.187534722223</v>
      </c>
      <c r="T2384" s="11">
        <f t="shared" si="264"/>
        <v>42220.187534722223</v>
      </c>
      <c r="U2384">
        <f t="shared" si="265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59"/>
        <v>4</v>
      </c>
      <c r="P2385" s="7">
        <f t="shared" si="260"/>
        <v>145</v>
      </c>
      <c r="Q2385" t="str">
        <f t="shared" si="261"/>
        <v>technology</v>
      </c>
      <c r="R2385" t="str">
        <f t="shared" si="262"/>
        <v>web</v>
      </c>
      <c r="S2385" s="11">
        <f t="shared" si="263"/>
        <v>42027.056793981479</v>
      </c>
      <c r="T2385" s="11">
        <f t="shared" si="264"/>
        <v>42057.056793981479</v>
      </c>
      <c r="U2385">
        <f t="shared" si="265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59"/>
        <v>1</v>
      </c>
      <c r="P2386" s="7">
        <f t="shared" si="260"/>
        <v>1</v>
      </c>
      <c r="Q2386" t="str">
        <f t="shared" si="261"/>
        <v>technology</v>
      </c>
      <c r="R2386" t="str">
        <f t="shared" si="262"/>
        <v>web</v>
      </c>
      <c r="S2386" s="11">
        <f t="shared" si="263"/>
        <v>41927.067627314813</v>
      </c>
      <c r="T2386" s="11">
        <f t="shared" si="264"/>
        <v>41957.109293981484</v>
      </c>
      <c r="U2386">
        <f t="shared" si="265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59"/>
        <v>1</v>
      </c>
      <c r="P2387" s="7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1">
        <f t="shared" si="263"/>
        <v>42191.70175925926</v>
      </c>
      <c r="T2387" s="11">
        <f t="shared" si="264"/>
        <v>42221.70175925926</v>
      </c>
      <c r="U2387">
        <f t="shared" si="265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59"/>
        <v>0</v>
      </c>
      <c r="P2388" s="7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1">
        <f t="shared" si="263"/>
        <v>41954.838240740741</v>
      </c>
      <c r="T2388" s="11">
        <f t="shared" si="264"/>
        <v>42014.838240740741</v>
      </c>
      <c r="U2388">
        <f t="shared" si="265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59"/>
        <v>1</v>
      </c>
      <c r="P2389" s="7">
        <f t="shared" si="260"/>
        <v>342</v>
      </c>
      <c r="Q2389" t="str">
        <f t="shared" si="261"/>
        <v>technology</v>
      </c>
      <c r="R2389" t="str">
        <f t="shared" si="262"/>
        <v>web</v>
      </c>
      <c r="S2389" s="11">
        <f t="shared" si="263"/>
        <v>42528.626620370371</v>
      </c>
      <c r="T2389" s="11">
        <f t="shared" si="264"/>
        <v>42573.626620370371</v>
      </c>
      <c r="U2389">
        <f t="shared" si="265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59"/>
        <v>1</v>
      </c>
      <c r="P2390" s="7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1">
        <f t="shared" si="263"/>
        <v>41989.853692129633</v>
      </c>
      <c r="T2390" s="11">
        <f t="shared" si="264"/>
        <v>42019.811805555553</v>
      </c>
      <c r="U2390">
        <f t="shared" si="265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59"/>
        <v>0</v>
      </c>
      <c r="P2391" s="7">
        <f t="shared" si="260"/>
        <v>30</v>
      </c>
      <c r="Q2391" t="str">
        <f t="shared" si="261"/>
        <v>technology</v>
      </c>
      <c r="R2391" t="str">
        <f t="shared" si="262"/>
        <v>web</v>
      </c>
      <c r="S2391" s="11">
        <f t="shared" si="263"/>
        <v>42179.653379629628</v>
      </c>
      <c r="T2391" s="11">
        <f t="shared" si="264"/>
        <v>42210.915972222225</v>
      </c>
      <c r="U2391">
        <f t="shared" si="265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59"/>
        <v>0</v>
      </c>
      <c r="P2392" s="7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1">
        <f t="shared" si="263"/>
        <v>41968.262314814812</v>
      </c>
      <c r="T2392" s="11">
        <f t="shared" si="264"/>
        <v>42008.262314814812</v>
      </c>
      <c r="U2392">
        <f t="shared" si="265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59"/>
        <v>0</v>
      </c>
      <c r="P2393" s="7">
        <f t="shared" si="260"/>
        <v>25</v>
      </c>
      <c r="Q2393" t="str">
        <f t="shared" si="261"/>
        <v>technology</v>
      </c>
      <c r="R2393" t="str">
        <f t="shared" si="262"/>
        <v>web</v>
      </c>
      <c r="S2393" s="11">
        <f t="shared" si="263"/>
        <v>42064.794490740736</v>
      </c>
      <c r="T2393" s="11">
        <f t="shared" si="264"/>
        <v>42094.752824074079</v>
      </c>
      <c r="U2393">
        <f t="shared" si="265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59"/>
        <v>0</v>
      </c>
      <c r="P2394" s="7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1">
        <f t="shared" si="263"/>
        <v>42276.120636574073</v>
      </c>
      <c r="T2394" s="11">
        <f t="shared" si="264"/>
        <v>42306.120636574073</v>
      </c>
      <c r="U2394">
        <f t="shared" si="265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59"/>
        <v>0</v>
      </c>
      <c r="P2395" s="7">
        <f t="shared" si="260"/>
        <v>50</v>
      </c>
      <c r="Q2395" t="str">
        <f t="shared" si="261"/>
        <v>technology</v>
      </c>
      <c r="R2395" t="str">
        <f t="shared" si="262"/>
        <v>web</v>
      </c>
      <c r="S2395" s="11">
        <f t="shared" si="263"/>
        <v>42194.648344907408</v>
      </c>
      <c r="T2395" s="11">
        <f t="shared" si="264"/>
        <v>42224.648344907408</v>
      </c>
      <c r="U2395">
        <f t="shared" si="265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59"/>
        <v>0</v>
      </c>
      <c r="P2396" s="7">
        <f t="shared" si="260"/>
        <v>1.5</v>
      </c>
      <c r="Q2396" t="str">
        <f t="shared" si="261"/>
        <v>technology</v>
      </c>
      <c r="R2396" t="str">
        <f t="shared" si="262"/>
        <v>web</v>
      </c>
      <c r="S2396" s="11">
        <f t="shared" si="263"/>
        <v>42031.362187499995</v>
      </c>
      <c r="T2396" s="11">
        <f t="shared" si="264"/>
        <v>42061.362187499995</v>
      </c>
      <c r="U2396">
        <f t="shared" si="265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59"/>
        <v>0</v>
      </c>
      <c r="P2397" s="7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1">
        <f t="shared" si="263"/>
        <v>42717.121377314819</v>
      </c>
      <c r="T2397" s="11">
        <f t="shared" si="264"/>
        <v>42745.372916666667</v>
      </c>
      <c r="U2397">
        <f t="shared" si="265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59"/>
        <v>0</v>
      </c>
      <c r="P2398" s="7">
        <f t="shared" si="260"/>
        <v>10</v>
      </c>
      <c r="Q2398" t="str">
        <f t="shared" si="261"/>
        <v>technology</v>
      </c>
      <c r="R2398" t="str">
        <f t="shared" si="262"/>
        <v>web</v>
      </c>
      <c r="S2398" s="11">
        <f t="shared" si="263"/>
        <v>42262.849050925928</v>
      </c>
      <c r="T2398" s="11">
        <f t="shared" si="264"/>
        <v>42292.849050925928</v>
      </c>
      <c r="U2398">
        <f t="shared" si="265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59"/>
        <v>0</v>
      </c>
      <c r="P2399" s="7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1">
        <f t="shared" si="263"/>
        <v>41976.88490740741</v>
      </c>
      <c r="T2399" s="11">
        <f t="shared" si="264"/>
        <v>42006.88490740741</v>
      </c>
      <c r="U2399">
        <f t="shared" si="265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59"/>
        <v>0</v>
      </c>
      <c r="P2400" s="7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1">
        <f t="shared" si="263"/>
        <v>42157.916481481487</v>
      </c>
      <c r="T2400" s="11">
        <f t="shared" si="264"/>
        <v>42187.916481481487</v>
      </c>
      <c r="U2400">
        <f t="shared" si="265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59"/>
        <v>0</v>
      </c>
      <c r="P2401" s="7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1">
        <f t="shared" si="263"/>
        <v>41956.853078703702</v>
      </c>
      <c r="T2401" s="11">
        <f t="shared" si="264"/>
        <v>41991.853078703702</v>
      </c>
      <c r="U2401">
        <f t="shared" si="265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59"/>
        <v>0</v>
      </c>
      <c r="P2402" s="7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1">
        <f t="shared" si="263"/>
        <v>42444.268101851849</v>
      </c>
      <c r="T2402" s="11">
        <f t="shared" si="264"/>
        <v>42474.268101851849</v>
      </c>
      <c r="U2402">
        <f t="shared" si="265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59"/>
        <v>1</v>
      </c>
      <c r="P2403" s="7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1">
        <f t="shared" si="263"/>
        <v>42374.822870370372</v>
      </c>
      <c r="T2403" s="11">
        <f t="shared" si="264"/>
        <v>42434.822870370372</v>
      </c>
      <c r="U2403">
        <f t="shared" si="265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59"/>
        <v>0</v>
      </c>
      <c r="P2404" s="7">
        <f t="shared" si="260"/>
        <v>52</v>
      </c>
      <c r="Q2404" t="str">
        <f t="shared" si="261"/>
        <v>food</v>
      </c>
      <c r="R2404" t="str">
        <f t="shared" si="262"/>
        <v>food trucks</v>
      </c>
      <c r="S2404" s="11">
        <f t="shared" si="263"/>
        <v>42107.679756944446</v>
      </c>
      <c r="T2404" s="11">
        <f t="shared" si="264"/>
        <v>42137.679756944446</v>
      </c>
      <c r="U2404">
        <f t="shared" si="265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59"/>
        <v>17</v>
      </c>
      <c r="P2405" s="7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1">
        <f t="shared" si="263"/>
        <v>42399.882615740738</v>
      </c>
      <c r="T2405" s="11">
        <f t="shared" si="264"/>
        <v>42459.840949074074</v>
      </c>
      <c r="U2405">
        <f t="shared" si="265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59"/>
        <v>0</v>
      </c>
      <c r="P2406" s="7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1">
        <f t="shared" si="263"/>
        <v>42342.03943287037</v>
      </c>
      <c r="T2406" s="11">
        <f t="shared" si="264"/>
        <v>42372.03943287037</v>
      </c>
      <c r="U2406">
        <f t="shared" si="265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59"/>
        <v>23</v>
      </c>
      <c r="P2407" s="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1">
        <f t="shared" si="263"/>
        <v>42595.585358796292</v>
      </c>
      <c r="T2407" s="11">
        <f t="shared" si="264"/>
        <v>42616.585358796292</v>
      </c>
      <c r="U2407">
        <f t="shared" si="265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59"/>
        <v>41</v>
      </c>
      <c r="P2408" s="7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1">
        <f t="shared" si="263"/>
        <v>41983.110995370371</v>
      </c>
      <c r="T2408" s="11">
        <f t="shared" si="264"/>
        <v>42023.110995370371</v>
      </c>
      <c r="U2408">
        <f t="shared" si="265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59"/>
        <v>25</v>
      </c>
      <c r="P2409" s="7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1">
        <f t="shared" si="263"/>
        <v>42082.575555555552</v>
      </c>
      <c r="T2409" s="11">
        <f t="shared" si="264"/>
        <v>42105.25</v>
      </c>
      <c r="U2409">
        <f t="shared" si="265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59"/>
        <v>0</v>
      </c>
      <c r="P2410" s="7">
        <f t="shared" si="260"/>
        <v>15</v>
      </c>
      <c r="Q2410" t="str">
        <f t="shared" si="261"/>
        <v>food</v>
      </c>
      <c r="R2410" t="str">
        <f t="shared" si="262"/>
        <v>food trucks</v>
      </c>
      <c r="S2410" s="11">
        <f t="shared" si="263"/>
        <v>41919.140706018516</v>
      </c>
      <c r="T2410" s="11">
        <f t="shared" si="264"/>
        <v>41949.182372685187</v>
      </c>
      <c r="U2410">
        <f t="shared" si="265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59"/>
        <v>2</v>
      </c>
      <c r="P2411" s="7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1">
        <f t="shared" si="263"/>
        <v>42204.875868055555</v>
      </c>
      <c r="T2411" s="11">
        <f t="shared" si="264"/>
        <v>42234.875868055555</v>
      </c>
      <c r="U2411">
        <f t="shared" si="265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59"/>
        <v>0</v>
      </c>
      <c r="P2412" s="7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1">
        <f t="shared" si="263"/>
        <v>42224.408275462964</v>
      </c>
      <c r="T2412" s="11">
        <f t="shared" si="264"/>
        <v>42254.408275462964</v>
      </c>
      <c r="U2412">
        <f t="shared" si="265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59"/>
        <v>1</v>
      </c>
      <c r="P2413" s="7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1">
        <f t="shared" si="263"/>
        <v>42211.732430555552</v>
      </c>
      <c r="T2413" s="11">
        <f t="shared" si="264"/>
        <v>42241.732430555552</v>
      </c>
      <c r="U2413">
        <f t="shared" si="265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59"/>
        <v>0</v>
      </c>
      <c r="P2414" s="7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1">
        <f t="shared" si="263"/>
        <v>42655.736956018518</v>
      </c>
      <c r="T2414" s="11">
        <f t="shared" si="264"/>
        <v>42700.778622685189</v>
      </c>
      <c r="U2414">
        <f t="shared" si="265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59"/>
        <v>1</v>
      </c>
      <c r="P2415" s="7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1">
        <f t="shared" si="263"/>
        <v>41760.10974537037</v>
      </c>
      <c r="T2415" s="11">
        <f t="shared" si="264"/>
        <v>41790.979166666664</v>
      </c>
      <c r="U2415">
        <f t="shared" si="265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59"/>
        <v>3</v>
      </c>
      <c r="P2416" s="7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1">
        <f t="shared" si="263"/>
        <v>42198.695138888885</v>
      </c>
      <c r="T2416" s="11">
        <f t="shared" si="264"/>
        <v>42238.165972222225</v>
      </c>
      <c r="U2416">
        <f t="shared" si="265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59"/>
        <v>1</v>
      </c>
      <c r="P2417" s="7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1">
        <f t="shared" si="263"/>
        <v>42536.862800925926</v>
      </c>
      <c r="T2417" s="11">
        <f t="shared" si="264"/>
        <v>42566.862800925926</v>
      </c>
      <c r="U2417">
        <f t="shared" si="265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59"/>
        <v>0</v>
      </c>
      <c r="P2418" s="7">
        <f t="shared" si="260"/>
        <v>5</v>
      </c>
      <c r="Q2418" t="str">
        <f t="shared" si="261"/>
        <v>food</v>
      </c>
      <c r="R2418" t="str">
        <f t="shared" si="262"/>
        <v>food trucks</v>
      </c>
      <c r="S2418" s="11">
        <f t="shared" si="263"/>
        <v>42019.737766203703</v>
      </c>
      <c r="T2418" s="11">
        <f t="shared" si="264"/>
        <v>42077.625</v>
      </c>
      <c r="U2418">
        <f t="shared" si="265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59"/>
        <v>0</v>
      </c>
      <c r="P2419" s="7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1">
        <f t="shared" si="263"/>
        <v>41831.884108796294</v>
      </c>
      <c r="T2419" s="11">
        <f t="shared" si="264"/>
        <v>41861.884108796294</v>
      </c>
      <c r="U2419">
        <f t="shared" si="265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59"/>
        <v>0</v>
      </c>
      <c r="P2420" s="7">
        <f t="shared" si="260"/>
        <v>1</v>
      </c>
      <c r="Q2420" t="str">
        <f t="shared" si="261"/>
        <v>food</v>
      </c>
      <c r="R2420" t="str">
        <f t="shared" si="262"/>
        <v>food trucks</v>
      </c>
      <c r="S2420" s="11">
        <f t="shared" si="263"/>
        <v>42027.856990740736</v>
      </c>
      <c r="T2420" s="11">
        <f t="shared" si="264"/>
        <v>42087.815324074079</v>
      </c>
      <c r="U2420">
        <f t="shared" si="265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59"/>
        <v>0</v>
      </c>
      <c r="P2421" s="7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1">
        <f t="shared" si="263"/>
        <v>41993.738298611104</v>
      </c>
      <c r="T2421" s="11">
        <f t="shared" si="264"/>
        <v>42053.738298611104</v>
      </c>
      <c r="U2421">
        <f t="shared" si="265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59"/>
        <v>15</v>
      </c>
      <c r="P2422" s="7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1">
        <f t="shared" si="263"/>
        <v>41893.028877314813</v>
      </c>
      <c r="T2422" s="11">
        <f t="shared" si="264"/>
        <v>41953.070543981477</v>
      </c>
      <c r="U2422">
        <f t="shared" si="265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59"/>
        <v>0</v>
      </c>
      <c r="P2423" s="7">
        <f t="shared" si="260"/>
        <v>1</v>
      </c>
      <c r="Q2423" t="str">
        <f t="shared" si="261"/>
        <v>food</v>
      </c>
      <c r="R2423" t="str">
        <f t="shared" si="262"/>
        <v>food trucks</v>
      </c>
      <c r="S2423" s="11">
        <f t="shared" si="263"/>
        <v>42026.687453703707</v>
      </c>
      <c r="T2423" s="11">
        <f t="shared" si="264"/>
        <v>42056.687453703707</v>
      </c>
      <c r="U2423">
        <f t="shared" si="265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59"/>
        <v>0</v>
      </c>
      <c r="P2424" s="7">
        <f t="shared" si="260"/>
        <v>1</v>
      </c>
      <c r="Q2424" t="str">
        <f t="shared" si="261"/>
        <v>food</v>
      </c>
      <c r="R2424" t="str">
        <f t="shared" si="262"/>
        <v>food trucks</v>
      </c>
      <c r="S2424" s="11">
        <f t="shared" si="263"/>
        <v>42044.724953703699</v>
      </c>
      <c r="T2424" s="11">
        <f t="shared" si="264"/>
        <v>42074.683287037042</v>
      </c>
      <c r="U2424">
        <f t="shared" si="265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59"/>
        <v>0</v>
      </c>
      <c r="P2425" s="7">
        <f t="shared" si="260"/>
        <v>8</v>
      </c>
      <c r="Q2425" t="str">
        <f t="shared" si="261"/>
        <v>food</v>
      </c>
      <c r="R2425" t="str">
        <f t="shared" si="262"/>
        <v>food trucks</v>
      </c>
      <c r="S2425" s="11">
        <f t="shared" si="263"/>
        <v>41974.704745370371</v>
      </c>
      <c r="T2425" s="11">
        <f t="shared" si="264"/>
        <v>42004.704745370371</v>
      </c>
      <c r="U2425">
        <f t="shared" si="265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59"/>
        <v>1</v>
      </c>
      <c r="P2426" s="7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1">
        <f t="shared" si="263"/>
        <v>41909.892453703702</v>
      </c>
      <c r="T2426" s="11">
        <f t="shared" si="264"/>
        <v>41939.892453703702</v>
      </c>
      <c r="U2426">
        <f t="shared" si="265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59"/>
        <v>0</v>
      </c>
      <c r="P2427" s="7">
        <f t="shared" si="260"/>
        <v>1</v>
      </c>
      <c r="Q2427" t="str">
        <f t="shared" si="261"/>
        <v>food</v>
      </c>
      <c r="R2427" t="str">
        <f t="shared" si="262"/>
        <v>food trucks</v>
      </c>
      <c r="S2427" s="11">
        <f t="shared" si="263"/>
        <v>42502.913761574076</v>
      </c>
      <c r="T2427" s="11">
        <f t="shared" si="264"/>
        <v>42517.919444444444</v>
      </c>
      <c r="U2427">
        <f t="shared" si="265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59"/>
        <v>0</v>
      </c>
      <c r="P2428" s="7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1">
        <f t="shared" si="263"/>
        <v>42164.170046296291</v>
      </c>
      <c r="T2428" s="11">
        <f t="shared" si="264"/>
        <v>42224.170046296291</v>
      </c>
      <c r="U2428">
        <f t="shared" si="265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59"/>
        <v>0</v>
      </c>
      <c r="P2429" s="7">
        <f t="shared" si="260"/>
        <v>1</v>
      </c>
      <c r="Q2429" t="str">
        <f t="shared" si="261"/>
        <v>food</v>
      </c>
      <c r="R2429" t="str">
        <f t="shared" si="262"/>
        <v>food trucks</v>
      </c>
      <c r="S2429" s="11">
        <f t="shared" si="263"/>
        <v>42412.318668981476</v>
      </c>
      <c r="T2429" s="11">
        <f t="shared" si="264"/>
        <v>42452.277002314819</v>
      </c>
      <c r="U2429">
        <f t="shared" si="265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59"/>
        <v>0</v>
      </c>
      <c r="P2430" s="7">
        <f t="shared" si="260"/>
        <v>1</v>
      </c>
      <c r="Q2430" t="str">
        <f t="shared" si="261"/>
        <v>food</v>
      </c>
      <c r="R2430" t="str">
        <f t="shared" si="262"/>
        <v>food trucks</v>
      </c>
      <c r="S2430" s="11">
        <f t="shared" si="263"/>
        <v>42045.784155092595</v>
      </c>
      <c r="T2430" s="11">
        <f t="shared" si="264"/>
        <v>42075.742488425924</v>
      </c>
      <c r="U2430">
        <f t="shared" si="265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59"/>
        <v>1</v>
      </c>
      <c r="P2431" s="7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1">
        <f t="shared" si="263"/>
        <v>42734.879236111112</v>
      </c>
      <c r="T2431" s="11">
        <f t="shared" si="264"/>
        <v>42771.697222222225</v>
      </c>
      <c r="U2431">
        <f t="shared" si="265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59"/>
        <v>1</v>
      </c>
      <c r="P2432" s="7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1">
        <f t="shared" si="263"/>
        <v>42382.130833333329</v>
      </c>
      <c r="T2432" s="11">
        <f t="shared" si="264"/>
        <v>42412.130833333329</v>
      </c>
      <c r="U2432">
        <f t="shared" si="265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59"/>
        <v>0</v>
      </c>
      <c r="P2433" s="7">
        <f t="shared" si="260"/>
        <v>1</v>
      </c>
      <c r="Q2433" t="str">
        <f t="shared" si="261"/>
        <v>food</v>
      </c>
      <c r="R2433" t="str">
        <f t="shared" si="262"/>
        <v>food trucks</v>
      </c>
      <c r="S2433" s="11">
        <f t="shared" si="263"/>
        <v>42489.099687499998</v>
      </c>
      <c r="T2433" s="11">
        <f t="shared" si="264"/>
        <v>42549.099687499998</v>
      </c>
      <c r="U2433">
        <f t="shared" si="265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66">ROUND(E2434/D2434*100,0)</f>
        <v>0</v>
      </c>
      <c r="P2434" s="7">
        <f t="shared" ref="P2434:P2497" si="267">E2434/L2434</f>
        <v>1</v>
      </c>
      <c r="Q2434" t="str">
        <f t="shared" ref="Q2434:Q2497" si="268">LEFT(N2434,SEARCH("/",N2434)-1)</f>
        <v>food</v>
      </c>
      <c r="R2434" t="str">
        <f t="shared" ref="R2434:R2497" si="269">RIGHT(N2434,LEN(N2434)-SEARCH("/",N2434))</f>
        <v>food trucks</v>
      </c>
      <c r="S2434" s="11">
        <f t="shared" ref="S2434:S2497" si="270">(((J2434/60)/60)/24)+DATE(1970,1,1)</f>
        <v>42041.218715277777</v>
      </c>
      <c r="T2434" s="11">
        <f t="shared" ref="T2434:T2497" si="271">(((I2434/60)/60)/24)+DATE(1970,1,1)</f>
        <v>42071.218715277777</v>
      </c>
      <c r="U2434">
        <f t="shared" ref="U2434:U2497" si="272">YEAR(S2434)</f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66"/>
        <v>0</v>
      </c>
      <c r="P2435" s="7" t="e">
        <f t="shared" si="267"/>
        <v>#DIV/0!</v>
      </c>
      <c r="Q2435" t="str">
        <f t="shared" si="268"/>
        <v>food</v>
      </c>
      <c r="R2435" t="str">
        <f t="shared" si="269"/>
        <v>food trucks</v>
      </c>
      <c r="S2435" s="11">
        <f t="shared" si="270"/>
        <v>42397.89980324074</v>
      </c>
      <c r="T2435" s="11">
        <f t="shared" si="271"/>
        <v>42427.89980324074</v>
      </c>
      <c r="U2435">
        <f t="shared" si="272"/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66"/>
        <v>0</v>
      </c>
      <c r="P2436" s="7">
        <f t="shared" si="267"/>
        <v>13</v>
      </c>
      <c r="Q2436" t="str">
        <f t="shared" si="268"/>
        <v>food</v>
      </c>
      <c r="R2436" t="str">
        <f t="shared" si="269"/>
        <v>food trucks</v>
      </c>
      <c r="S2436" s="11">
        <f t="shared" si="270"/>
        <v>42180.18604166666</v>
      </c>
      <c r="T2436" s="11">
        <f t="shared" si="271"/>
        <v>42220.18604166666</v>
      </c>
      <c r="U2436">
        <f t="shared" si="272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66"/>
        <v>0</v>
      </c>
      <c r="P2437" s="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1">
        <f t="shared" si="270"/>
        <v>42252.277615740735</v>
      </c>
      <c r="T2437" s="11">
        <f t="shared" si="271"/>
        <v>42282.277615740735</v>
      </c>
      <c r="U2437">
        <f t="shared" si="272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66"/>
        <v>0</v>
      </c>
      <c r="P2438" s="7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1">
        <f t="shared" si="270"/>
        <v>42338.615393518514</v>
      </c>
      <c r="T2438" s="11">
        <f t="shared" si="271"/>
        <v>42398.615393518514</v>
      </c>
      <c r="U2438">
        <f t="shared" si="272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66"/>
        <v>0</v>
      </c>
      <c r="P2439" s="7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1">
        <f t="shared" si="270"/>
        <v>42031.965138888889</v>
      </c>
      <c r="T2439" s="11">
        <f t="shared" si="271"/>
        <v>42080.75</v>
      </c>
      <c r="U2439">
        <f t="shared" si="272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66"/>
        <v>0</v>
      </c>
      <c r="P2440" s="7">
        <f t="shared" si="267"/>
        <v>50</v>
      </c>
      <c r="Q2440" t="str">
        <f t="shared" si="268"/>
        <v>food</v>
      </c>
      <c r="R2440" t="str">
        <f t="shared" si="269"/>
        <v>food trucks</v>
      </c>
      <c r="S2440" s="11">
        <f t="shared" si="270"/>
        <v>42285.91506944444</v>
      </c>
      <c r="T2440" s="11">
        <f t="shared" si="271"/>
        <v>42345.956736111111</v>
      </c>
      <c r="U2440">
        <f t="shared" si="272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66"/>
        <v>0</v>
      </c>
      <c r="P2441" s="7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1">
        <f t="shared" si="270"/>
        <v>42265.818622685183</v>
      </c>
      <c r="T2441" s="11">
        <f t="shared" si="271"/>
        <v>42295.818622685183</v>
      </c>
      <c r="U2441">
        <f t="shared" si="272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66"/>
        <v>0</v>
      </c>
      <c r="P2442" s="7">
        <f t="shared" si="267"/>
        <v>5</v>
      </c>
      <c r="Q2442" t="str">
        <f t="shared" si="268"/>
        <v>food</v>
      </c>
      <c r="R2442" t="str">
        <f t="shared" si="269"/>
        <v>food trucks</v>
      </c>
      <c r="S2442" s="11">
        <f t="shared" si="270"/>
        <v>42383.899456018517</v>
      </c>
      <c r="T2442" s="11">
        <f t="shared" si="271"/>
        <v>42413.899456018517</v>
      </c>
      <c r="U2442">
        <f t="shared" si="272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66"/>
        <v>108</v>
      </c>
      <c r="P2443" s="7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1">
        <f t="shared" si="270"/>
        <v>42187.125625000001</v>
      </c>
      <c r="T2443" s="11">
        <f t="shared" si="271"/>
        <v>42208.207638888889</v>
      </c>
      <c r="U2443">
        <f t="shared" si="272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66"/>
        <v>126</v>
      </c>
      <c r="P2444" s="7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1">
        <f t="shared" si="270"/>
        <v>42052.666990740734</v>
      </c>
      <c r="T2444" s="11">
        <f t="shared" si="271"/>
        <v>42082.625324074077</v>
      </c>
      <c r="U2444">
        <f t="shared" si="272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66"/>
        <v>203</v>
      </c>
      <c r="P2445" s="7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1">
        <f t="shared" si="270"/>
        <v>41836.625254629631</v>
      </c>
      <c r="T2445" s="11">
        <f t="shared" si="271"/>
        <v>41866.625254629631</v>
      </c>
      <c r="U2445">
        <f t="shared" si="272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66"/>
        <v>109</v>
      </c>
      <c r="P2446" s="7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1">
        <f t="shared" si="270"/>
        <v>42485.754525462966</v>
      </c>
      <c r="T2446" s="11">
        <f t="shared" si="271"/>
        <v>42515.754525462966</v>
      </c>
      <c r="U2446">
        <f t="shared" si="272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66"/>
        <v>173</v>
      </c>
      <c r="P2447" s="7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1">
        <f t="shared" si="270"/>
        <v>42243.190057870372</v>
      </c>
      <c r="T2447" s="11">
        <f t="shared" si="271"/>
        <v>42273.190057870372</v>
      </c>
      <c r="U2447">
        <f t="shared" si="272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66"/>
        <v>168</v>
      </c>
      <c r="P2448" s="7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1">
        <f t="shared" si="270"/>
        <v>42670.602673611109</v>
      </c>
      <c r="T2448" s="11">
        <f t="shared" si="271"/>
        <v>42700.64434027778</v>
      </c>
      <c r="U2448">
        <f t="shared" si="272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66"/>
        <v>427</v>
      </c>
      <c r="P2449" s="7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1">
        <f t="shared" si="270"/>
        <v>42654.469826388886</v>
      </c>
      <c r="T2449" s="11">
        <f t="shared" si="271"/>
        <v>42686.166666666672</v>
      </c>
      <c r="U2449">
        <f t="shared" si="272"/>
        <v>2016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66"/>
        <v>108</v>
      </c>
      <c r="P2450" s="7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1">
        <f t="shared" si="270"/>
        <v>42607.316122685181</v>
      </c>
      <c r="T2450" s="11">
        <f t="shared" si="271"/>
        <v>42613.233333333337</v>
      </c>
      <c r="U2450">
        <f t="shared" si="272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66"/>
        <v>108</v>
      </c>
      <c r="P2451" s="7">
        <f t="shared" si="267"/>
        <v>90</v>
      </c>
      <c r="Q2451" t="str">
        <f t="shared" si="268"/>
        <v>food</v>
      </c>
      <c r="R2451" t="str">
        <f t="shared" si="269"/>
        <v>small batch</v>
      </c>
      <c r="S2451" s="11">
        <f t="shared" si="270"/>
        <v>41943.142534722225</v>
      </c>
      <c r="T2451" s="11">
        <f t="shared" si="271"/>
        <v>41973.184201388889</v>
      </c>
      <c r="U2451">
        <f t="shared" si="272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66"/>
        <v>102</v>
      </c>
      <c r="P2452" s="7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1">
        <f t="shared" si="270"/>
        <v>41902.07240740741</v>
      </c>
      <c r="T2452" s="11">
        <f t="shared" si="271"/>
        <v>41940.132638888892</v>
      </c>
      <c r="U2452">
        <f t="shared" si="272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66"/>
        <v>115</v>
      </c>
      <c r="P2453" s="7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1">
        <f t="shared" si="270"/>
        <v>42779.908449074079</v>
      </c>
      <c r="T2453" s="11">
        <f t="shared" si="271"/>
        <v>42799.908449074079</v>
      </c>
      <c r="U2453">
        <f t="shared" si="272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66"/>
        <v>134</v>
      </c>
      <c r="P2454" s="7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1">
        <f t="shared" si="270"/>
        <v>42338.84375</v>
      </c>
      <c r="T2454" s="11">
        <f t="shared" si="271"/>
        <v>42367.958333333328</v>
      </c>
      <c r="U2454">
        <f t="shared" si="272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66"/>
        <v>155</v>
      </c>
      <c r="P2455" s="7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1">
        <f t="shared" si="270"/>
        <v>42738.692233796297</v>
      </c>
      <c r="T2455" s="11">
        <f t="shared" si="271"/>
        <v>42768.692233796297</v>
      </c>
      <c r="U2455">
        <f t="shared" si="272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66"/>
        <v>101</v>
      </c>
      <c r="P2456" s="7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1">
        <f t="shared" si="270"/>
        <v>42770.201481481476</v>
      </c>
      <c r="T2456" s="11">
        <f t="shared" si="271"/>
        <v>42805.201481481476</v>
      </c>
      <c r="U2456">
        <f t="shared" si="272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66"/>
        <v>182</v>
      </c>
      <c r="P2457" s="7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1">
        <f t="shared" si="270"/>
        <v>42452.781828703708</v>
      </c>
      <c r="T2457" s="11">
        <f t="shared" si="271"/>
        <v>42480.781828703708</v>
      </c>
      <c r="U2457">
        <f t="shared" si="272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66"/>
        <v>181</v>
      </c>
      <c r="P2458" s="7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1">
        <f t="shared" si="270"/>
        <v>42761.961099537039</v>
      </c>
      <c r="T2458" s="11">
        <f t="shared" si="271"/>
        <v>42791.961099537039</v>
      </c>
      <c r="U2458">
        <f t="shared" si="272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66"/>
        <v>102</v>
      </c>
      <c r="P2459" s="7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1">
        <f t="shared" si="270"/>
        <v>42423.602500000001</v>
      </c>
      <c r="T2459" s="11">
        <f t="shared" si="271"/>
        <v>42453.560833333337</v>
      </c>
      <c r="U2459">
        <f t="shared" si="272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66"/>
        <v>110</v>
      </c>
      <c r="P2460" s="7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1">
        <f t="shared" si="270"/>
        <v>42495.871736111112</v>
      </c>
      <c r="T2460" s="11">
        <f t="shared" si="271"/>
        <v>42530.791666666672</v>
      </c>
      <c r="U2460">
        <f t="shared" si="272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66"/>
        <v>102</v>
      </c>
      <c r="P2461" s="7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1">
        <f t="shared" si="270"/>
        <v>42407.637557870374</v>
      </c>
      <c r="T2461" s="11">
        <f t="shared" si="271"/>
        <v>42452.595891203702</v>
      </c>
      <c r="U2461">
        <f t="shared" si="272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66"/>
        <v>101</v>
      </c>
      <c r="P2462" s="7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1">
        <f t="shared" si="270"/>
        <v>42704.187118055561</v>
      </c>
      <c r="T2462" s="11">
        <f t="shared" si="271"/>
        <v>42738.178472222222</v>
      </c>
      <c r="U2462">
        <f t="shared" si="272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66"/>
        <v>104</v>
      </c>
      <c r="P2463" s="7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1">
        <f t="shared" si="270"/>
        <v>40784.012696759259</v>
      </c>
      <c r="T2463" s="11">
        <f t="shared" si="271"/>
        <v>40817.125</v>
      </c>
      <c r="U2463">
        <f t="shared" si="272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66"/>
        <v>111</v>
      </c>
      <c r="P2464" s="7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1">
        <f t="shared" si="270"/>
        <v>41089.186296296299</v>
      </c>
      <c r="T2464" s="11">
        <f t="shared" si="271"/>
        <v>41109.186296296299</v>
      </c>
      <c r="U2464">
        <f t="shared" si="272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66"/>
        <v>116</v>
      </c>
      <c r="P2465" s="7">
        <f t="shared" si="267"/>
        <v>31</v>
      </c>
      <c r="Q2465" t="str">
        <f t="shared" si="268"/>
        <v>music</v>
      </c>
      <c r="R2465" t="str">
        <f t="shared" si="269"/>
        <v>indie rock</v>
      </c>
      <c r="S2465" s="11">
        <f t="shared" si="270"/>
        <v>41341.111400462964</v>
      </c>
      <c r="T2465" s="11">
        <f t="shared" si="271"/>
        <v>41380.791666666664</v>
      </c>
      <c r="U2465">
        <f t="shared" si="272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66"/>
        <v>111</v>
      </c>
      <c r="P2466" s="7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1">
        <f t="shared" si="270"/>
        <v>42248.90042824074</v>
      </c>
      <c r="T2466" s="11">
        <f t="shared" si="271"/>
        <v>42277.811805555553</v>
      </c>
      <c r="U2466">
        <f t="shared" si="272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66"/>
        <v>180</v>
      </c>
      <c r="P2467" s="7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1">
        <f t="shared" si="270"/>
        <v>41145.719305555554</v>
      </c>
      <c r="T2467" s="11">
        <f t="shared" si="271"/>
        <v>41175.719305555554</v>
      </c>
      <c r="U2467">
        <f t="shared" si="272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66"/>
        <v>100</v>
      </c>
      <c r="P2468" s="7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1">
        <f t="shared" si="270"/>
        <v>41373.102465277778</v>
      </c>
      <c r="T2468" s="11">
        <f t="shared" si="271"/>
        <v>41403.102465277778</v>
      </c>
      <c r="U2468">
        <f t="shared" si="272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66"/>
        <v>119</v>
      </c>
      <c r="P2469" s="7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1">
        <f t="shared" si="270"/>
        <v>41025.874201388891</v>
      </c>
      <c r="T2469" s="11">
        <f t="shared" si="271"/>
        <v>41039.708333333336</v>
      </c>
      <c r="U2469">
        <f t="shared" si="272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66"/>
        <v>107</v>
      </c>
      <c r="P2470" s="7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1">
        <f t="shared" si="270"/>
        <v>41174.154178240737</v>
      </c>
      <c r="T2470" s="11">
        <f t="shared" si="271"/>
        <v>41210.208333333336</v>
      </c>
      <c r="U2470">
        <f t="shared" si="272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66"/>
        <v>114</v>
      </c>
      <c r="P2471" s="7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1">
        <f t="shared" si="270"/>
        <v>40557.429733796293</v>
      </c>
      <c r="T2471" s="11">
        <f t="shared" si="271"/>
        <v>40582.429733796293</v>
      </c>
      <c r="U2471">
        <f t="shared" si="272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66"/>
        <v>103</v>
      </c>
      <c r="P2472" s="7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1">
        <f t="shared" si="270"/>
        <v>41023.07471064815</v>
      </c>
      <c r="T2472" s="11">
        <f t="shared" si="271"/>
        <v>41053.07471064815</v>
      </c>
      <c r="U2472">
        <f t="shared" si="272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66"/>
        <v>128</v>
      </c>
      <c r="P2473" s="7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1">
        <f t="shared" si="270"/>
        <v>40893.992962962962</v>
      </c>
      <c r="T2473" s="11">
        <f t="shared" si="271"/>
        <v>40933.992962962962</v>
      </c>
      <c r="U2473">
        <f t="shared" si="272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66"/>
        <v>136</v>
      </c>
      <c r="P2474" s="7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1">
        <f t="shared" si="270"/>
        <v>40354.11550925926</v>
      </c>
      <c r="T2474" s="11">
        <f t="shared" si="271"/>
        <v>40425.043749999997</v>
      </c>
      <c r="U2474">
        <f t="shared" si="272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66"/>
        <v>100</v>
      </c>
      <c r="P2475" s="7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1">
        <f t="shared" si="270"/>
        <v>41193.748483796298</v>
      </c>
      <c r="T2475" s="11">
        <f t="shared" si="271"/>
        <v>41223.790150462963</v>
      </c>
      <c r="U2475">
        <f t="shared" si="272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66"/>
        <v>100</v>
      </c>
      <c r="P2476" s="7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1">
        <f t="shared" si="270"/>
        <v>40417.011296296296</v>
      </c>
      <c r="T2476" s="11">
        <f t="shared" si="271"/>
        <v>40462.011296296296</v>
      </c>
      <c r="U2476">
        <f t="shared" si="272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66"/>
        <v>105</v>
      </c>
      <c r="P2477" s="7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1">
        <f t="shared" si="270"/>
        <v>40310.287673611114</v>
      </c>
      <c r="T2477" s="11">
        <f t="shared" si="271"/>
        <v>40369.916666666664</v>
      </c>
      <c r="U2477">
        <f t="shared" si="272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66"/>
        <v>105</v>
      </c>
      <c r="P2478" s="7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1">
        <f t="shared" si="270"/>
        <v>41913.328356481477</v>
      </c>
      <c r="T2478" s="11">
        <f t="shared" si="271"/>
        <v>41946.370023148149</v>
      </c>
      <c r="U2478">
        <f t="shared" si="272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66"/>
        <v>171</v>
      </c>
      <c r="P2479" s="7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1">
        <f t="shared" si="270"/>
        <v>41088.691493055558</v>
      </c>
      <c r="T2479" s="11">
        <f t="shared" si="271"/>
        <v>41133.691493055558</v>
      </c>
      <c r="U2479">
        <f t="shared" si="272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66"/>
        <v>128</v>
      </c>
      <c r="P2480" s="7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1">
        <f t="shared" si="270"/>
        <v>41257.950381944444</v>
      </c>
      <c r="T2480" s="11">
        <f t="shared" si="271"/>
        <v>41287.950381944444</v>
      </c>
      <c r="U2480">
        <f t="shared" si="272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66"/>
        <v>133</v>
      </c>
      <c r="P2481" s="7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1">
        <f t="shared" si="270"/>
        <v>41107.726782407408</v>
      </c>
      <c r="T2481" s="11">
        <f t="shared" si="271"/>
        <v>41118.083333333336</v>
      </c>
      <c r="U2481">
        <f t="shared" si="272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66"/>
        <v>100</v>
      </c>
      <c r="P2482" s="7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1">
        <f t="shared" si="270"/>
        <v>42227.936157407406</v>
      </c>
      <c r="T2482" s="11">
        <f t="shared" si="271"/>
        <v>42287.936157407406</v>
      </c>
      <c r="U2482">
        <f t="shared" si="272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66"/>
        <v>113</v>
      </c>
      <c r="P2483" s="7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1">
        <f t="shared" si="270"/>
        <v>40999.645925925928</v>
      </c>
      <c r="T2483" s="11">
        <f t="shared" si="271"/>
        <v>41029.645925925928</v>
      </c>
      <c r="U2483">
        <f t="shared" si="272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66"/>
        <v>100</v>
      </c>
      <c r="P2484" s="7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1">
        <f t="shared" si="270"/>
        <v>40711.782210648147</v>
      </c>
      <c r="T2484" s="11">
        <f t="shared" si="271"/>
        <v>40756.782210648147</v>
      </c>
      <c r="U2484">
        <f t="shared" si="272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66"/>
        <v>114</v>
      </c>
      <c r="P2485" s="7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1">
        <f t="shared" si="270"/>
        <v>40970.750034722223</v>
      </c>
      <c r="T2485" s="11">
        <f t="shared" si="271"/>
        <v>41030.708368055559</v>
      </c>
      <c r="U2485">
        <f t="shared" si="272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66"/>
        <v>119</v>
      </c>
      <c r="P2486" s="7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1">
        <f t="shared" si="270"/>
        <v>40771.916701388887</v>
      </c>
      <c r="T2486" s="11">
        <f t="shared" si="271"/>
        <v>40801.916701388887</v>
      </c>
      <c r="U2486">
        <f t="shared" si="272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66"/>
        <v>103</v>
      </c>
      <c r="P2487" s="7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1">
        <f t="shared" si="270"/>
        <v>40793.998599537037</v>
      </c>
      <c r="T2487" s="11">
        <f t="shared" si="271"/>
        <v>40828.998599537037</v>
      </c>
      <c r="U2487">
        <f t="shared" si="272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66"/>
        <v>266</v>
      </c>
      <c r="P2488" s="7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1">
        <f t="shared" si="270"/>
        <v>40991.708055555559</v>
      </c>
      <c r="T2488" s="11">
        <f t="shared" si="271"/>
        <v>41021.708055555559</v>
      </c>
      <c r="U2488">
        <f t="shared" si="272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66"/>
        <v>100</v>
      </c>
      <c r="P2489" s="7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1">
        <f t="shared" si="270"/>
        <v>41026.083298611113</v>
      </c>
      <c r="T2489" s="11">
        <f t="shared" si="271"/>
        <v>41056.083298611113</v>
      </c>
      <c r="U2489">
        <f t="shared" si="272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66"/>
        <v>107</v>
      </c>
      <c r="P2490" s="7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1">
        <f t="shared" si="270"/>
        <v>40833.633194444446</v>
      </c>
      <c r="T2490" s="11">
        <f t="shared" si="271"/>
        <v>40863.674861111111</v>
      </c>
      <c r="U2490">
        <f t="shared" si="272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66"/>
        <v>134</v>
      </c>
      <c r="P2491" s="7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1">
        <f t="shared" si="270"/>
        <v>41373.690266203703</v>
      </c>
      <c r="T2491" s="11">
        <f t="shared" si="271"/>
        <v>41403.690266203703</v>
      </c>
      <c r="U2491">
        <f t="shared" si="272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66"/>
        <v>121</v>
      </c>
      <c r="P2492" s="7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1">
        <f t="shared" si="270"/>
        <v>41023.227731481478</v>
      </c>
      <c r="T2492" s="11">
        <f t="shared" si="271"/>
        <v>41083.227731481478</v>
      </c>
      <c r="U2492">
        <f t="shared" si="272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66"/>
        <v>103</v>
      </c>
      <c r="P2493" s="7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1">
        <f t="shared" si="270"/>
        <v>40542.839282407411</v>
      </c>
      <c r="T2493" s="11">
        <f t="shared" si="271"/>
        <v>40559.07708333333</v>
      </c>
      <c r="U2493">
        <f t="shared" si="272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66"/>
        <v>125</v>
      </c>
      <c r="P2494" s="7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1">
        <f t="shared" si="270"/>
        <v>41024.985972222225</v>
      </c>
      <c r="T2494" s="11">
        <f t="shared" si="271"/>
        <v>41076.415972222225</v>
      </c>
      <c r="U2494">
        <f t="shared" si="272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66"/>
        <v>129</v>
      </c>
      <c r="P2495" s="7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1">
        <f t="shared" si="270"/>
        <v>41348.168287037035</v>
      </c>
      <c r="T2495" s="11">
        <f t="shared" si="271"/>
        <v>41393.168287037035</v>
      </c>
      <c r="U2495">
        <f t="shared" si="272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66"/>
        <v>101</v>
      </c>
      <c r="P2496" s="7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1">
        <f t="shared" si="270"/>
        <v>41022.645185185182</v>
      </c>
      <c r="T2496" s="11">
        <f t="shared" si="271"/>
        <v>41052.645185185182</v>
      </c>
      <c r="U2496">
        <f t="shared" si="272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66"/>
        <v>128</v>
      </c>
      <c r="P2497" s="7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1">
        <f t="shared" si="270"/>
        <v>41036.946469907409</v>
      </c>
      <c r="T2497" s="11">
        <f t="shared" si="271"/>
        <v>41066.946469907409</v>
      </c>
      <c r="U2497">
        <f t="shared" si="272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73">ROUND(E2498/D2498*100,0)</f>
        <v>100</v>
      </c>
      <c r="P2498" s="7">
        <f t="shared" ref="P2498:P2561" si="274">E2498/L2498</f>
        <v>600</v>
      </c>
      <c r="Q2498" t="str">
        <f t="shared" ref="Q2498:Q2561" si="275">LEFT(N2498,SEARCH("/",N2498)-1)</f>
        <v>music</v>
      </c>
      <c r="R2498" t="str">
        <f t="shared" ref="R2498:R2561" si="276">RIGHT(N2498,LEN(N2498)-SEARCH("/",N2498))</f>
        <v>indie rock</v>
      </c>
      <c r="S2498" s="11">
        <f t="shared" ref="S2498:S2561" si="277">(((J2498/60)/60)/24)+DATE(1970,1,1)</f>
        <v>41327.996435185189</v>
      </c>
      <c r="T2498" s="11">
        <f t="shared" ref="T2498:T2561" si="278">(((I2498/60)/60)/24)+DATE(1970,1,1)</f>
        <v>41362.954768518517</v>
      </c>
      <c r="U2498">
        <f t="shared" ref="U2498:U2561" si="279">YEAR(S2498)</f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73"/>
        <v>113</v>
      </c>
      <c r="P2499" s="7">
        <f t="shared" si="274"/>
        <v>80.551071428571419</v>
      </c>
      <c r="Q2499" t="str">
        <f t="shared" si="275"/>
        <v>music</v>
      </c>
      <c r="R2499" t="str">
        <f t="shared" si="276"/>
        <v>indie rock</v>
      </c>
      <c r="S2499" s="11">
        <f t="shared" si="277"/>
        <v>40730.878912037035</v>
      </c>
      <c r="T2499" s="11">
        <f t="shared" si="278"/>
        <v>40760.878912037035</v>
      </c>
      <c r="U2499">
        <f t="shared" si="279"/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73"/>
        <v>106</v>
      </c>
      <c r="P2500" s="7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1">
        <f t="shared" si="277"/>
        <v>42017.967442129629</v>
      </c>
      <c r="T2500" s="11">
        <f t="shared" si="278"/>
        <v>42031.967442129629</v>
      </c>
      <c r="U2500">
        <f t="shared" si="27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73"/>
        <v>203</v>
      </c>
      <c r="P2501" s="7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1">
        <f t="shared" si="277"/>
        <v>41226.648576388885</v>
      </c>
      <c r="T2501" s="11">
        <f t="shared" si="278"/>
        <v>41274.75</v>
      </c>
      <c r="U2501">
        <f t="shared" si="27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73"/>
        <v>113</v>
      </c>
      <c r="P2502" s="7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1">
        <f t="shared" si="277"/>
        <v>41053.772858796299</v>
      </c>
      <c r="T2502" s="11">
        <f t="shared" si="278"/>
        <v>41083.772858796299</v>
      </c>
      <c r="U2502">
        <f t="shared" si="27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73"/>
        <v>3</v>
      </c>
      <c r="P2503" s="7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1">
        <f t="shared" si="277"/>
        <v>42244.776666666665</v>
      </c>
      <c r="T2503" s="11">
        <f t="shared" si="278"/>
        <v>42274.776666666665</v>
      </c>
      <c r="U2503">
        <f t="shared" si="27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73"/>
        <v>0</v>
      </c>
      <c r="P2504" s="7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1">
        <f t="shared" si="277"/>
        <v>41858.825439814813</v>
      </c>
      <c r="T2504" s="11">
        <f t="shared" si="278"/>
        <v>41903.825439814813</v>
      </c>
      <c r="U2504">
        <f t="shared" si="279"/>
        <v>2014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73"/>
        <v>0</v>
      </c>
      <c r="P2505" s="7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1">
        <f t="shared" si="277"/>
        <v>42498.899398148147</v>
      </c>
      <c r="T2505" s="11">
        <f t="shared" si="278"/>
        <v>42528.879166666666</v>
      </c>
      <c r="U2505">
        <f t="shared" si="27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73"/>
        <v>0</v>
      </c>
      <c r="P2506" s="7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1">
        <f t="shared" si="277"/>
        <v>41928.015439814815</v>
      </c>
      <c r="T2506" s="11">
        <f t="shared" si="278"/>
        <v>41958.057106481487</v>
      </c>
      <c r="U2506">
        <f t="shared" si="27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73"/>
        <v>0</v>
      </c>
      <c r="P2507" s="7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1">
        <f t="shared" si="277"/>
        <v>42047.05574074074</v>
      </c>
      <c r="T2507" s="11">
        <f t="shared" si="278"/>
        <v>42077.014074074075</v>
      </c>
      <c r="U2507">
        <f t="shared" si="27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73"/>
        <v>1</v>
      </c>
      <c r="P2508" s="7">
        <f t="shared" si="274"/>
        <v>15</v>
      </c>
      <c r="Q2508" t="str">
        <f t="shared" si="275"/>
        <v>food</v>
      </c>
      <c r="R2508" t="str">
        <f t="shared" si="276"/>
        <v>restaurants</v>
      </c>
      <c r="S2508" s="11">
        <f t="shared" si="277"/>
        <v>42258.297094907408</v>
      </c>
      <c r="T2508" s="11">
        <f t="shared" si="278"/>
        <v>42280.875</v>
      </c>
      <c r="U2508">
        <f t="shared" si="27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73"/>
        <v>0</v>
      </c>
      <c r="P2509" s="7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1">
        <f t="shared" si="277"/>
        <v>42105.072962962964</v>
      </c>
      <c r="T2509" s="11">
        <f t="shared" si="278"/>
        <v>42135.072962962964</v>
      </c>
      <c r="U2509">
        <f t="shared" si="27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73"/>
        <v>0</v>
      </c>
      <c r="P2510" s="7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1">
        <f t="shared" si="277"/>
        <v>41835.951782407406</v>
      </c>
      <c r="T2510" s="11">
        <f t="shared" si="278"/>
        <v>41865.951782407406</v>
      </c>
      <c r="U2510">
        <f t="shared" si="27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73"/>
        <v>1</v>
      </c>
      <c r="P2511" s="7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1">
        <f t="shared" si="277"/>
        <v>42058.809594907405</v>
      </c>
      <c r="T2511" s="11">
        <f t="shared" si="278"/>
        <v>42114.767928240741</v>
      </c>
      <c r="U2511">
        <f t="shared" si="27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73"/>
        <v>0</v>
      </c>
      <c r="P2512" s="7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1">
        <f t="shared" si="277"/>
        <v>42078.997361111105</v>
      </c>
      <c r="T2512" s="11">
        <f t="shared" si="278"/>
        <v>42138.997361111105</v>
      </c>
      <c r="U2512">
        <f t="shared" si="27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73"/>
        <v>0</v>
      </c>
      <c r="P2513" s="7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1">
        <f t="shared" si="277"/>
        <v>42371.446909722217</v>
      </c>
      <c r="T2513" s="11">
        <f t="shared" si="278"/>
        <v>42401.446909722217</v>
      </c>
      <c r="U2513">
        <f t="shared" si="27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73"/>
        <v>0</v>
      </c>
      <c r="P2514" s="7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1">
        <f t="shared" si="277"/>
        <v>41971.876863425925</v>
      </c>
      <c r="T2514" s="11">
        <f t="shared" si="278"/>
        <v>41986.876863425925</v>
      </c>
      <c r="U2514">
        <f t="shared" si="27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73"/>
        <v>0</v>
      </c>
      <c r="P2515" s="7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1">
        <f t="shared" si="277"/>
        <v>42732.00681712963</v>
      </c>
      <c r="T2515" s="11">
        <f t="shared" si="278"/>
        <v>42792.00681712963</v>
      </c>
      <c r="U2515">
        <f t="shared" si="27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73"/>
        <v>2</v>
      </c>
      <c r="P2516" s="7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1">
        <f t="shared" si="277"/>
        <v>41854.389780092592</v>
      </c>
      <c r="T2516" s="11">
        <f t="shared" si="278"/>
        <v>41871.389780092592</v>
      </c>
      <c r="U2516">
        <f t="shared" si="27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73"/>
        <v>19</v>
      </c>
      <c r="P2517" s="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1">
        <f t="shared" si="277"/>
        <v>42027.839733796296</v>
      </c>
      <c r="T2517" s="11">
        <f t="shared" si="278"/>
        <v>42057.839733796296</v>
      </c>
      <c r="U2517">
        <f t="shared" si="27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73"/>
        <v>0</v>
      </c>
      <c r="P2518" s="7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1">
        <f t="shared" si="277"/>
        <v>41942.653379629628</v>
      </c>
      <c r="T2518" s="11">
        <f t="shared" si="278"/>
        <v>41972.6950462963</v>
      </c>
      <c r="U2518">
        <f t="shared" si="27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73"/>
        <v>10</v>
      </c>
      <c r="P2519" s="7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1">
        <f t="shared" si="277"/>
        <v>42052.802430555559</v>
      </c>
      <c r="T2519" s="11">
        <f t="shared" si="278"/>
        <v>42082.760763888888</v>
      </c>
      <c r="U2519">
        <f t="shared" si="27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73"/>
        <v>0</v>
      </c>
      <c r="P2520" s="7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1">
        <f t="shared" si="277"/>
        <v>41926.680879629632</v>
      </c>
      <c r="T2520" s="11">
        <f t="shared" si="278"/>
        <v>41956.722546296296</v>
      </c>
      <c r="U2520">
        <f t="shared" si="27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73"/>
        <v>0</v>
      </c>
      <c r="P2521" s="7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1">
        <f t="shared" si="277"/>
        <v>41809.155138888891</v>
      </c>
      <c r="T2521" s="11">
        <f t="shared" si="278"/>
        <v>41839.155138888891</v>
      </c>
      <c r="U2521">
        <f t="shared" si="27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73"/>
        <v>0</v>
      </c>
      <c r="P2522" s="7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1">
        <f t="shared" si="277"/>
        <v>42612.600520833337</v>
      </c>
      <c r="T2522" s="11">
        <f t="shared" si="278"/>
        <v>42658.806249999994</v>
      </c>
      <c r="U2522">
        <f t="shared" si="27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73"/>
        <v>109</v>
      </c>
      <c r="P2523" s="7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1">
        <f t="shared" si="277"/>
        <v>42269.967835648145</v>
      </c>
      <c r="T2523" s="11">
        <f t="shared" si="278"/>
        <v>42290.967835648145</v>
      </c>
      <c r="U2523">
        <f t="shared" si="27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73"/>
        <v>100</v>
      </c>
      <c r="P2524" s="7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1">
        <f t="shared" si="277"/>
        <v>42460.573611111111</v>
      </c>
      <c r="T2524" s="11">
        <f t="shared" si="278"/>
        <v>42482.619444444441</v>
      </c>
      <c r="U2524">
        <f t="shared" si="27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73"/>
        <v>156</v>
      </c>
      <c r="P2525" s="7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1">
        <f t="shared" si="277"/>
        <v>41930.975601851853</v>
      </c>
      <c r="T2525" s="11">
        <f t="shared" si="278"/>
        <v>41961.017268518524</v>
      </c>
      <c r="U2525">
        <f t="shared" si="27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73"/>
        <v>102</v>
      </c>
      <c r="P2526" s="7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1">
        <f t="shared" si="277"/>
        <v>41961.807372685187</v>
      </c>
      <c r="T2526" s="11">
        <f t="shared" si="278"/>
        <v>41994.1875</v>
      </c>
      <c r="U2526">
        <f t="shared" si="27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73"/>
        <v>100</v>
      </c>
      <c r="P2527" s="7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1">
        <f t="shared" si="277"/>
        <v>41058.844571759262</v>
      </c>
      <c r="T2527" s="11">
        <f t="shared" si="278"/>
        <v>41088.844571759262</v>
      </c>
      <c r="U2527">
        <f t="shared" si="27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73"/>
        <v>113</v>
      </c>
      <c r="P2528" s="7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1">
        <f t="shared" si="277"/>
        <v>41953.091134259259</v>
      </c>
      <c r="T2528" s="11">
        <f t="shared" si="278"/>
        <v>41981.207638888889</v>
      </c>
      <c r="U2528">
        <f t="shared" si="27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73"/>
        <v>102</v>
      </c>
      <c r="P2529" s="7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1">
        <f t="shared" si="277"/>
        <v>41546.75105324074</v>
      </c>
      <c r="T2529" s="11">
        <f t="shared" si="278"/>
        <v>41565.165972222225</v>
      </c>
      <c r="U2529">
        <f t="shared" si="27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73"/>
        <v>107</v>
      </c>
      <c r="P2530" s="7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1">
        <f t="shared" si="277"/>
        <v>42217.834525462968</v>
      </c>
      <c r="T2530" s="11">
        <f t="shared" si="278"/>
        <v>42236.458333333328</v>
      </c>
      <c r="U2530">
        <f t="shared" si="27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73"/>
        <v>104</v>
      </c>
      <c r="P2531" s="7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1">
        <f t="shared" si="277"/>
        <v>40948.080729166664</v>
      </c>
      <c r="T2531" s="11">
        <f t="shared" si="278"/>
        <v>40993.0390625</v>
      </c>
      <c r="U2531">
        <f t="shared" si="27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73"/>
        <v>100</v>
      </c>
      <c r="P2532" s="7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1">
        <f t="shared" si="277"/>
        <v>42081.864641203705</v>
      </c>
      <c r="T2532" s="11">
        <f t="shared" si="278"/>
        <v>42114.201388888891</v>
      </c>
      <c r="U2532">
        <f t="shared" si="27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73"/>
        <v>100</v>
      </c>
      <c r="P2533" s="7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1">
        <f t="shared" si="277"/>
        <v>42208.680023148147</v>
      </c>
      <c r="T2533" s="11">
        <f t="shared" si="278"/>
        <v>42231.165972222225</v>
      </c>
      <c r="U2533">
        <f t="shared" si="27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73"/>
        <v>126</v>
      </c>
      <c r="P2534" s="7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1">
        <f t="shared" si="277"/>
        <v>41107.849143518521</v>
      </c>
      <c r="T2534" s="11">
        <f t="shared" si="278"/>
        <v>41137.849143518521</v>
      </c>
      <c r="U2534">
        <f t="shared" si="27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73"/>
        <v>111</v>
      </c>
      <c r="P2535" s="7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1">
        <f t="shared" si="277"/>
        <v>41304.751284722224</v>
      </c>
      <c r="T2535" s="11">
        <f t="shared" si="278"/>
        <v>41334.750787037039</v>
      </c>
      <c r="U2535">
        <f t="shared" si="27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73"/>
        <v>105</v>
      </c>
      <c r="P2536" s="7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1">
        <f t="shared" si="277"/>
        <v>40127.700370370374</v>
      </c>
      <c r="T2536" s="11">
        <f t="shared" si="278"/>
        <v>40179.25</v>
      </c>
      <c r="U2536">
        <f t="shared" si="27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73"/>
        <v>104</v>
      </c>
      <c r="P2537" s="7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1">
        <f t="shared" si="277"/>
        <v>41943.791030092594</v>
      </c>
      <c r="T2537" s="11">
        <f t="shared" si="278"/>
        <v>41974.832696759258</v>
      </c>
      <c r="U2537">
        <f t="shared" si="27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73"/>
        <v>116</v>
      </c>
      <c r="P2538" s="7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1">
        <f t="shared" si="277"/>
        <v>41464.106087962966</v>
      </c>
      <c r="T2538" s="11">
        <f t="shared" si="278"/>
        <v>41485.106087962966</v>
      </c>
      <c r="U2538">
        <f t="shared" si="27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73"/>
        <v>110</v>
      </c>
      <c r="P2539" s="7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1">
        <f t="shared" si="277"/>
        <v>40696.648784722223</v>
      </c>
      <c r="T2539" s="11">
        <f t="shared" si="278"/>
        <v>40756.648784722223</v>
      </c>
      <c r="U2539">
        <f t="shared" si="27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73"/>
        <v>113</v>
      </c>
      <c r="P2540" s="7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1">
        <f t="shared" si="277"/>
        <v>41298.509965277779</v>
      </c>
      <c r="T2540" s="11">
        <f t="shared" si="278"/>
        <v>41329.207638888889</v>
      </c>
      <c r="U2540">
        <f t="shared" si="27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73"/>
        <v>100</v>
      </c>
      <c r="P2541" s="7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1">
        <f t="shared" si="277"/>
        <v>41977.902222222227</v>
      </c>
      <c r="T2541" s="11">
        <f t="shared" si="278"/>
        <v>42037.902222222227</v>
      </c>
      <c r="U2541">
        <f t="shared" si="27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73"/>
        <v>103</v>
      </c>
      <c r="P2542" s="7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1">
        <f t="shared" si="277"/>
        <v>40785.675011574072</v>
      </c>
      <c r="T2542" s="11">
        <f t="shared" si="278"/>
        <v>40845.675011574072</v>
      </c>
      <c r="U2542">
        <f t="shared" si="27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73"/>
        <v>107</v>
      </c>
      <c r="P2543" s="7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1">
        <f t="shared" si="277"/>
        <v>41483.449282407404</v>
      </c>
      <c r="T2543" s="11">
        <f t="shared" si="278"/>
        <v>41543.449282407404</v>
      </c>
      <c r="U2543">
        <f t="shared" si="27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73"/>
        <v>104</v>
      </c>
      <c r="P2544" s="7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1">
        <f t="shared" si="277"/>
        <v>41509.426585648151</v>
      </c>
      <c r="T2544" s="11">
        <f t="shared" si="278"/>
        <v>41548.165972222225</v>
      </c>
      <c r="U2544">
        <f t="shared" si="27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73"/>
        <v>156</v>
      </c>
      <c r="P2545" s="7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1">
        <f t="shared" si="277"/>
        <v>40514.107615740737</v>
      </c>
      <c r="T2545" s="11">
        <f t="shared" si="278"/>
        <v>40545.125</v>
      </c>
      <c r="U2545">
        <f t="shared" si="27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73"/>
        <v>101</v>
      </c>
      <c r="P2546" s="7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1">
        <f t="shared" si="277"/>
        <v>41068.520474537036</v>
      </c>
      <c r="T2546" s="11">
        <f t="shared" si="278"/>
        <v>41098.520474537036</v>
      </c>
      <c r="U2546">
        <f t="shared" si="27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73"/>
        <v>195</v>
      </c>
      <c r="P2547" s="7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1">
        <f t="shared" si="277"/>
        <v>42027.13817129629</v>
      </c>
      <c r="T2547" s="11">
        <f t="shared" si="278"/>
        <v>42062.020833333328</v>
      </c>
      <c r="U2547">
        <f t="shared" si="27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73"/>
        <v>112</v>
      </c>
      <c r="P2548" s="7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1">
        <f t="shared" si="277"/>
        <v>41524.858553240738</v>
      </c>
      <c r="T2548" s="11">
        <f t="shared" si="278"/>
        <v>41552.208333333336</v>
      </c>
      <c r="U2548">
        <f t="shared" si="27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73"/>
        <v>120</v>
      </c>
      <c r="P2549" s="7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1">
        <f t="shared" si="277"/>
        <v>40973.773182870369</v>
      </c>
      <c r="T2549" s="11">
        <f t="shared" si="278"/>
        <v>41003.731516203705</v>
      </c>
      <c r="U2549">
        <f t="shared" si="27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73"/>
        <v>102</v>
      </c>
      <c r="P2550" s="7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1">
        <f t="shared" si="277"/>
        <v>42618.625428240746</v>
      </c>
      <c r="T2550" s="11">
        <f t="shared" si="278"/>
        <v>42643.185416666667</v>
      </c>
      <c r="U2550">
        <f t="shared" si="27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73"/>
        <v>103</v>
      </c>
      <c r="P2551" s="7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1">
        <f t="shared" si="277"/>
        <v>41390.757754629631</v>
      </c>
      <c r="T2551" s="11">
        <f t="shared" si="278"/>
        <v>41425.708333333336</v>
      </c>
      <c r="U2551">
        <f t="shared" si="27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73"/>
        <v>101</v>
      </c>
      <c r="P2552" s="7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1">
        <f t="shared" si="277"/>
        <v>42228.634328703702</v>
      </c>
      <c r="T2552" s="11">
        <f t="shared" si="278"/>
        <v>42285.165972222225</v>
      </c>
      <c r="U2552">
        <f t="shared" si="27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73"/>
        <v>103</v>
      </c>
      <c r="P2553" s="7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1">
        <f t="shared" si="277"/>
        <v>40961.252141203702</v>
      </c>
      <c r="T2553" s="11">
        <f t="shared" si="278"/>
        <v>40989.866666666669</v>
      </c>
      <c r="U2553">
        <f t="shared" si="27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73"/>
        <v>107</v>
      </c>
      <c r="P2554" s="7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1">
        <f t="shared" si="277"/>
        <v>42769.809965277775</v>
      </c>
      <c r="T2554" s="11">
        <f t="shared" si="278"/>
        <v>42799.809965277775</v>
      </c>
      <c r="U2554">
        <f t="shared" si="27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73"/>
        <v>156</v>
      </c>
      <c r="P2555" s="7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1">
        <f t="shared" si="277"/>
        <v>41113.199155092596</v>
      </c>
      <c r="T2555" s="11">
        <f t="shared" si="278"/>
        <v>41173.199155092596</v>
      </c>
      <c r="U2555">
        <f t="shared" si="27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73"/>
        <v>123</v>
      </c>
      <c r="P2556" s="7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1">
        <f t="shared" si="277"/>
        <v>42125.078275462962</v>
      </c>
      <c r="T2556" s="11">
        <f t="shared" si="278"/>
        <v>42156.165972222225</v>
      </c>
      <c r="U2556">
        <f t="shared" si="27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73"/>
        <v>107</v>
      </c>
      <c r="P2557" s="7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1">
        <f t="shared" si="277"/>
        <v>41026.655011574076</v>
      </c>
      <c r="T2557" s="11">
        <f t="shared" si="278"/>
        <v>41057.655011574076</v>
      </c>
      <c r="U2557">
        <f t="shared" si="27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73"/>
        <v>106</v>
      </c>
      <c r="P2558" s="7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1">
        <f t="shared" si="277"/>
        <v>41222.991400462961</v>
      </c>
      <c r="T2558" s="11">
        <f t="shared" si="278"/>
        <v>41267.991400462961</v>
      </c>
      <c r="U2558">
        <f t="shared" si="27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73"/>
        <v>118</v>
      </c>
      <c r="P2559" s="7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1">
        <f t="shared" si="277"/>
        <v>41744.745208333334</v>
      </c>
      <c r="T2559" s="11">
        <f t="shared" si="278"/>
        <v>41774.745208333334</v>
      </c>
      <c r="U2559">
        <f t="shared" si="27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73"/>
        <v>109</v>
      </c>
      <c r="P2560" s="7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1">
        <f t="shared" si="277"/>
        <v>42093.860023148154</v>
      </c>
      <c r="T2560" s="11">
        <f t="shared" si="278"/>
        <v>42125.582638888889</v>
      </c>
      <c r="U2560">
        <f t="shared" si="27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73"/>
        <v>111</v>
      </c>
      <c r="P2561" s="7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1">
        <f t="shared" si="277"/>
        <v>40829.873657407406</v>
      </c>
      <c r="T2561" s="11">
        <f t="shared" si="278"/>
        <v>40862.817361111112</v>
      </c>
      <c r="U2561">
        <f t="shared" si="27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80">ROUND(E2562/D2562*100,0)</f>
        <v>100</v>
      </c>
      <c r="P2562" s="7">
        <f t="shared" ref="P2562:P2625" si="281">E2562/L2562</f>
        <v>143</v>
      </c>
      <c r="Q2562" t="str">
        <f t="shared" ref="Q2562:Q2625" si="282">LEFT(N2562,SEARCH("/",N2562)-1)</f>
        <v>music</v>
      </c>
      <c r="R2562" t="str">
        <f t="shared" ref="R2562:R2625" si="283">RIGHT(N2562,LEN(N2562)-SEARCH("/",N2562))</f>
        <v>classical music</v>
      </c>
      <c r="S2562" s="11">
        <f t="shared" ref="S2562:S2625" si="284">(((J2562/60)/60)/24)+DATE(1970,1,1)</f>
        <v>42039.951087962967</v>
      </c>
      <c r="T2562" s="11">
        <f t="shared" ref="T2562:T2625" si="285">(((I2562/60)/60)/24)+DATE(1970,1,1)</f>
        <v>42069.951087962967</v>
      </c>
      <c r="U2562">
        <f t="shared" ref="U2562:U2625" si="286">YEAR(S2562)</f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80"/>
        <v>0</v>
      </c>
      <c r="P2563" s="7" t="e">
        <f t="shared" si="281"/>
        <v>#DIV/0!</v>
      </c>
      <c r="Q2563" t="str">
        <f t="shared" si="282"/>
        <v>food</v>
      </c>
      <c r="R2563" t="str">
        <f t="shared" si="283"/>
        <v>food trucks</v>
      </c>
      <c r="S2563" s="11">
        <f t="shared" si="284"/>
        <v>42260.528807870374</v>
      </c>
      <c r="T2563" s="11">
        <f t="shared" si="285"/>
        <v>42290.528807870374</v>
      </c>
      <c r="U2563">
        <f t="shared" si="286"/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80"/>
        <v>1</v>
      </c>
      <c r="P2564" s="7">
        <f t="shared" si="281"/>
        <v>25</v>
      </c>
      <c r="Q2564" t="str">
        <f t="shared" si="282"/>
        <v>food</v>
      </c>
      <c r="R2564" t="str">
        <f t="shared" si="283"/>
        <v>food trucks</v>
      </c>
      <c r="S2564" s="11">
        <f t="shared" si="284"/>
        <v>42594.524756944447</v>
      </c>
      <c r="T2564" s="11">
        <f t="shared" si="285"/>
        <v>42654.524756944447</v>
      </c>
      <c r="U2564">
        <f t="shared" si="286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80"/>
        <v>0</v>
      </c>
      <c r="P2565" s="7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1">
        <f t="shared" si="284"/>
        <v>42155.139479166668</v>
      </c>
      <c r="T2565" s="11">
        <f t="shared" si="285"/>
        <v>42215.139479166668</v>
      </c>
      <c r="U2565">
        <f t="shared" si="286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80"/>
        <v>0</v>
      </c>
      <c r="P2566" s="7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1">
        <f t="shared" si="284"/>
        <v>41822.040497685186</v>
      </c>
      <c r="T2566" s="11">
        <f t="shared" si="285"/>
        <v>41852.040497685186</v>
      </c>
      <c r="U2566">
        <f t="shared" si="286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80"/>
        <v>1</v>
      </c>
      <c r="P2567" s="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1">
        <f t="shared" si="284"/>
        <v>42440.650335648148</v>
      </c>
      <c r="T2567" s="11">
        <f t="shared" si="285"/>
        <v>42499.868055555555</v>
      </c>
      <c r="U2567">
        <f t="shared" si="286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80"/>
        <v>0</v>
      </c>
      <c r="P2568" s="7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1">
        <f t="shared" si="284"/>
        <v>41842.980879629627</v>
      </c>
      <c r="T2568" s="11">
        <f t="shared" si="285"/>
        <v>41872.980879629627</v>
      </c>
      <c r="U2568">
        <f t="shared" si="286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80"/>
        <v>0</v>
      </c>
      <c r="P2569" s="7">
        <f t="shared" si="281"/>
        <v>60</v>
      </c>
      <c r="Q2569" t="str">
        <f t="shared" si="282"/>
        <v>food</v>
      </c>
      <c r="R2569" t="str">
        <f t="shared" si="283"/>
        <v>food trucks</v>
      </c>
      <c r="S2569" s="11">
        <f t="shared" si="284"/>
        <v>42087.878912037035</v>
      </c>
      <c r="T2569" s="11">
        <f t="shared" si="285"/>
        <v>42117.878912037035</v>
      </c>
      <c r="U2569">
        <f t="shared" si="286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80"/>
        <v>1</v>
      </c>
      <c r="P2570" s="7">
        <f t="shared" si="281"/>
        <v>50</v>
      </c>
      <c r="Q2570" t="str">
        <f t="shared" si="282"/>
        <v>food</v>
      </c>
      <c r="R2570" t="str">
        <f t="shared" si="283"/>
        <v>food trucks</v>
      </c>
      <c r="S2570" s="11">
        <f t="shared" si="284"/>
        <v>42584.666597222225</v>
      </c>
      <c r="T2570" s="11">
        <f t="shared" si="285"/>
        <v>42614.666597222225</v>
      </c>
      <c r="U2570">
        <f t="shared" si="286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80"/>
        <v>2</v>
      </c>
      <c r="P2571" s="7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1">
        <f t="shared" si="284"/>
        <v>42234.105462962965</v>
      </c>
      <c r="T2571" s="11">
        <f t="shared" si="285"/>
        <v>42264.105462962965</v>
      </c>
      <c r="U2571">
        <f t="shared" si="286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80"/>
        <v>1</v>
      </c>
      <c r="P2572" s="7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1">
        <f t="shared" si="284"/>
        <v>42744.903182870374</v>
      </c>
      <c r="T2572" s="11">
        <f t="shared" si="285"/>
        <v>42774.903182870374</v>
      </c>
      <c r="U2572">
        <f t="shared" si="286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80"/>
        <v>0</v>
      </c>
      <c r="P2573" s="7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1">
        <f t="shared" si="284"/>
        <v>42449.341678240744</v>
      </c>
      <c r="T2573" s="11">
        <f t="shared" si="285"/>
        <v>42509.341678240744</v>
      </c>
      <c r="U2573">
        <f t="shared" si="286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80"/>
        <v>0</v>
      </c>
      <c r="P2574" s="7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1">
        <f t="shared" si="284"/>
        <v>42077.119409722218</v>
      </c>
      <c r="T2574" s="11">
        <f t="shared" si="285"/>
        <v>42107.119409722218</v>
      </c>
      <c r="U2574">
        <f t="shared" si="286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80"/>
        <v>0</v>
      </c>
      <c r="P2575" s="7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1">
        <f t="shared" si="284"/>
        <v>41829.592002314814</v>
      </c>
      <c r="T2575" s="11">
        <f t="shared" si="285"/>
        <v>41874.592002314814</v>
      </c>
      <c r="U2575">
        <f t="shared" si="286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80"/>
        <v>0</v>
      </c>
      <c r="P2576" s="7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1">
        <f t="shared" si="284"/>
        <v>42487.825752314813</v>
      </c>
      <c r="T2576" s="11">
        <f t="shared" si="285"/>
        <v>42508.825752314813</v>
      </c>
      <c r="U2576">
        <f t="shared" si="286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80"/>
        <v>0</v>
      </c>
      <c r="P2577" s="7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1">
        <f t="shared" si="284"/>
        <v>41986.108726851846</v>
      </c>
      <c r="T2577" s="11">
        <f t="shared" si="285"/>
        <v>42016.108726851846</v>
      </c>
      <c r="U2577">
        <f t="shared" si="286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80"/>
        <v>0</v>
      </c>
      <c r="P2578" s="7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1">
        <f t="shared" si="284"/>
        <v>42060.00980324074</v>
      </c>
      <c r="T2578" s="11">
        <f t="shared" si="285"/>
        <v>42104.968136574069</v>
      </c>
      <c r="U2578">
        <f t="shared" si="286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80"/>
        <v>0</v>
      </c>
      <c r="P2579" s="7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1">
        <f t="shared" si="284"/>
        <v>41830.820567129631</v>
      </c>
      <c r="T2579" s="11">
        <f t="shared" si="285"/>
        <v>41855.820567129631</v>
      </c>
      <c r="U2579">
        <f t="shared" si="286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80"/>
        <v>0</v>
      </c>
      <c r="P2580" s="7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1">
        <f t="shared" si="284"/>
        <v>42238.022905092599</v>
      </c>
      <c r="T2580" s="11">
        <f t="shared" si="285"/>
        <v>42286.708333333328</v>
      </c>
      <c r="U2580">
        <f t="shared" si="286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80"/>
        <v>0</v>
      </c>
      <c r="P2581" s="7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1">
        <f t="shared" si="284"/>
        <v>41837.829895833333</v>
      </c>
      <c r="T2581" s="11">
        <f t="shared" si="285"/>
        <v>41897.829895833333</v>
      </c>
      <c r="U2581">
        <f t="shared" si="286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80"/>
        <v>1</v>
      </c>
      <c r="P2582" s="7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1">
        <f t="shared" si="284"/>
        <v>42110.326423611114</v>
      </c>
      <c r="T2582" s="11">
        <f t="shared" si="285"/>
        <v>42140.125</v>
      </c>
      <c r="U2582">
        <f t="shared" si="286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80"/>
        <v>11</v>
      </c>
      <c r="P2583" s="7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1">
        <f t="shared" si="284"/>
        <v>42294.628449074073</v>
      </c>
      <c r="T2583" s="11">
        <f t="shared" si="285"/>
        <v>42324.670115740737</v>
      </c>
      <c r="U2583">
        <f t="shared" si="286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80"/>
        <v>0</v>
      </c>
      <c r="P2584" s="7">
        <f t="shared" si="281"/>
        <v>1</v>
      </c>
      <c r="Q2584" t="str">
        <f t="shared" si="282"/>
        <v>food</v>
      </c>
      <c r="R2584" t="str">
        <f t="shared" si="283"/>
        <v>food trucks</v>
      </c>
      <c r="S2584" s="11">
        <f t="shared" si="284"/>
        <v>42642.988819444443</v>
      </c>
      <c r="T2584" s="11">
        <f t="shared" si="285"/>
        <v>42672.988819444443</v>
      </c>
      <c r="U2584">
        <f t="shared" si="286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80"/>
        <v>1</v>
      </c>
      <c r="P2585" s="7">
        <f t="shared" si="281"/>
        <v>1</v>
      </c>
      <c r="Q2585" t="str">
        <f t="shared" si="282"/>
        <v>food</v>
      </c>
      <c r="R2585" t="str">
        <f t="shared" si="283"/>
        <v>food trucks</v>
      </c>
      <c r="S2585" s="11">
        <f t="shared" si="284"/>
        <v>42019.76944444445</v>
      </c>
      <c r="T2585" s="11">
        <f t="shared" si="285"/>
        <v>42079.727777777778</v>
      </c>
      <c r="U2585">
        <f t="shared" si="286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80"/>
        <v>0</v>
      </c>
      <c r="P2586" s="7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1">
        <f t="shared" si="284"/>
        <v>42140.173252314817</v>
      </c>
      <c r="T2586" s="11">
        <f t="shared" si="285"/>
        <v>42170.173252314817</v>
      </c>
      <c r="U2586">
        <f t="shared" si="286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80"/>
        <v>0</v>
      </c>
      <c r="P2587" s="7">
        <f t="shared" si="281"/>
        <v>50</v>
      </c>
      <c r="Q2587" t="str">
        <f t="shared" si="282"/>
        <v>food</v>
      </c>
      <c r="R2587" t="str">
        <f t="shared" si="283"/>
        <v>food trucks</v>
      </c>
      <c r="S2587" s="11">
        <f t="shared" si="284"/>
        <v>41795.963333333333</v>
      </c>
      <c r="T2587" s="11">
        <f t="shared" si="285"/>
        <v>41825.963333333333</v>
      </c>
      <c r="U2587">
        <f t="shared" si="286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80"/>
        <v>0</v>
      </c>
      <c r="P2588" s="7">
        <f t="shared" si="281"/>
        <v>5</v>
      </c>
      <c r="Q2588" t="str">
        <f t="shared" si="282"/>
        <v>food</v>
      </c>
      <c r="R2588" t="str">
        <f t="shared" si="283"/>
        <v>food trucks</v>
      </c>
      <c r="S2588" s="11">
        <f t="shared" si="284"/>
        <v>42333.330277777779</v>
      </c>
      <c r="T2588" s="11">
        <f t="shared" si="285"/>
        <v>42363.330277777779</v>
      </c>
      <c r="U2588">
        <f t="shared" si="286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80"/>
        <v>2</v>
      </c>
      <c r="P2589" s="7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1">
        <f t="shared" si="284"/>
        <v>42338.675381944442</v>
      </c>
      <c r="T2589" s="11">
        <f t="shared" si="285"/>
        <v>42368.675381944442</v>
      </c>
      <c r="U2589">
        <f t="shared" si="286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80"/>
        <v>4</v>
      </c>
      <c r="P2590" s="7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1">
        <f t="shared" si="284"/>
        <v>42042.676226851851</v>
      </c>
      <c r="T2590" s="11">
        <f t="shared" si="285"/>
        <v>42094.551388888889</v>
      </c>
      <c r="U2590">
        <f t="shared" si="286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80"/>
        <v>0</v>
      </c>
      <c r="P2591" s="7">
        <f t="shared" si="281"/>
        <v>5</v>
      </c>
      <c r="Q2591" t="str">
        <f t="shared" si="282"/>
        <v>food</v>
      </c>
      <c r="R2591" t="str">
        <f t="shared" si="283"/>
        <v>food trucks</v>
      </c>
      <c r="S2591" s="11">
        <f t="shared" si="284"/>
        <v>42422.536192129628</v>
      </c>
      <c r="T2591" s="11">
        <f t="shared" si="285"/>
        <v>42452.494525462964</v>
      </c>
      <c r="U2591">
        <f t="shared" si="286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80"/>
        <v>0</v>
      </c>
      <c r="P2592" s="7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1">
        <f t="shared" si="284"/>
        <v>42388.589085648149</v>
      </c>
      <c r="T2592" s="11">
        <f t="shared" si="285"/>
        <v>42395.589085648149</v>
      </c>
      <c r="U2592">
        <f t="shared" si="286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80"/>
        <v>2</v>
      </c>
      <c r="P2593" s="7">
        <f t="shared" si="281"/>
        <v>13</v>
      </c>
      <c r="Q2593" t="str">
        <f t="shared" si="282"/>
        <v>food</v>
      </c>
      <c r="R2593" t="str">
        <f t="shared" si="283"/>
        <v>food trucks</v>
      </c>
      <c r="S2593" s="11">
        <f t="shared" si="284"/>
        <v>42382.906527777777</v>
      </c>
      <c r="T2593" s="11">
        <f t="shared" si="285"/>
        <v>42442.864861111113</v>
      </c>
      <c r="U2593">
        <f t="shared" si="286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80"/>
        <v>0</v>
      </c>
      <c r="P2594" s="7">
        <f t="shared" si="281"/>
        <v>50</v>
      </c>
      <c r="Q2594" t="str">
        <f t="shared" si="282"/>
        <v>food</v>
      </c>
      <c r="R2594" t="str">
        <f t="shared" si="283"/>
        <v>food trucks</v>
      </c>
      <c r="S2594" s="11">
        <f t="shared" si="284"/>
        <v>41887.801168981481</v>
      </c>
      <c r="T2594" s="11">
        <f t="shared" si="285"/>
        <v>41917.801168981481</v>
      </c>
      <c r="U2594">
        <f t="shared" si="286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80"/>
        <v>0</v>
      </c>
      <c r="P2595" s="7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1">
        <f t="shared" si="284"/>
        <v>42089.84520833334</v>
      </c>
      <c r="T2595" s="11">
        <f t="shared" si="285"/>
        <v>42119.84520833334</v>
      </c>
      <c r="U2595">
        <f t="shared" si="286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80"/>
        <v>0</v>
      </c>
      <c r="P2596" s="7">
        <f t="shared" si="281"/>
        <v>1</v>
      </c>
      <c r="Q2596" t="str">
        <f t="shared" si="282"/>
        <v>food</v>
      </c>
      <c r="R2596" t="str">
        <f t="shared" si="283"/>
        <v>food trucks</v>
      </c>
      <c r="S2596" s="11">
        <f t="shared" si="284"/>
        <v>41828.967916666668</v>
      </c>
      <c r="T2596" s="11">
        <f t="shared" si="285"/>
        <v>41858.967916666668</v>
      </c>
      <c r="U2596">
        <f t="shared" si="286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80"/>
        <v>12</v>
      </c>
      <c r="P2597" s="7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1">
        <f t="shared" si="284"/>
        <v>42760.244212962964</v>
      </c>
      <c r="T2597" s="11">
        <f t="shared" si="285"/>
        <v>42790.244212962964</v>
      </c>
      <c r="U2597">
        <f t="shared" si="286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80"/>
        <v>24</v>
      </c>
      <c r="P2598" s="7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1">
        <f t="shared" si="284"/>
        <v>41828.664456018516</v>
      </c>
      <c r="T2598" s="11">
        <f t="shared" si="285"/>
        <v>41858.664456018516</v>
      </c>
      <c r="U2598">
        <f t="shared" si="286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80"/>
        <v>6</v>
      </c>
      <c r="P2599" s="7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1">
        <f t="shared" si="284"/>
        <v>42510.341631944444</v>
      </c>
      <c r="T2599" s="11">
        <f t="shared" si="285"/>
        <v>42540.341631944444</v>
      </c>
      <c r="U2599">
        <f t="shared" si="286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80"/>
        <v>39</v>
      </c>
      <c r="P2600" s="7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1">
        <f t="shared" si="284"/>
        <v>42240.840289351851</v>
      </c>
      <c r="T2600" s="11">
        <f t="shared" si="285"/>
        <v>42270.840289351851</v>
      </c>
      <c r="U2600">
        <f t="shared" si="286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80"/>
        <v>1</v>
      </c>
      <c r="P2601" s="7">
        <f t="shared" si="281"/>
        <v>18</v>
      </c>
      <c r="Q2601" t="str">
        <f t="shared" si="282"/>
        <v>food</v>
      </c>
      <c r="R2601" t="str">
        <f t="shared" si="283"/>
        <v>food trucks</v>
      </c>
      <c r="S2601" s="11">
        <f t="shared" si="284"/>
        <v>41809.754016203704</v>
      </c>
      <c r="T2601" s="11">
        <f t="shared" si="285"/>
        <v>41854.754016203704</v>
      </c>
      <c r="U2601">
        <f t="shared" si="286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80"/>
        <v>7</v>
      </c>
      <c r="P2602" s="7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1">
        <f t="shared" si="284"/>
        <v>42394.900462962964</v>
      </c>
      <c r="T2602" s="11">
        <f t="shared" si="285"/>
        <v>42454.858796296292</v>
      </c>
      <c r="U2602">
        <f t="shared" si="286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80"/>
        <v>661</v>
      </c>
      <c r="P2603" s="7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1">
        <f t="shared" si="284"/>
        <v>41150.902187499996</v>
      </c>
      <c r="T2603" s="11">
        <f t="shared" si="285"/>
        <v>41165.165972222225</v>
      </c>
      <c r="U2603">
        <f t="shared" si="286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80"/>
        <v>326</v>
      </c>
      <c r="P2604" s="7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1">
        <f t="shared" si="284"/>
        <v>41915.747314814813</v>
      </c>
      <c r="T2604" s="11">
        <f t="shared" si="285"/>
        <v>41955.888888888891</v>
      </c>
      <c r="U2604">
        <f t="shared" si="286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80"/>
        <v>101</v>
      </c>
      <c r="P2605" s="7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1">
        <f t="shared" si="284"/>
        <v>41617.912662037037</v>
      </c>
      <c r="T2605" s="11">
        <f t="shared" si="285"/>
        <v>41631.912662037037</v>
      </c>
      <c r="U2605">
        <f t="shared" si="286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80"/>
        <v>104</v>
      </c>
      <c r="P2606" s="7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1">
        <f t="shared" si="284"/>
        <v>40998.051192129627</v>
      </c>
      <c r="T2606" s="11">
        <f t="shared" si="285"/>
        <v>41028.051192129627</v>
      </c>
      <c r="U2606">
        <f t="shared" si="286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80"/>
        <v>107</v>
      </c>
      <c r="P2607" s="7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1">
        <f t="shared" si="284"/>
        <v>42508.541550925926</v>
      </c>
      <c r="T2607" s="11">
        <f t="shared" si="285"/>
        <v>42538.541550925926</v>
      </c>
      <c r="U2607">
        <f t="shared" si="286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80"/>
        <v>110</v>
      </c>
      <c r="P2608" s="7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1">
        <f t="shared" si="284"/>
        <v>41726.712754629632</v>
      </c>
      <c r="T2608" s="11">
        <f t="shared" si="285"/>
        <v>41758.712754629632</v>
      </c>
      <c r="U2608">
        <f t="shared" si="286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80"/>
        <v>408</v>
      </c>
      <c r="P2609" s="7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1">
        <f t="shared" si="284"/>
        <v>42184.874675925923</v>
      </c>
      <c r="T2609" s="11">
        <f t="shared" si="285"/>
        <v>42228.083333333328</v>
      </c>
      <c r="U2609">
        <f t="shared" si="286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80"/>
        <v>224</v>
      </c>
      <c r="P2610" s="7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1">
        <f t="shared" si="284"/>
        <v>42767.801712962959</v>
      </c>
      <c r="T2610" s="11">
        <f t="shared" si="285"/>
        <v>42809</v>
      </c>
      <c r="U2610">
        <f t="shared" si="286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80"/>
        <v>304</v>
      </c>
      <c r="P2611" s="7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1">
        <f t="shared" si="284"/>
        <v>41075.237858796296</v>
      </c>
      <c r="T2611" s="11">
        <f t="shared" si="285"/>
        <v>41105.237858796296</v>
      </c>
      <c r="U2611">
        <f t="shared" si="286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80"/>
        <v>141</v>
      </c>
      <c r="P2612" s="7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1">
        <f t="shared" si="284"/>
        <v>42564.881076388891</v>
      </c>
      <c r="T2612" s="11">
        <f t="shared" si="285"/>
        <v>42604.290972222225</v>
      </c>
      <c r="U2612">
        <f t="shared" si="286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80"/>
        <v>2791</v>
      </c>
      <c r="P2613" s="7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1">
        <f t="shared" si="284"/>
        <v>42704.335810185185</v>
      </c>
      <c r="T2613" s="11">
        <f t="shared" si="285"/>
        <v>42737.957638888889</v>
      </c>
      <c r="U2613">
        <f t="shared" si="286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80"/>
        <v>172</v>
      </c>
      <c r="P2614" s="7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1">
        <f t="shared" si="284"/>
        <v>41982.143171296295</v>
      </c>
      <c r="T2614" s="11">
        <f t="shared" si="285"/>
        <v>42013.143171296295</v>
      </c>
      <c r="U2614">
        <f t="shared" si="286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80"/>
        <v>101</v>
      </c>
      <c r="P2615" s="7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1">
        <f t="shared" si="284"/>
        <v>41143.81821759259</v>
      </c>
      <c r="T2615" s="11">
        <f t="shared" si="285"/>
        <v>41173.81821759259</v>
      </c>
      <c r="U2615">
        <f t="shared" si="286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80"/>
        <v>102</v>
      </c>
      <c r="P2616" s="7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1">
        <f t="shared" si="284"/>
        <v>41730.708472222221</v>
      </c>
      <c r="T2616" s="11">
        <f t="shared" si="285"/>
        <v>41759.208333333336</v>
      </c>
      <c r="U2616">
        <f t="shared" si="286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80"/>
        <v>170</v>
      </c>
      <c r="P2617" s="7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1">
        <f t="shared" si="284"/>
        <v>42453.49726851852</v>
      </c>
      <c r="T2617" s="11">
        <f t="shared" si="285"/>
        <v>42490.5</v>
      </c>
      <c r="U2617">
        <f t="shared" si="286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80"/>
        <v>115</v>
      </c>
      <c r="P2618" s="7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1">
        <f t="shared" si="284"/>
        <v>42211.99454861111</v>
      </c>
      <c r="T2618" s="11">
        <f t="shared" si="285"/>
        <v>42241.99454861111</v>
      </c>
      <c r="U2618">
        <f t="shared" si="286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80"/>
        <v>878</v>
      </c>
      <c r="P2619" s="7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1">
        <f t="shared" si="284"/>
        <v>41902.874432870369</v>
      </c>
      <c r="T2619" s="11">
        <f t="shared" si="285"/>
        <v>41932.874432870369</v>
      </c>
      <c r="U2619">
        <f t="shared" si="286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80"/>
        <v>105</v>
      </c>
      <c r="P2620" s="7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1">
        <f t="shared" si="284"/>
        <v>42279.792372685188</v>
      </c>
      <c r="T2620" s="11">
        <f t="shared" si="285"/>
        <v>42339.834039351852</v>
      </c>
      <c r="U2620">
        <f t="shared" si="286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80"/>
        <v>188</v>
      </c>
      <c r="P2621" s="7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1">
        <f t="shared" si="284"/>
        <v>42273.884305555555</v>
      </c>
      <c r="T2621" s="11">
        <f t="shared" si="285"/>
        <v>42300.458333333328</v>
      </c>
      <c r="U2621">
        <f t="shared" si="286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80"/>
        <v>144</v>
      </c>
      <c r="P2622" s="7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1">
        <f t="shared" si="284"/>
        <v>42251.16715277778</v>
      </c>
      <c r="T2622" s="11">
        <f t="shared" si="285"/>
        <v>42288.041666666672</v>
      </c>
      <c r="U2622">
        <f t="shared" si="286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80"/>
        <v>146</v>
      </c>
      <c r="P2623" s="7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1">
        <f t="shared" si="284"/>
        <v>42115.74754629629</v>
      </c>
      <c r="T2623" s="11">
        <f t="shared" si="285"/>
        <v>42145.74754629629</v>
      </c>
      <c r="U2623">
        <f t="shared" si="286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80"/>
        <v>131</v>
      </c>
      <c r="P2624" s="7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1">
        <f t="shared" si="284"/>
        <v>42689.74324074074</v>
      </c>
      <c r="T2624" s="11">
        <f t="shared" si="285"/>
        <v>42734.74324074074</v>
      </c>
      <c r="U2624">
        <f t="shared" si="286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80"/>
        <v>114</v>
      </c>
      <c r="P2625" s="7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1">
        <f t="shared" si="284"/>
        <v>42692.256550925929</v>
      </c>
      <c r="T2625" s="11">
        <f t="shared" si="285"/>
        <v>42706.256550925929</v>
      </c>
      <c r="U2625">
        <f t="shared" si="286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87">ROUND(E2626/D2626*100,0)</f>
        <v>1379</v>
      </c>
      <c r="P2626" s="7">
        <f t="shared" ref="P2626:P2689" si="288">E2626/L2626</f>
        <v>31.820544982698959</v>
      </c>
      <c r="Q2626" t="str">
        <f t="shared" ref="Q2626:Q2689" si="289">LEFT(N2626,SEARCH("/",N2626)-1)</f>
        <v>technology</v>
      </c>
      <c r="R2626" t="str">
        <f t="shared" ref="R2626:R2689" si="290">RIGHT(N2626,LEN(N2626)-SEARCH("/",N2626))</f>
        <v>space exploration</v>
      </c>
      <c r="S2626" s="11">
        <f t="shared" ref="S2626:S2689" si="291">(((J2626/60)/60)/24)+DATE(1970,1,1)</f>
        <v>41144.42155092593</v>
      </c>
      <c r="T2626" s="11">
        <f t="shared" ref="T2626:T2689" si="292">(((I2626/60)/60)/24)+DATE(1970,1,1)</f>
        <v>41165.42155092593</v>
      </c>
      <c r="U2626">
        <f t="shared" ref="U2626:U2689" si="293">YEAR(S2626)</f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87"/>
        <v>956</v>
      </c>
      <c r="P2627" s="7">
        <f t="shared" si="288"/>
        <v>27.576923076923077</v>
      </c>
      <c r="Q2627" t="str">
        <f t="shared" si="289"/>
        <v>technology</v>
      </c>
      <c r="R2627" t="str">
        <f t="shared" si="290"/>
        <v>space exploration</v>
      </c>
      <c r="S2627" s="11">
        <f t="shared" si="291"/>
        <v>42658.810277777782</v>
      </c>
      <c r="T2627" s="11">
        <f t="shared" si="292"/>
        <v>42683.851944444439</v>
      </c>
      <c r="U2627">
        <f t="shared" si="293"/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87"/>
        <v>112</v>
      </c>
      <c r="P2628" s="7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1">
        <f t="shared" si="291"/>
        <v>42128.628113425926</v>
      </c>
      <c r="T2628" s="11">
        <f t="shared" si="292"/>
        <v>42158.628113425926</v>
      </c>
      <c r="U2628">
        <f t="shared" si="293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87"/>
        <v>647</v>
      </c>
      <c r="P2629" s="7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1">
        <f t="shared" si="291"/>
        <v>42304.829409722224</v>
      </c>
      <c r="T2629" s="11">
        <f t="shared" si="292"/>
        <v>42334.871076388896</v>
      </c>
      <c r="U2629">
        <f t="shared" si="293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87"/>
        <v>110</v>
      </c>
      <c r="P2630" s="7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1">
        <f t="shared" si="291"/>
        <v>41953.966053240743</v>
      </c>
      <c r="T2630" s="11">
        <f t="shared" si="292"/>
        <v>41973.966053240743</v>
      </c>
      <c r="U2630">
        <f t="shared" si="293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87"/>
        <v>128</v>
      </c>
      <c r="P2631" s="7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1">
        <f t="shared" si="291"/>
        <v>42108.538449074069</v>
      </c>
      <c r="T2631" s="11">
        <f t="shared" si="292"/>
        <v>42138.538449074069</v>
      </c>
      <c r="U2631">
        <f t="shared" si="293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87"/>
        <v>158</v>
      </c>
      <c r="P2632" s="7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1">
        <f t="shared" si="291"/>
        <v>42524.105462962965</v>
      </c>
      <c r="T2632" s="11">
        <f t="shared" si="292"/>
        <v>42551.416666666672</v>
      </c>
      <c r="U2632">
        <f t="shared" si="293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87"/>
        <v>115</v>
      </c>
      <c r="P2633" s="7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1">
        <f t="shared" si="291"/>
        <v>42218.169293981482</v>
      </c>
      <c r="T2633" s="11">
        <f t="shared" si="292"/>
        <v>42246.169293981482</v>
      </c>
      <c r="U2633">
        <f t="shared" si="293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87"/>
        <v>137</v>
      </c>
      <c r="P2634" s="7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1">
        <f t="shared" si="291"/>
        <v>42494.061793981484</v>
      </c>
      <c r="T2634" s="11">
        <f t="shared" si="292"/>
        <v>42519.061793981484</v>
      </c>
      <c r="U2634">
        <f t="shared" si="293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87"/>
        <v>355</v>
      </c>
      <c r="P2635" s="7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1">
        <f t="shared" si="291"/>
        <v>41667.823287037041</v>
      </c>
      <c r="T2635" s="11">
        <f t="shared" si="292"/>
        <v>41697.958333333336</v>
      </c>
      <c r="U2635">
        <f t="shared" si="293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87"/>
        <v>106</v>
      </c>
      <c r="P2636" s="7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1">
        <f t="shared" si="291"/>
        <v>42612.656493055561</v>
      </c>
      <c r="T2636" s="11">
        <f t="shared" si="292"/>
        <v>42642.656493055561</v>
      </c>
      <c r="U2636">
        <f t="shared" si="293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87"/>
        <v>100</v>
      </c>
      <c r="P2637" s="7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1">
        <f t="shared" si="291"/>
        <v>42037.950937500005</v>
      </c>
      <c r="T2637" s="11">
        <f t="shared" si="292"/>
        <v>42072.909270833334</v>
      </c>
      <c r="U2637">
        <f t="shared" si="293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87"/>
        <v>187</v>
      </c>
      <c r="P2638" s="7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1">
        <f t="shared" si="291"/>
        <v>42636.614745370374</v>
      </c>
      <c r="T2638" s="11">
        <f t="shared" si="292"/>
        <v>42659.041666666672</v>
      </c>
      <c r="U2638">
        <f t="shared" si="293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87"/>
        <v>166</v>
      </c>
      <c r="P2639" s="7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1">
        <f t="shared" si="291"/>
        <v>42639.549479166672</v>
      </c>
      <c r="T2639" s="11">
        <f t="shared" si="292"/>
        <v>42655.549479166672</v>
      </c>
      <c r="U2639">
        <f t="shared" si="293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87"/>
        <v>102</v>
      </c>
      <c r="P2640" s="7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1">
        <f t="shared" si="291"/>
        <v>41989.913136574076</v>
      </c>
      <c r="T2640" s="11">
        <f t="shared" si="292"/>
        <v>42019.913136574076</v>
      </c>
      <c r="U2640">
        <f t="shared" si="293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87"/>
        <v>164</v>
      </c>
      <c r="P2641" s="7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1">
        <f t="shared" si="291"/>
        <v>42024.86513888889</v>
      </c>
      <c r="T2641" s="11">
        <f t="shared" si="292"/>
        <v>42054.86513888889</v>
      </c>
      <c r="U2641">
        <f t="shared" si="293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87"/>
        <v>106</v>
      </c>
      <c r="P2642" s="7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1">
        <f t="shared" si="291"/>
        <v>42103.160578703704</v>
      </c>
      <c r="T2642" s="11">
        <f t="shared" si="292"/>
        <v>42163.160578703704</v>
      </c>
      <c r="U2642">
        <f t="shared" si="293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87"/>
        <v>1</v>
      </c>
      <c r="P2643" s="7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1">
        <f t="shared" si="291"/>
        <v>41880.827118055553</v>
      </c>
      <c r="T2643" s="11">
        <f t="shared" si="292"/>
        <v>41897.839583333334</v>
      </c>
      <c r="U2643">
        <f t="shared" si="293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87"/>
        <v>0</v>
      </c>
      <c r="P2644" s="7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1">
        <f t="shared" si="291"/>
        <v>42536.246620370366</v>
      </c>
      <c r="T2644" s="11">
        <f t="shared" si="292"/>
        <v>42566.289583333331</v>
      </c>
      <c r="U2644">
        <f t="shared" si="293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87"/>
        <v>34</v>
      </c>
      <c r="P2645" s="7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1">
        <f t="shared" si="291"/>
        <v>42689.582349537035</v>
      </c>
      <c r="T2645" s="11">
        <f t="shared" si="292"/>
        <v>42725.332638888889</v>
      </c>
      <c r="U2645">
        <f t="shared" si="293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87"/>
        <v>2</v>
      </c>
      <c r="P2646" s="7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1">
        <f t="shared" si="291"/>
        <v>42774.792071759264</v>
      </c>
      <c r="T2646" s="11">
        <f t="shared" si="292"/>
        <v>42804.792071759264</v>
      </c>
      <c r="U2646">
        <f t="shared" si="293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87"/>
        <v>11</v>
      </c>
      <c r="P2647" s="7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1">
        <f t="shared" si="291"/>
        <v>41921.842627314814</v>
      </c>
      <c r="T2647" s="11">
        <f t="shared" si="292"/>
        <v>41951.884293981479</v>
      </c>
      <c r="U2647">
        <f t="shared" si="293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87"/>
        <v>8</v>
      </c>
      <c r="P2648" s="7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1">
        <f t="shared" si="291"/>
        <v>42226.313298611116</v>
      </c>
      <c r="T2648" s="11">
        <f t="shared" si="292"/>
        <v>42256.313298611116</v>
      </c>
      <c r="U2648">
        <f t="shared" si="293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87"/>
        <v>1</v>
      </c>
      <c r="P2649" s="7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1">
        <f t="shared" si="291"/>
        <v>42200.261793981481</v>
      </c>
      <c r="T2649" s="11">
        <f t="shared" si="292"/>
        <v>42230.261793981481</v>
      </c>
      <c r="U2649">
        <f t="shared" si="293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87"/>
        <v>1</v>
      </c>
      <c r="P2650" s="7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1">
        <f t="shared" si="291"/>
        <v>42408.714814814812</v>
      </c>
      <c r="T2650" s="11">
        <f t="shared" si="292"/>
        <v>42438.714814814812</v>
      </c>
      <c r="U2650">
        <f t="shared" si="293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87"/>
        <v>0</v>
      </c>
      <c r="P2651" s="7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1">
        <f t="shared" si="291"/>
        <v>42341.99700231482</v>
      </c>
      <c r="T2651" s="11">
        <f t="shared" si="292"/>
        <v>42401.99700231482</v>
      </c>
      <c r="U2651">
        <f t="shared" si="293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87"/>
        <v>1</v>
      </c>
      <c r="P2652" s="7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1">
        <f t="shared" si="291"/>
        <v>42695.624340277776</v>
      </c>
      <c r="T2652" s="11">
        <f t="shared" si="292"/>
        <v>42725.624340277776</v>
      </c>
      <c r="U2652">
        <f t="shared" si="293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87"/>
        <v>2</v>
      </c>
      <c r="P2653" s="7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1">
        <f t="shared" si="291"/>
        <v>42327.805659722217</v>
      </c>
      <c r="T2653" s="11">
        <f t="shared" si="292"/>
        <v>42355.805659722217</v>
      </c>
      <c r="U2653">
        <f t="shared" si="293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87"/>
        <v>1</v>
      </c>
      <c r="P2654" s="7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1">
        <f t="shared" si="291"/>
        <v>41953.158854166672</v>
      </c>
      <c r="T2654" s="11">
        <f t="shared" si="292"/>
        <v>41983.158854166672</v>
      </c>
      <c r="U2654">
        <f t="shared" si="293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87"/>
        <v>12</v>
      </c>
      <c r="P2655" s="7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1">
        <f t="shared" si="291"/>
        <v>41771.651932870373</v>
      </c>
      <c r="T2655" s="11">
        <f t="shared" si="292"/>
        <v>41803.166666666664</v>
      </c>
      <c r="U2655">
        <f t="shared" si="293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87"/>
        <v>0</v>
      </c>
      <c r="P2656" s="7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1">
        <f t="shared" si="291"/>
        <v>42055.600995370376</v>
      </c>
      <c r="T2656" s="11">
        <f t="shared" si="292"/>
        <v>42115.559328703705</v>
      </c>
      <c r="U2656">
        <f t="shared" si="293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87"/>
        <v>21</v>
      </c>
      <c r="P2657" s="7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1">
        <f t="shared" si="291"/>
        <v>42381.866284722222</v>
      </c>
      <c r="T2657" s="11">
        <f t="shared" si="292"/>
        <v>42409.833333333328</v>
      </c>
      <c r="U2657">
        <f t="shared" si="293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87"/>
        <v>11</v>
      </c>
      <c r="P2658" s="7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1">
        <f t="shared" si="291"/>
        <v>42767.688518518517</v>
      </c>
      <c r="T2658" s="11">
        <f t="shared" si="292"/>
        <v>42806.791666666672</v>
      </c>
      <c r="U2658">
        <f t="shared" si="293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87"/>
        <v>19</v>
      </c>
      <c r="P2659" s="7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1">
        <f t="shared" si="291"/>
        <v>42551.928854166668</v>
      </c>
      <c r="T2659" s="11">
        <f t="shared" si="292"/>
        <v>42585.0625</v>
      </c>
      <c r="U2659">
        <f t="shared" si="293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87"/>
        <v>0</v>
      </c>
      <c r="P2660" s="7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1">
        <f t="shared" si="291"/>
        <v>42551.884189814817</v>
      </c>
      <c r="T2660" s="11">
        <f t="shared" si="292"/>
        <v>42581.884189814817</v>
      </c>
      <c r="U2660">
        <f t="shared" si="293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87"/>
        <v>3</v>
      </c>
      <c r="P2661" s="7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1">
        <f t="shared" si="291"/>
        <v>42082.069560185191</v>
      </c>
      <c r="T2661" s="11">
        <f t="shared" si="292"/>
        <v>42112.069560185191</v>
      </c>
      <c r="U2661">
        <f t="shared" si="293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87"/>
        <v>0</v>
      </c>
      <c r="P2662" s="7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1">
        <f t="shared" si="291"/>
        <v>42272.713171296295</v>
      </c>
      <c r="T2662" s="11">
        <f t="shared" si="292"/>
        <v>42332.754837962959</v>
      </c>
      <c r="U2662">
        <f t="shared" si="293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87"/>
        <v>103</v>
      </c>
      <c r="P2663" s="7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1">
        <f t="shared" si="291"/>
        <v>41542.958449074074</v>
      </c>
      <c r="T2663" s="11">
        <f t="shared" si="292"/>
        <v>41572.958449074074</v>
      </c>
      <c r="U2663">
        <f t="shared" si="293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87"/>
        <v>107</v>
      </c>
      <c r="P2664" s="7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1">
        <f t="shared" si="291"/>
        <v>42207.746678240743</v>
      </c>
      <c r="T2664" s="11">
        <f t="shared" si="292"/>
        <v>42237.746678240743</v>
      </c>
      <c r="U2664">
        <f t="shared" si="293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87"/>
        <v>105</v>
      </c>
      <c r="P2665" s="7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1">
        <f t="shared" si="291"/>
        <v>42222.622766203705</v>
      </c>
      <c r="T2665" s="11">
        <f t="shared" si="292"/>
        <v>42251.625</v>
      </c>
      <c r="U2665">
        <f t="shared" si="293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87"/>
        <v>103</v>
      </c>
      <c r="P2666" s="7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1">
        <f t="shared" si="291"/>
        <v>42313.02542824074</v>
      </c>
      <c r="T2666" s="11">
        <f t="shared" si="292"/>
        <v>42347.290972222225</v>
      </c>
      <c r="U2666">
        <f t="shared" si="293"/>
        <v>2015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87"/>
        <v>123</v>
      </c>
      <c r="P2667" s="7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1">
        <f t="shared" si="291"/>
        <v>42083.895532407405</v>
      </c>
      <c r="T2667" s="11">
        <f t="shared" si="292"/>
        <v>42128.895532407405</v>
      </c>
      <c r="U2667">
        <f t="shared" si="293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87"/>
        <v>159</v>
      </c>
      <c r="P2668" s="7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1">
        <f t="shared" si="291"/>
        <v>42235.764340277776</v>
      </c>
      <c r="T2668" s="11">
        <f t="shared" si="292"/>
        <v>42272.875</v>
      </c>
      <c r="U2668">
        <f t="shared" si="293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87"/>
        <v>111</v>
      </c>
      <c r="P2669" s="7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1">
        <f t="shared" si="291"/>
        <v>42380.926111111112</v>
      </c>
      <c r="T2669" s="11">
        <f t="shared" si="292"/>
        <v>42410.926111111112</v>
      </c>
      <c r="U2669">
        <f t="shared" si="293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87"/>
        <v>171</v>
      </c>
      <c r="P2670" s="7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1">
        <f t="shared" si="291"/>
        <v>42275.588715277772</v>
      </c>
      <c r="T2670" s="11">
        <f t="shared" si="292"/>
        <v>42317.60555555555</v>
      </c>
      <c r="U2670">
        <f t="shared" si="293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87"/>
        <v>125</v>
      </c>
      <c r="P2671" s="7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1">
        <f t="shared" si="291"/>
        <v>42319.035833333335</v>
      </c>
      <c r="T2671" s="11">
        <f t="shared" si="292"/>
        <v>42379.035833333335</v>
      </c>
      <c r="U2671">
        <f t="shared" si="293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87"/>
        <v>6</v>
      </c>
      <c r="P2672" s="7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1">
        <f t="shared" si="291"/>
        <v>41821.020601851851</v>
      </c>
      <c r="T2672" s="11">
        <f t="shared" si="292"/>
        <v>41849.020601851851</v>
      </c>
      <c r="U2672">
        <f t="shared" si="293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87"/>
        <v>11</v>
      </c>
      <c r="P2673" s="7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1">
        <f t="shared" si="291"/>
        <v>41962.749027777783</v>
      </c>
      <c r="T2673" s="11">
        <f t="shared" si="292"/>
        <v>41992.818055555559</v>
      </c>
      <c r="U2673">
        <f t="shared" si="293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87"/>
        <v>33</v>
      </c>
      <c r="P2674" s="7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1">
        <f t="shared" si="291"/>
        <v>42344.884143518517</v>
      </c>
      <c r="T2674" s="11">
        <f t="shared" si="292"/>
        <v>42366.25</v>
      </c>
      <c r="U2674">
        <f t="shared" si="293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87"/>
        <v>28</v>
      </c>
      <c r="P2675" s="7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1">
        <f t="shared" si="291"/>
        <v>41912.541655092595</v>
      </c>
      <c r="T2675" s="11">
        <f t="shared" si="292"/>
        <v>41941.947916666664</v>
      </c>
      <c r="U2675">
        <f t="shared" si="293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87"/>
        <v>63</v>
      </c>
      <c r="P2676" s="7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1">
        <f t="shared" si="291"/>
        <v>42529.632754629631</v>
      </c>
      <c r="T2676" s="11">
        <f t="shared" si="292"/>
        <v>42556.207638888889</v>
      </c>
      <c r="U2676">
        <f t="shared" si="293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87"/>
        <v>8</v>
      </c>
      <c r="P2677" s="7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1">
        <f t="shared" si="291"/>
        <v>41923.857511574075</v>
      </c>
      <c r="T2677" s="11">
        <f t="shared" si="292"/>
        <v>41953.899178240739</v>
      </c>
      <c r="U2677">
        <f t="shared" si="293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87"/>
        <v>50</v>
      </c>
      <c r="P2678" s="7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1">
        <f t="shared" si="291"/>
        <v>42482.624699074076</v>
      </c>
      <c r="T2678" s="11">
        <f t="shared" si="292"/>
        <v>42512.624699074076</v>
      </c>
      <c r="U2678">
        <f t="shared" si="293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87"/>
        <v>18</v>
      </c>
      <c r="P2679" s="7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1">
        <f t="shared" si="291"/>
        <v>41793.029432870368</v>
      </c>
      <c r="T2679" s="11">
        <f t="shared" si="292"/>
        <v>41823.029432870368</v>
      </c>
      <c r="U2679">
        <f t="shared" si="293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87"/>
        <v>0</v>
      </c>
      <c r="P2680" s="7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1">
        <f t="shared" si="291"/>
        <v>42241.798206018517</v>
      </c>
      <c r="T2680" s="11">
        <f t="shared" si="292"/>
        <v>42271.798206018517</v>
      </c>
      <c r="U2680">
        <f t="shared" si="293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87"/>
        <v>0</v>
      </c>
      <c r="P2681" s="7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1">
        <f t="shared" si="291"/>
        <v>42033.001087962963</v>
      </c>
      <c r="T2681" s="11">
        <f t="shared" si="292"/>
        <v>42063.001087962963</v>
      </c>
      <c r="U2681">
        <f t="shared" si="293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87"/>
        <v>1</v>
      </c>
      <c r="P2682" s="7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1">
        <f t="shared" si="291"/>
        <v>42436.211701388893</v>
      </c>
      <c r="T2682" s="11">
        <f t="shared" si="292"/>
        <v>42466.170034722221</v>
      </c>
      <c r="U2682">
        <f t="shared" si="293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87"/>
        <v>1</v>
      </c>
      <c r="P2683" s="7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1">
        <f t="shared" si="291"/>
        <v>41805.895254629628</v>
      </c>
      <c r="T2683" s="11">
        <f t="shared" si="292"/>
        <v>41830.895254629628</v>
      </c>
      <c r="U2683">
        <f t="shared" si="293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87"/>
        <v>28</v>
      </c>
      <c r="P2684" s="7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1">
        <f t="shared" si="291"/>
        <v>41932.871990740743</v>
      </c>
      <c r="T2684" s="11">
        <f t="shared" si="292"/>
        <v>41965.249305555553</v>
      </c>
      <c r="U2684">
        <f t="shared" si="293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87"/>
        <v>0</v>
      </c>
      <c r="P2685" s="7">
        <f t="shared" si="288"/>
        <v>12</v>
      </c>
      <c r="Q2685" t="str">
        <f t="shared" si="289"/>
        <v>food</v>
      </c>
      <c r="R2685" t="str">
        <f t="shared" si="290"/>
        <v>food trucks</v>
      </c>
      <c r="S2685" s="11">
        <f t="shared" si="291"/>
        <v>42034.75509259259</v>
      </c>
      <c r="T2685" s="11">
        <f t="shared" si="292"/>
        <v>42064.75509259259</v>
      </c>
      <c r="U2685">
        <f t="shared" si="293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87"/>
        <v>1</v>
      </c>
      <c r="P2686" s="7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1">
        <f t="shared" si="291"/>
        <v>41820.914641203701</v>
      </c>
      <c r="T2686" s="11">
        <f t="shared" si="292"/>
        <v>41860.914641203701</v>
      </c>
      <c r="U2686">
        <f t="shared" si="293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87"/>
        <v>0</v>
      </c>
      <c r="P2687" s="7">
        <f t="shared" si="288"/>
        <v>10</v>
      </c>
      <c r="Q2687" t="str">
        <f t="shared" si="289"/>
        <v>food</v>
      </c>
      <c r="R2687" t="str">
        <f t="shared" si="290"/>
        <v>food trucks</v>
      </c>
      <c r="S2687" s="11">
        <f t="shared" si="291"/>
        <v>42061.69594907407</v>
      </c>
      <c r="T2687" s="11">
        <f t="shared" si="292"/>
        <v>42121.654282407413</v>
      </c>
      <c r="U2687">
        <f t="shared" si="293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87"/>
        <v>0</v>
      </c>
      <c r="P2688" s="7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1">
        <f t="shared" si="291"/>
        <v>41892.974803240737</v>
      </c>
      <c r="T2688" s="11">
        <f t="shared" si="292"/>
        <v>41912.974803240737</v>
      </c>
      <c r="U2688">
        <f t="shared" si="293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87"/>
        <v>0</v>
      </c>
      <c r="P2689" s="7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1">
        <f t="shared" si="291"/>
        <v>42154.64025462963</v>
      </c>
      <c r="T2689" s="11">
        <f t="shared" si="292"/>
        <v>42184.64025462963</v>
      </c>
      <c r="U2689">
        <f t="shared" si="293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94">ROUND(E2690/D2690*100,0)</f>
        <v>0</v>
      </c>
      <c r="P2690" s="7">
        <f t="shared" ref="P2690:P2753" si="295">E2690/L2690</f>
        <v>5.2857142857142856</v>
      </c>
      <c r="Q2690" t="str">
        <f t="shared" ref="Q2690:Q2753" si="296">LEFT(N2690,SEARCH("/",N2690)-1)</f>
        <v>food</v>
      </c>
      <c r="R2690" t="str">
        <f t="shared" ref="R2690:R2753" si="297">RIGHT(N2690,LEN(N2690)-SEARCH("/",N2690))</f>
        <v>food trucks</v>
      </c>
      <c r="S2690" s="11">
        <f t="shared" ref="S2690:S2753" si="298">(((J2690/60)/60)/24)+DATE(1970,1,1)</f>
        <v>42028.118865740747</v>
      </c>
      <c r="T2690" s="11">
        <f t="shared" ref="T2690:T2753" si="299">(((I2690/60)/60)/24)+DATE(1970,1,1)</f>
        <v>42059.125</v>
      </c>
      <c r="U2690">
        <f t="shared" ref="U2690:U2753" si="300">YEAR(S2690)</f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94"/>
        <v>0</v>
      </c>
      <c r="P2691" s="7">
        <f t="shared" si="295"/>
        <v>1</v>
      </c>
      <c r="Q2691" t="str">
        <f t="shared" si="296"/>
        <v>food</v>
      </c>
      <c r="R2691" t="str">
        <f t="shared" si="297"/>
        <v>food trucks</v>
      </c>
      <c r="S2691" s="11">
        <f t="shared" si="298"/>
        <v>42551.961689814809</v>
      </c>
      <c r="T2691" s="11">
        <f t="shared" si="299"/>
        <v>42581.961689814809</v>
      </c>
      <c r="U2691">
        <f t="shared" si="300"/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94"/>
        <v>11</v>
      </c>
      <c r="P2692" s="7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1">
        <f t="shared" si="298"/>
        <v>42113.105046296296</v>
      </c>
      <c r="T2692" s="11">
        <f t="shared" si="299"/>
        <v>42158.105046296296</v>
      </c>
      <c r="U2692">
        <f t="shared" si="300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94"/>
        <v>0</v>
      </c>
      <c r="P2693" s="7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1">
        <f t="shared" si="298"/>
        <v>42089.724039351851</v>
      </c>
      <c r="T2693" s="11">
        <f t="shared" si="299"/>
        <v>42134.724039351851</v>
      </c>
      <c r="U2693">
        <f t="shared" si="300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94"/>
        <v>1</v>
      </c>
      <c r="P2694" s="7">
        <f t="shared" si="295"/>
        <v>25</v>
      </c>
      <c r="Q2694" t="str">
        <f t="shared" si="296"/>
        <v>food</v>
      </c>
      <c r="R2694" t="str">
        <f t="shared" si="297"/>
        <v>food trucks</v>
      </c>
      <c r="S2694" s="11">
        <f t="shared" si="298"/>
        <v>42058.334027777775</v>
      </c>
      <c r="T2694" s="11">
        <f t="shared" si="299"/>
        <v>42088.292361111111</v>
      </c>
      <c r="U2694">
        <f t="shared" si="300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94"/>
        <v>1</v>
      </c>
      <c r="P2695" s="7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1">
        <f t="shared" si="298"/>
        <v>41834.138495370367</v>
      </c>
      <c r="T2695" s="11">
        <f t="shared" si="299"/>
        <v>41864.138495370367</v>
      </c>
      <c r="U2695">
        <f t="shared" si="300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94"/>
        <v>0</v>
      </c>
      <c r="P2696" s="7">
        <f t="shared" si="295"/>
        <v>1</v>
      </c>
      <c r="Q2696" t="str">
        <f t="shared" si="296"/>
        <v>food</v>
      </c>
      <c r="R2696" t="str">
        <f t="shared" si="297"/>
        <v>food trucks</v>
      </c>
      <c r="S2696" s="11">
        <f t="shared" si="298"/>
        <v>41878.140497685185</v>
      </c>
      <c r="T2696" s="11">
        <f t="shared" si="299"/>
        <v>41908.140497685185</v>
      </c>
      <c r="U2696">
        <f t="shared" si="300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94"/>
        <v>0</v>
      </c>
      <c r="P2697" s="7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1">
        <f t="shared" si="298"/>
        <v>42048.181921296295</v>
      </c>
      <c r="T2697" s="11">
        <f t="shared" si="299"/>
        <v>42108.14025462963</v>
      </c>
      <c r="U2697">
        <f t="shared" si="300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94"/>
        <v>6</v>
      </c>
      <c r="P2698" s="7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1">
        <f t="shared" si="298"/>
        <v>41964.844444444447</v>
      </c>
      <c r="T2698" s="11">
        <f t="shared" si="299"/>
        <v>41998.844444444447</v>
      </c>
      <c r="U2698">
        <f t="shared" si="300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94"/>
        <v>26</v>
      </c>
      <c r="P2699" s="7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1">
        <f t="shared" si="298"/>
        <v>42187.940081018518</v>
      </c>
      <c r="T2699" s="11">
        <f t="shared" si="299"/>
        <v>42218.916666666672</v>
      </c>
      <c r="U2699">
        <f t="shared" si="300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94"/>
        <v>0</v>
      </c>
      <c r="P2700" s="7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1">
        <f t="shared" si="298"/>
        <v>41787.898240740738</v>
      </c>
      <c r="T2700" s="11">
        <f t="shared" si="299"/>
        <v>41817.898240740738</v>
      </c>
      <c r="U2700">
        <f t="shared" si="300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94"/>
        <v>0</v>
      </c>
      <c r="P2701" s="7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1">
        <f t="shared" si="298"/>
        <v>41829.896562499998</v>
      </c>
      <c r="T2701" s="11">
        <f t="shared" si="299"/>
        <v>41859.896562499998</v>
      </c>
      <c r="U2701">
        <f t="shared" si="300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94"/>
        <v>1</v>
      </c>
      <c r="P2702" s="7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1">
        <f t="shared" si="298"/>
        <v>41870.87467592593</v>
      </c>
      <c r="T2702" s="11">
        <f t="shared" si="299"/>
        <v>41900.87467592593</v>
      </c>
      <c r="U2702">
        <f t="shared" si="300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94"/>
        <v>46</v>
      </c>
      <c r="P2703" s="7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1">
        <f t="shared" si="298"/>
        <v>42801.774699074071</v>
      </c>
      <c r="T2703" s="11">
        <f t="shared" si="299"/>
        <v>42832.733032407406</v>
      </c>
      <c r="U2703">
        <f t="shared" si="300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94"/>
        <v>34</v>
      </c>
      <c r="P2704" s="7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1">
        <f t="shared" si="298"/>
        <v>42800.801817129628</v>
      </c>
      <c r="T2704" s="11">
        <f t="shared" si="299"/>
        <v>42830.760150462964</v>
      </c>
      <c r="U2704">
        <f t="shared" si="300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94"/>
        <v>104</v>
      </c>
      <c r="P2705" s="7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1">
        <f t="shared" si="298"/>
        <v>42756.690162037034</v>
      </c>
      <c r="T2705" s="11">
        <f t="shared" si="299"/>
        <v>42816.648495370369</v>
      </c>
      <c r="U2705">
        <f t="shared" si="300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94"/>
        <v>6</v>
      </c>
      <c r="P2706" s="7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1">
        <f t="shared" si="298"/>
        <v>42787.862430555557</v>
      </c>
      <c r="T2706" s="11">
        <f t="shared" si="299"/>
        <v>42830.820763888885</v>
      </c>
      <c r="U2706">
        <f t="shared" si="300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94"/>
        <v>11</v>
      </c>
      <c r="P2707" s="7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1">
        <f t="shared" si="298"/>
        <v>42773.916180555556</v>
      </c>
      <c r="T2707" s="11">
        <f t="shared" si="299"/>
        <v>42818.874513888892</v>
      </c>
      <c r="U2707">
        <f t="shared" si="300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94"/>
        <v>112</v>
      </c>
      <c r="P2708" s="7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1">
        <f t="shared" si="298"/>
        <v>41899.294942129629</v>
      </c>
      <c r="T2708" s="11">
        <f t="shared" si="299"/>
        <v>41928.290972222225</v>
      </c>
      <c r="U2708">
        <f t="shared" si="300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94"/>
        <v>351</v>
      </c>
      <c r="P2709" s="7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1">
        <f t="shared" si="298"/>
        <v>41391.782905092594</v>
      </c>
      <c r="T2709" s="11">
        <f t="shared" si="299"/>
        <v>41421.290972222225</v>
      </c>
      <c r="U2709">
        <f t="shared" si="300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94"/>
        <v>233</v>
      </c>
      <c r="P2710" s="7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1">
        <f t="shared" si="298"/>
        <v>42512.698217592595</v>
      </c>
      <c r="T2710" s="11">
        <f t="shared" si="299"/>
        <v>42572.698217592595</v>
      </c>
      <c r="U2710">
        <f t="shared" si="300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94"/>
        <v>102</v>
      </c>
      <c r="P2711" s="7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1">
        <f t="shared" si="298"/>
        <v>42612.149780092594</v>
      </c>
      <c r="T2711" s="11">
        <f t="shared" si="299"/>
        <v>42647.165972222225</v>
      </c>
      <c r="U2711">
        <f t="shared" si="300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94"/>
        <v>154</v>
      </c>
      <c r="P2712" s="7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1">
        <f t="shared" si="298"/>
        <v>41828.229490740741</v>
      </c>
      <c r="T2712" s="11">
        <f t="shared" si="299"/>
        <v>41860.083333333336</v>
      </c>
      <c r="U2712">
        <f t="shared" si="300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94"/>
        <v>101</v>
      </c>
      <c r="P2713" s="7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1">
        <f t="shared" si="298"/>
        <v>41780.745254629634</v>
      </c>
      <c r="T2713" s="11">
        <f t="shared" si="299"/>
        <v>41810.917361111111</v>
      </c>
      <c r="U2713">
        <f t="shared" si="300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94"/>
        <v>131</v>
      </c>
      <c r="P2714" s="7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1">
        <f t="shared" si="298"/>
        <v>41432.062037037038</v>
      </c>
      <c r="T2714" s="11">
        <f t="shared" si="299"/>
        <v>41468.75</v>
      </c>
      <c r="U2714">
        <f t="shared" si="300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94"/>
        <v>102</v>
      </c>
      <c r="P2715" s="7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1">
        <f t="shared" si="298"/>
        <v>42322.653749999998</v>
      </c>
      <c r="T2715" s="11">
        <f t="shared" si="299"/>
        <v>42362.653749999998</v>
      </c>
      <c r="U2715">
        <f t="shared" si="300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94"/>
        <v>116</v>
      </c>
      <c r="P2716" s="7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1">
        <f t="shared" si="298"/>
        <v>42629.655046296291</v>
      </c>
      <c r="T2716" s="11">
        <f t="shared" si="299"/>
        <v>42657.958333333328</v>
      </c>
      <c r="U2716">
        <f t="shared" si="300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94"/>
        <v>265</v>
      </c>
      <c r="P2717" s="7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1">
        <f t="shared" si="298"/>
        <v>42387.398472222223</v>
      </c>
      <c r="T2717" s="11">
        <f t="shared" si="299"/>
        <v>42421.398472222223</v>
      </c>
      <c r="U2717">
        <f t="shared" si="300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94"/>
        <v>120</v>
      </c>
      <c r="P2718" s="7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1">
        <f t="shared" si="298"/>
        <v>42255.333252314813</v>
      </c>
      <c r="T2718" s="11">
        <f t="shared" si="299"/>
        <v>42285.333252314813</v>
      </c>
      <c r="U2718">
        <f t="shared" si="300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94"/>
        <v>120</v>
      </c>
      <c r="P2719" s="7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1">
        <f t="shared" si="298"/>
        <v>41934.914918981485</v>
      </c>
      <c r="T2719" s="11">
        <f t="shared" si="299"/>
        <v>41979.956585648149</v>
      </c>
      <c r="U2719">
        <f t="shared" si="300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94"/>
        <v>104</v>
      </c>
      <c r="P2720" s="7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1">
        <f t="shared" si="298"/>
        <v>42465.596585648149</v>
      </c>
      <c r="T2720" s="11">
        <f t="shared" si="299"/>
        <v>42493.958333333328</v>
      </c>
      <c r="U2720">
        <f t="shared" si="300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94"/>
        <v>109</v>
      </c>
      <c r="P2721" s="7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1">
        <f t="shared" si="298"/>
        <v>42418.031180555554</v>
      </c>
      <c r="T2721" s="11">
        <f t="shared" si="299"/>
        <v>42477.989513888882</v>
      </c>
      <c r="U2721">
        <f t="shared" si="300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94"/>
        <v>118</v>
      </c>
      <c r="P2722" s="7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1">
        <f t="shared" si="298"/>
        <v>42655.465891203698</v>
      </c>
      <c r="T2722" s="11">
        <f t="shared" si="299"/>
        <v>42685.507557870369</v>
      </c>
      <c r="U2722">
        <f t="shared" si="300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94"/>
        <v>1462</v>
      </c>
      <c r="P2723" s="7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1">
        <f t="shared" si="298"/>
        <v>41493.543958333335</v>
      </c>
      <c r="T2723" s="11">
        <f t="shared" si="299"/>
        <v>41523.791666666664</v>
      </c>
      <c r="U2723">
        <f t="shared" si="300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94"/>
        <v>253</v>
      </c>
      <c r="P2724" s="7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1">
        <f t="shared" si="298"/>
        <v>42704.857094907406</v>
      </c>
      <c r="T2724" s="11">
        <f t="shared" si="299"/>
        <v>42764.857094907406</v>
      </c>
      <c r="U2724">
        <f t="shared" si="300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94"/>
        <v>140</v>
      </c>
      <c r="P2725" s="7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1">
        <f t="shared" si="298"/>
        <v>41944.83898148148</v>
      </c>
      <c r="T2725" s="11">
        <f t="shared" si="299"/>
        <v>42004.880648148144</v>
      </c>
      <c r="U2725">
        <f t="shared" si="300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94"/>
        <v>297</v>
      </c>
      <c r="P2726" s="7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1">
        <f t="shared" si="298"/>
        <v>42199.32707175926</v>
      </c>
      <c r="T2726" s="11">
        <f t="shared" si="299"/>
        <v>42231.32707175926</v>
      </c>
      <c r="U2726">
        <f t="shared" si="300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94"/>
        <v>145</v>
      </c>
      <c r="P2727" s="7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1">
        <f t="shared" si="298"/>
        <v>42745.744618055556</v>
      </c>
      <c r="T2727" s="11">
        <f t="shared" si="299"/>
        <v>42795.744618055556</v>
      </c>
      <c r="U2727">
        <f t="shared" si="300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94"/>
        <v>106</v>
      </c>
      <c r="P2728" s="7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1">
        <f t="shared" si="298"/>
        <v>42452.579988425925</v>
      </c>
      <c r="T2728" s="11">
        <f t="shared" si="299"/>
        <v>42482.579988425925</v>
      </c>
      <c r="U2728">
        <f t="shared" si="300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94"/>
        <v>493</v>
      </c>
      <c r="P2729" s="7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1">
        <f t="shared" si="298"/>
        <v>42198.676655092597</v>
      </c>
      <c r="T2729" s="11">
        <f t="shared" si="299"/>
        <v>42223.676655092597</v>
      </c>
      <c r="U2729">
        <f t="shared" si="300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94"/>
        <v>202</v>
      </c>
      <c r="P2730" s="7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1">
        <f t="shared" si="298"/>
        <v>42333.59993055556</v>
      </c>
      <c r="T2730" s="11">
        <f t="shared" si="299"/>
        <v>42368.59993055556</v>
      </c>
      <c r="U2730">
        <f t="shared" si="300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94"/>
        <v>104</v>
      </c>
      <c r="P2731" s="7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1">
        <f t="shared" si="298"/>
        <v>42095.240706018521</v>
      </c>
      <c r="T2731" s="11">
        <f t="shared" si="299"/>
        <v>42125.240706018521</v>
      </c>
      <c r="U2731">
        <f t="shared" si="300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94"/>
        <v>170</v>
      </c>
      <c r="P2732" s="7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1">
        <f t="shared" si="298"/>
        <v>41351.541377314818</v>
      </c>
      <c r="T2732" s="11">
        <f t="shared" si="299"/>
        <v>41386.541377314818</v>
      </c>
      <c r="U2732">
        <f t="shared" si="300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94"/>
        <v>104</v>
      </c>
      <c r="P2733" s="7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1">
        <f t="shared" si="298"/>
        <v>41872.525717592594</v>
      </c>
      <c r="T2733" s="11">
        <f t="shared" si="299"/>
        <v>41930.166666666664</v>
      </c>
      <c r="U2733">
        <f t="shared" si="300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94"/>
        <v>118</v>
      </c>
      <c r="P2734" s="7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1">
        <f t="shared" si="298"/>
        <v>41389.808194444442</v>
      </c>
      <c r="T2734" s="11">
        <f t="shared" si="299"/>
        <v>41422</v>
      </c>
      <c r="U2734">
        <f t="shared" si="300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94"/>
        <v>108</v>
      </c>
      <c r="P2735" s="7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1">
        <f t="shared" si="298"/>
        <v>42044.272847222222</v>
      </c>
      <c r="T2735" s="11">
        <f t="shared" si="299"/>
        <v>42104.231180555551</v>
      </c>
      <c r="U2735">
        <f t="shared" si="300"/>
        <v>2015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94"/>
        <v>2260300</v>
      </c>
      <c r="P2736" s="7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1">
        <f t="shared" si="298"/>
        <v>42626.668888888889</v>
      </c>
      <c r="T2736" s="11">
        <f t="shared" si="299"/>
        <v>42656.915972222225</v>
      </c>
      <c r="U2736">
        <f t="shared" si="300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94"/>
        <v>978</v>
      </c>
      <c r="P2737" s="7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1">
        <f t="shared" si="298"/>
        <v>41316.120949074073</v>
      </c>
      <c r="T2737" s="11">
        <f t="shared" si="299"/>
        <v>41346.833333333336</v>
      </c>
      <c r="U2737">
        <f t="shared" si="300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94"/>
        <v>123</v>
      </c>
      <c r="P2738" s="7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1">
        <f t="shared" si="298"/>
        <v>41722.666354166664</v>
      </c>
      <c r="T2738" s="11">
        <f t="shared" si="299"/>
        <v>41752.666354166664</v>
      </c>
      <c r="U2738">
        <f t="shared" si="300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94"/>
        <v>246</v>
      </c>
      <c r="P2739" s="7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1">
        <f t="shared" si="298"/>
        <v>41611.917673611111</v>
      </c>
      <c r="T2739" s="11">
        <f t="shared" si="299"/>
        <v>41654.791666666664</v>
      </c>
      <c r="U2739">
        <f t="shared" si="300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94"/>
        <v>148</v>
      </c>
      <c r="P2740" s="7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1">
        <f t="shared" si="298"/>
        <v>42620.143564814818</v>
      </c>
      <c r="T2740" s="11">
        <f t="shared" si="299"/>
        <v>42680.143564814818</v>
      </c>
      <c r="U2740">
        <f t="shared" si="300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94"/>
        <v>384</v>
      </c>
      <c r="P2741" s="7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1">
        <f t="shared" si="298"/>
        <v>41719.887928240743</v>
      </c>
      <c r="T2741" s="11">
        <f t="shared" si="299"/>
        <v>41764.887928240743</v>
      </c>
      <c r="U2741">
        <f t="shared" si="300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94"/>
        <v>103</v>
      </c>
      <c r="P2742" s="7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1">
        <f t="shared" si="298"/>
        <v>42045.031851851847</v>
      </c>
      <c r="T2742" s="11">
        <f t="shared" si="299"/>
        <v>42074.99018518519</v>
      </c>
      <c r="U2742">
        <f t="shared" si="300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94"/>
        <v>0</v>
      </c>
      <c r="P2743" s="7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1">
        <f t="shared" si="298"/>
        <v>41911.657430555555</v>
      </c>
      <c r="T2743" s="11">
        <f t="shared" si="299"/>
        <v>41932.088194444441</v>
      </c>
      <c r="U2743">
        <f t="shared" si="300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94"/>
        <v>29</v>
      </c>
      <c r="P2744" s="7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1">
        <f t="shared" si="298"/>
        <v>41030.719756944447</v>
      </c>
      <c r="T2744" s="11">
        <f t="shared" si="299"/>
        <v>41044.719756944447</v>
      </c>
      <c r="U2744">
        <f t="shared" si="300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94"/>
        <v>0</v>
      </c>
      <c r="P2745" s="7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1">
        <f t="shared" si="298"/>
        <v>42632.328784722224</v>
      </c>
      <c r="T2745" s="11">
        <f t="shared" si="299"/>
        <v>42662.328784722224</v>
      </c>
      <c r="U2745">
        <f t="shared" si="300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94"/>
        <v>5</v>
      </c>
      <c r="P2746" s="7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1">
        <f t="shared" si="298"/>
        <v>40938.062476851854</v>
      </c>
      <c r="T2746" s="11">
        <f t="shared" si="299"/>
        <v>40968.062476851854</v>
      </c>
      <c r="U2746">
        <f t="shared" si="300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94"/>
        <v>22</v>
      </c>
      <c r="P2747" s="7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1">
        <f t="shared" si="298"/>
        <v>41044.988055555557</v>
      </c>
      <c r="T2747" s="11">
        <f t="shared" si="299"/>
        <v>41104.988055555557</v>
      </c>
      <c r="U2747">
        <f t="shared" si="300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94"/>
        <v>27</v>
      </c>
      <c r="P2748" s="7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1">
        <f t="shared" si="298"/>
        <v>41850.781377314815</v>
      </c>
      <c r="T2748" s="11">
        <f t="shared" si="299"/>
        <v>41880.781377314815</v>
      </c>
      <c r="U2748">
        <f t="shared" si="300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94"/>
        <v>28</v>
      </c>
      <c r="P2749" s="7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1">
        <f t="shared" si="298"/>
        <v>41044.64811342593</v>
      </c>
      <c r="T2749" s="11">
        <f t="shared" si="299"/>
        <v>41076.131944444445</v>
      </c>
      <c r="U2749">
        <f t="shared" si="300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94"/>
        <v>1</v>
      </c>
      <c r="P2750" s="7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1">
        <f t="shared" si="298"/>
        <v>42585.7106712963</v>
      </c>
      <c r="T2750" s="11">
        <f t="shared" si="299"/>
        <v>42615.7106712963</v>
      </c>
      <c r="U2750">
        <f t="shared" si="300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94"/>
        <v>1</v>
      </c>
      <c r="P2751" s="7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1">
        <f t="shared" si="298"/>
        <v>42068.799039351856</v>
      </c>
      <c r="T2751" s="11">
        <f t="shared" si="299"/>
        <v>42098.757372685184</v>
      </c>
      <c r="U2751">
        <f t="shared" si="300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94"/>
        <v>0</v>
      </c>
      <c r="P2752" s="7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1">
        <f t="shared" si="298"/>
        <v>41078.899826388886</v>
      </c>
      <c r="T2752" s="11">
        <f t="shared" si="299"/>
        <v>41090.833333333336</v>
      </c>
      <c r="U2752">
        <f t="shared" si="300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94"/>
        <v>0</v>
      </c>
      <c r="P2753" s="7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1">
        <f t="shared" si="298"/>
        <v>41747.887060185189</v>
      </c>
      <c r="T2753" s="11">
        <f t="shared" si="299"/>
        <v>41807.887060185189</v>
      </c>
      <c r="U2753">
        <f t="shared" si="300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301">ROUND(E2754/D2754*100,0)</f>
        <v>11</v>
      </c>
      <c r="P2754" s="7">
        <f t="shared" ref="P2754:P2817" si="302">E2754/L2754</f>
        <v>39.285714285714285</v>
      </c>
      <c r="Q2754" t="str">
        <f t="shared" ref="Q2754:Q2817" si="303">LEFT(N2754,SEARCH("/",N2754)-1)</f>
        <v>publishing</v>
      </c>
      <c r="R2754" t="str">
        <f t="shared" ref="R2754:R2817" si="304">RIGHT(N2754,LEN(N2754)-SEARCH("/",N2754))</f>
        <v>children's books</v>
      </c>
      <c r="S2754" s="11">
        <f t="shared" ref="S2754:S2817" si="305">(((J2754/60)/60)/24)+DATE(1970,1,1)</f>
        <v>40855.765092592592</v>
      </c>
      <c r="T2754" s="11">
        <f t="shared" ref="T2754:T2817" si="306">(((I2754/60)/60)/24)+DATE(1970,1,1)</f>
        <v>40895.765092592592</v>
      </c>
      <c r="U2754">
        <f t="shared" ref="U2754:U2817" si="307">YEAR(S2754)</f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301"/>
        <v>19</v>
      </c>
      <c r="P2755" s="7">
        <f t="shared" si="302"/>
        <v>47.5</v>
      </c>
      <c r="Q2755" t="str">
        <f t="shared" si="303"/>
        <v>publishing</v>
      </c>
      <c r="R2755" t="str">
        <f t="shared" si="304"/>
        <v>children's books</v>
      </c>
      <c r="S2755" s="11">
        <f t="shared" si="305"/>
        <v>41117.900729166664</v>
      </c>
      <c r="T2755" s="11">
        <f t="shared" si="306"/>
        <v>41147.900729166664</v>
      </c>
      <c r="U2755">
        <f t="shared" si="307"/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01"/>
        <v>0</v>
      </c>
      <c r="P2756" s="7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1">
        <f t="shared" si="305"/>
        <v>41863.636006944449</v>
      </c>
      <c r="T2756" s="11">
        <f t="shared" si="306"/>
        <v>41893.636006944449</v>
      </c>
      <c r="U2756">
        <f t="shared" si="307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01"/>
        <v>52</v>
      </c>
      <c r="P2757" s="7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1">
        <f t="shared" si="305"/>
        <v>42072.790821759263</v>
      </c>
      <c r="T2757" s="11">
        <f t="shared" si="306"/>
        <v>42102.790821759263</v>
      </c>
      <c r="U2757">
        <f t="shared" si="307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01"/>
        <v>10</v>
      </c>
      <c r="P2758" s="7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1">
        <f t="shared" si="305"/>
        <v>41620.90047453704</v>
      </c>
      <c r="T2758" s="11">
        <f t="shared" si="306"/>
        <v>41650.90047453704</v>
      </c>
      <c r="U2758">
        <f t="shared" si="307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01"/>
        <v>1</v>
      </c>
      <c r="P2759" s="7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1">
        <f t="shared" si="305"/>
        <v>42573.65662037037</v>
      </c>
      <c r="T2759" s="11">
        <f t="shared" si="306"/>
        <v>42588.65662037037</v>
      </c>
      <c r="U2759">
        <f t="shared" si="307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01"/>
        <v>12</v>
      </c>
      <c r="P2760" s="7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1">
        <f t="shared" si="305"/>
        <v>42639.441932870366</v>
      </c>
      <c r="T2760" s="11">
        <f t="shared" si="306"/>
        <v>42653.441932870366</v>
      </c>
      <c r="U2760">
        <f t="shared" si="307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01"/>
        <v>11</v>
      </c>
      <c r="P2761" s="7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1">
        <f t="shared" si="305"/>
        <v>42524.36650462963</v>
      </c>
      <c r="T2761" s="11">
        <f t="shared" si="306"/>
        <v>42567.36650462963</v>
      </c>
      <c r="U2761">
        <f t="shared" si="307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01"/>
        <v>0</v>
      </c>
      <c r="P2762" s="7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1">
        <f t="shared" si="305"/>
        <v>41415.461319444446</v>
      </c>
      <c r="T2762" s="11">
        <f t="shared" si="306"/>
        <v>41445.461319444446</v>
      </c>
      <c r="U2762">
        <f t="shared" si="307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01"/>
        <v>1</v>
      </c>
      <c r="P2763" s="7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1">
        <f t="shared" si="305"/>
        <v>41247.063576388886</v>
      </c>
      <c r="T2763" s="11">
        <f t="shared" si="306"/>
        <v>41277.063576388886</v>
      </c>
      <c r="U2763">
        <f t="shared" si="307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01"/>
        <v>1</v>
      </c>
      <c r="P2764" s="7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1">
        <f t="shared" si="305"/>
        <v>40927.036979166667</v>
      </c>
      <c r="T2764" s="11">
        <f t="shared" si="306"/>
        <v>40986.995312500003</v>
      </c>
      <c r="U2764">
        <f t="shared" si="307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01"/>
        <v>0</v>
      </c>
      <c r="P2765" s="7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1">
        <f t="shared" si="305"/>
        <v>41373.579675925925</v>
      </c>
      <c r="T2765" s="11">
        <f t="shared" si="306"/>
        <v>41418.579675925925</v>
      </c>
      <c r="U2765">
        <f t="shared" si="307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01"/>
        <v>1</v>
      </c>
      <c r="P2766" s="7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1">
        <f t="shared" si="305"/>
        <v>41030.292025462964</v>
      </c>
      <c r="T2766" s="11">
        <f t="shared" si="306"/>
        <v>41059.791666666664</v>
      </c>
      <c r="U2766">
        <f t="shared" si="307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01"/>
        <v>0</v>
      </c>
      <c r="P2767" s="7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1">
        <f t="shared" si="305"/>
        <v>41194.579027777778</v>
      </c>
      <c r="T2767" s="11">
        <f t="shared" si="306"/>
        <v>41210.579027777778</v>
      </c>
      <c r="U2767">
        <f t="shared" si="307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01"/>
        <v>2</v>
      </c>
      <c r="P2768" s="7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1">
        <f t="shared" si="305"/>
        <v>40736.668032407404</v>
      </c>
      <c r="T2768" s="11">
        <f t="shared" si="306"/>
        <v>40766.668032407404</v>
      </c>
      <c r="U2768">
        <f t="shared" si="307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01"/>
        <v>1</v>
      </c>
      <c r="P2769" s="7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1">
        <f t="shared" si="305"/>
        <v>42172.958912037036</v>
      </c>
      <c r="T2769" s="11">
        <f t="shared" si="306"/>
        <v>42232.958912037036</v>
      </c>
      <c r="U2769">
        <f t="shared" si="307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01"/>
        <v>14</v>
      </c>
      <c r="P2770" s="7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1">
        <f t="shared" si="305"/>
        <v>40967.614849537036</v>
      </c>
      <c r="T2770" s="11">
        <f t="shared" si="306"/>
        <v>40997.573182870372</v>
      </c>
      <c r="U2770">
        <f t="shared" si="307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01"/>
        <v>0</v>
      </c>
      <c r="P2771" s="7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1">
        <f t="shared" si="305"/>
        <v>41745.826273148145</v>
      </c>
      <c r="T2771" s="11">
        <f t="shared" si="306"/>
        <v>41795.826273148145</v>
      </c>
      <c r="U2771">
        <f t="shared" si="307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01"/>
        <v>10</v>
      </c>
      <c r="P2772" s="7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1">
        <f t="shared" si="305"/>
        <v>41686.705208333333</v>
      </c>
      <c r="T2772" s="11">
        <f t="shared" si="306"/>
        <v>41716.663541666669</v>
      </c>
      <c r="U2772">
        <f t="shared" si="307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01"/>
        <v>0</v>
      </c>
      <c r="P2773" s="7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1">
        <f t="shared" si="305"/>
        <v>41257.531712962962</v>
      </c>
      <c r="T2773" s="11">
        <f t="shared" si="306"/>
        <v>41306.708333333336</v>
      </c>
      <c r="U2773">
        <f t="shared" si="307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01"/>
        <v>0</v>
      </c>
      <c r="P2774" s="7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1">
        <f t="shared" si="305"/>
        <v>41537.869143518517</v>
      </c>
      <c r="T2774" s="11">
        <f t="shared" si="306"/>
        <v>41552.869143518517</v>
      </c>
      <c r="U2774">
        <f t="shared" si="307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01"/>
        <v>0</v>
      </c>
      <c r="P2775" s="7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1">
        <f t="shared" si="305"/>
        <v>42474.86482638889</v>
      </c>
      <c r="T2775" s="11">
        <f t="shared" si="306"/>
        <v>42484.86482638889</v>
      </c>
      <c r="U2775">
        <f t="shared" si="307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01"/>
        <v>14</v>
      </c>
      <c r="P2776" s="7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1">
        <f t="shared" si="305"/>
        <v>41311.126481481479</v>
      </c>
      <c r="T2776" s="11">
        <f t="shared" si="306"/>
        <v>41341.126481481479</v>
      </c>
      <c r="U2776">
        <f t="shared" si="307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01"/>
        <v>3</v>
      </c>
      <c r="P2777" s="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1">
        <f t="shared" si="305"/>
        <v>40863.013356481482</v>
      </c>
      <c r="T2777" s="11">
        <f t="shared" si="306"/>
        <v>40893.013356481482</v>
      </c>
      <c r="U2777">
        <f t="shared" si="307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01"/>
        <v>8</v>
      </c>
      <c r="P2778" s="7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1">
        <f t="shared" si="305"/>
        <v>42136.297175925924</v>
      </c>
      <c r="T2778" s="11">
        <f t="shared" si="306"/>
        <v>42167.297175925924</v>
      </c>
      <c r="U2778">
        <f t="shared" si="307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01"/>
        <v>0</v>
      </c>
      <c r="P2779" s="7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1">
        <f t="shared" si="305"/>
        <v>42172.669027777782</v>
      </c>
      <c r="T2779" s="11">
        <f t="shared" si="306"/>
        <v>42202.669027777782</v>
      </c>
      <c r="U2779">
        <f t="shared" si="307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01"/>
        <v>26</v>
      </c>
      <c r="P2780" s="7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1">
        <f t="shared" si="305"/>
        <v>41846.978078703702</v>
      </c>
      <c r="T2780" s="11">
        <f t="shared" si="306"/>
        <v>41876.978078703702</v>
      </c>
      <c r="U2780">
        <f t="shared" si="307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01"/>
        <v>2</v>
      </c>
      <c r="P2781" s="7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1">
        <f t="shared" si="305"/>
        <v>42300.585891203707</v>
      </c>
      <c r="T2781" s="11">
        <f t="shared" si="306"/>
        <v>42330.627557870372</v>
      </c>
      <c r="U2781">
        <f t="shared" si="307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01"/>
        <v>0</v>
      </c>
      <c r="P2782" s="7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1">
        <f t="shared" si="305"/>
        <v>42774.447777777779</v>
      </c>
      <c r="T2782" s="11">
        <f t="shared" si="306"/>
        <v>42804.447777777779</v>
      </c>
      <c r="U2782">
        <f t="shared" si="307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01"/>
        <v>105</v>
      </c>
      <c r="P2783" s="7">
        <f t="shared" si="302"/>
        <v>47</v>
      </c>
      <c r="Q2783" t="str">
        <f t="shared" si="303"/>
        <v>theater</v>
      </c>
      <c r="R2783" t="str">
        <f t="shared" si="304"/>
        <v>plays</v>
      </c>
      <c r="S2783" s="11">
        <f t="shared" si="305"/>
        <v>42018.94159722222</v>
      </c>
      <c r="T2783" s="11">
        <f t="shared" si="306"/>
        <v>42047.291666666672</v>
      </c>
      <c r="U2783">
        <f t="shared" si="307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01"/>
        <v>120</v>
      </c>
      <c r="P2784" s="7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1">
        <f t="shared" si="305"/>
        <v>42026.924976851849</v>
      </c>
      <c r="T2784" s="11">
        <f t="shared" si="306"/>
        <v>42052.207638888889</v>
      </c>
      <c r="U2784">
        <f t="shared" si="307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01"/>
        <v>115</v>
      </c>
      <c r="P2785" s="7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1">
        <f t="shared" si="305"/>
        <v>42103.535254629634</v>
      </c>
      <c r="T2785" s="11">
        <f t="shared" si="306"/>
        <v>42117.535254629634</v>
      </c>
      <c r="U2785">
        <f t="shared" si="307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01"/>
        <v>119</v>
      </c>
      <c r="P2786" s="7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1">
        <f t="shared" si="305"/>
        <v>41920.787534722222</v>
      </c>
      <c r="T2786" s="11">
        <f t="shared" si="306"/>
        <v>41941.787534722222</v>
      </c>
      <c r="U2786">
        <f t="shared" si="307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01"/>
        <v>105</v>
      </c>
      <c r="P2787" s="7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1">
        <f t="shared" si="305"/>
        <v>42558.189432870371</v>
      </c>
      <c r="T2787" s="11">
        <f t="shared" si="306"/>
        <v>42587.875</v>
      </c>
      <c r="U2787">
        <f t="shared" si="307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01"/>
        <v>118</v>
      </c>
      <c r="P2788" s="7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1">
        <f t="shared" si="305"/>
        <v>41815.569212962961</v>
      </c>
      <c r="T2788" s="11">
        <f t="shared" si="306"/>
        <v>41829.569212962961</v>
      </c>
      <c r="U2788">
        <f t="shared" si="307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01"/>
        <v>120</v>
      </c>
      <c r="P2789" s="7">
        <f t="shared" si="302"/>
        <v>31.5</v>
      </c>
      <c r="Q2789" t="str">
        <f t="shared" si="303"/>
        <v>theater</v>
      </c>
      <c r="R2789" t="str">
        <f t="shared" si="304"/>
        <v>plays</v>
      </c>
      <c r="S2789" s="11">
        <f t="shared" si="305"/>
        <v>41808.198518518519</v>
      </c>
      <c r="T2789" s="11">
        <f t="shared" si="306"/>
        <v>41838.198518518519</v>
      </c>
      <c r="U2789">
        <f t="shared" si="307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01"/>
        <v>103</v>
      </c>
      <c r="P2790" s="7">
        <f t="shared" si="302"/>
        <v>102.5</v>
      </c>
      <c r="Q2790" t="str">
        <f t="shared" si="303"/>
        <v>theater</v>
      </c>
      <c r="R2790" t="str">
        <f t="shared" si="304"/>
        <v>plays</v>
      </c>
      <c r="S2790" s="11">
        <f t="shared" si="305"/>
        <v>42550.701886574068</v>
      </c>
      <c r="T2790" s="11">
        <f t="shared" si="306"/>
        <v>42580.701886574068</v>
      </c>
      <c r="U2790">
        <f t="shared" si="307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01"/>
        <v>101</v>
      </c>
      <c r="P2791" s="7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1">
        <f t="shared" si="305"/>
        <v>42056.013124999998</v>
      </c>
      <c r="T2791" s="11">
        <f t="shared" si="306"/>
        <v>42075.166666666672</v>
      </c>
      <c r="U2791">
        <f t="shared" si="307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01"/>
        <v>105</v>
      </c>
      <c r="P2792" s="7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1">
        <f t="shared" si="305"/>
        <v>42016.938692129625</v>
      </c>
      <c r="T2792" s="11">
        <f t="shared" si="306"/>
        <v>42046.938692129625</v>
      </c>
      <c r="U2792">
        <f t="shared" si="307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01"/>
        <v>103</v>
      </c>
      <c r="P2793" s="7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1">
        <f t="shared" si="305"/>
        <v>42591.899988425925</v>
      </c>
      <c r="T2793" s="11">
        <f t="shared" si="306"/>
        <v>42622.166666666672</v>
      </c>
      <c r="U2793">
        <f t="shared" si="307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01"/>
        <v>108</v>
      </c>
      <c r="P2794" s="7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1">
        <f t="shared" si="305"/>
        <v>42183.231006944443</v>
      </c>
      <c r="T2794" s="11">
        <f t="shared" si="306"/>
        <v>42228.231006944443</v>
      </c>
      <c r="U2794">
        <f t="shared" si="307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01"/>
        <v>111</v>
      </c>
      <c r="P2795" s="7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1">
        <f t="shared" si="305"/>
        <v>42176.419039351851</v>
      </c>
      <c r="T2795" s="11">
        <f t="shared" si="306"/>
        <v>42206.419039351851</v>
      </c>
      <c r="U2795">
        <f t="shared" si="307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01"/>
        <v>150</v>
      </c>
      <c r="P2796" s="7">
        <f t="shared" si="302"/>
        <v>25</v>
      </c>
      <c r="Q2796" t="str">
        <f t="shared" si="303"/>
        <v>theater</v>
      </c>
      <c r="R2796" t="str">
        <f t="shared" si="304"/>
        <v>plays</v>
      </c>
      <c r="S2796" s="11">
        <f t="shared" si="305"/>
        <v>42416.691655092596</v>
      </c>
      <c r="T2796" s="11">
        <f t="shared" si="306"/>
        <v>42432.791666666672</v>
      </c>
      <c r="U2796">
        <f t="shared" si="307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01"/>
        <v>104</v>
      </c>
      <c r="P2797" s="7">
        <f t="shared" si="302"/>
        <v>36.5</v>
      </c>
      <c r="Q2797" t="str">
        <f t="shared" si="303"/>
        <v>theater</v>
      </c>
      <c r="R2797" t="str">
        <f t="shared" si="304"/>
        <v>plays</v>
      </c>
      <c r="S2797" s="11">
        <f t="shared" si="305"/>
        <v>41780.525937500002</v>
      </c>
      <c r="T2797" s="11">
        <f t="shared" si="306"/>
        <v>41796.958333333336</v>
      </c>
      <c r="U2797">
        <f t="shared" si="307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01"/>
        <v>116</v>
      </c>
      <c r="P2798" s="7">
        <f t="shared" si="302"/>
        <v>44</v>
      </c>
      <c r="Q2798" t="str">
        <f t="shared" si="303"/>
        <v>theater</v>
      </c>
      <c r="R2798" t="str">
        <f t="shared" si="304"/>
        <v>plays</v>
      </c>
      <c r="S2798" s="11">
        <f t="shared" si="305"/>
        <v>41795.528101851851</v>
      </c>
      <c r="T2798" s="11">
        <f t="shared" si="306"/>
        <v>41825.528101851851</v>
      </c>
      <c r="U2798">
        <f t="shared" si="307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01"/>
        <v>103</v>
      </c>
      <c r="P2799" s="7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1">
        <f t="shared" si="305"/>
        <v>41798.94027777778</v>
      </c>
      <c r="T2799" s="11">
        <f t="shared" si="306"/>
        <v>41828.94027777778</v>
      </c>
      <c r="U2799">
        <f t="shared" si="307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01"/>
        <v>101</v>
      </c>
      <c r="P2800" s="7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1">
        <f t="shared" si="305"/>
        <v>42201.675011574072</v>
      </c>
      <c r="T2800" s="11">
        <f t="shared" si="306"/>
        <v>42216.666666666672</v>
      </c>
      <c r="U2800">
        <f t="shared" si="307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01"/>
        <v>117</v>
      </c>
      <c r="P2801" s="7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1">
        <f t="shared" si="305"/>
        <v>42507.264699074076</v>
      </c>
      <c r="T2801" s="11">
        <f t="shared" si="306"/>
        <v>42538.666666666672</v>
      </c>
      <c r="U2801">
        <f t="shared" si="307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01"/>
        <v>133</v>
      </c>
      <c r="P2802" s="7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1">
        <f t="shared" si="305"/>
        <v>41948.552847222221</v>
      </c>
      <c r="T2802" s="11">
        <f t="shared" si="306"/>
        <v>42008.552847222221</v>
      </c>
      <c r="U2802">
        <f t="shared" si="307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01"/>
        <v>133</v>
      </c>
      <c r="P2803" s="7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1">
        <f t="shared" si="305"/>
        <v>41900.243159722224</v>
      </c>
      <c r="T2803" s="11">
        <f t="shared" si="306"/>
        <v>41922.458333333336</v>
      </c>
      <c r="U2803">
        <f t="shared" si="307"/>
        <v>2014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01"/>
        <v>102</v>
      </c>
      <c r="P2804" s="7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1">
        <f t="shared" si="305"/>
        <v>42192.64707175926</v>
      </c>
      <c r="T2804" s="11">
        <f t="shared" si="306"/>
        <v>42222.64707175926</v>
      </c>
      <c r="U2804">
        <f t="shared" si="307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01"/>
        <v>128</v>
      </c>
      <c r="P2805" s="7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1">
        <f t="shared" si="305"/>
        <v>42158.065694444449</v>
      </c>
      <c r="T2805" s="11">
        <f t="shared" si="306"/>
        <v>42201</v>
      </c>
      <c r="U2805">
        <f t="shared" si="307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01"/>
        <v>115</v>
      </c>
      <c r="P2806" s="7">
        <f t="shared" si="302"/>
        <v>50</v>
      </c>
      <c r="Q2806" t="str">
        <f t="shared" si="303"/>
        <v>theater</v>
      </c>
      <c r="R2806" t="str">
        <f t="shared" si="304"/>
        <v>plays</v>
      </c>
      <c r="S2806" s="11">
        <f t="shared" si="305"/>
        <v>41881.453587962962</v>
      </c>
      <c r="T2806" s="11">
        <f t="shared" si="306"/>
        <v>41911.453587962962</v>
      </c>
      <c r="U2806">
        <f t="shared" si="307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01"/>
        <v>110</v>
      </c>
      <c r="P2807" s="7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1">
        <f t="shared" si="305"/>
        <v>42213.505474537036</v>
      </c>
      <c r="T2807" s="11">
        <f t="shared" si="306"/>
        <v>42238.505474537036</v>
      </c>
      <c r="U2807">
        <f t="shared" si="307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01"/>
        <v>112</v>
      </c>
      <c r="P2808" s="7">
        <f t="shared" si="302"/>
        <v>44.25</v>
      </c>
      <c r="Q2808" t="str">
        <f t="shared" si="303"/>
        <v>theater</v>
      </c>
      <c r="R2808" t="str">
        <f t="shared" si="304"/>
        <v>plays</v>
      </c>
      <c r="S2808" s="11">
        <f t="shared" si="305"/>
        <v>42185.267245370371</v>
      </c>
      <c r="T2808" s="11">
        <f t="shared" si="306"/>
        <v>42221.458333333328</v>
      </c>
      <c r="U2808">
        <f t="shared" si="307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01"/>
        <v>126</v>
      </c>
      <c r="P2809" s="7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1">
        <f t="shared" si="305"/>
        <v>42154.873124999998</v>
      </c>
      <c r="T2809" s="11">
        <f t="shared" si="306"/>
        <v>42184.873124999998</v>
      </c>
      <c r="U2809">
        <f t="shared" si="307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01"/>
        <v>100</v>
      </c>
      <c r="P2810" s="7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1">
        <f t="shared" si="305"/>
        <v>42208.84646990741</v>
      </c>
      <c r="T2810" s="11">
        <f t="shared" si="306"/>
        <v>42238.84646990741</v>
      </c>
      <c r="U2810">
        <f t="shared" si="307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01"/>
        <v>102</v>
      </c>
      <c r="P2811" s="7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1">
        <f t="shared" si="305"/>
        <v>42451.496817129635</v>
      </c>
      <c r="T2811" s="11">
        <f t="shared" si="306"/>
        <v>42459.610416666663</v>
      </c>
      <c r="U2811">
        <f t="shared" si="307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01"/>
        <v>108</v>
      </c>
      <c r="P2812" s="7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1">
        <f t="shared" si="305"/>
        <v>41759.13962962963</v>
      </c>
      <c r="T2812" s="11">
        <f t="shared" si="306"/>
        <v>41791.165972222225</v>
      </c>
      <c r="U2812">
        <f t="shared" si="307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01"/>
        <v>100</v>
      </c>
      <c r="P2813" s="7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1">
        <f t="shared" si="305"/>
        <v>42028.496562500004</v>
      </c>
      <c r="T2813" s="11">
        <f t="shared" si="306"/>
        <v>42058.496562500004</v>
      </c>
      <c r="U2813">
        <f t="shared" si="307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01"/>
        <v>113</v>
      </c>
      <c r="P2814" s="7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1">
        <f t="shared" si="305"/>
        <v>42054.74418981481</v>
      </c>
      <c r="T2814" s="11">
        <f t="shared" si="306"/>
        <v>42100.166666666672</v>
      </c>
      <c r="U2814">
        <f t="shared" si="307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01"/>
        <v>128</v>
      </c>
      <c r="P2815" s="7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1">
        <f t="shared" si="305"/>
        <v>42693.742604166662</v>
      </c>
      <c r="T2815" s="11">
        <f t="shared" si="306"/>
        <v>42718.742604166662</v>
      </c>
      <c r="U2815">
        <f t="shared" si="307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01"/>
        <v>108</v>
      </c>
      <c r="P2816" s="7">
        <f t="shared" si="302"/>
        <v>25.25</v>
      </c>
      <c r="Q2816" t="str">
        <f t="shared" si="303"/>
        <v>theater</v>
      </c>
      <c r="R2816" t="str">
        <f t="shared" si="304"/>
        <v>plays</v>
      </c>
      <c r="S2816" s="11">
        <f t="shared" si="305"/>
        <v>42103.399479166663</v>
      </c>
      <c r="T2816" s="11">
        <f t="shared" si="306"/>
        <v>42133.399479166663</v>
      </c>
      <c r="U2816">
        <f t="shared" si="307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01"/>
        <v>242</v>
      </c>
      <c r="P2817" s="7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1">
        <f t="shared" si="305"/>
        <v>42559.776724537034</v>
      </c>
      <c r="T2817" s="11">
        <f t="shared" si="306"/>
        <v>42589.776724537034</v>
      </c>
      <c r="U2817">
        <f t="shared" si="307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308">ROUND(E2818/D2818*100,0)</f>
        <v>142</v>
      </c>
      <c r="P2818" s="7">
        <f t="shared" ref="P2818:P2881" si="309">E2818/L2818</f>
        <v>25.130177514792898</v>
      </c>
      <c r="Q2818" t="str">
        <f t="shared" ref="Q2818:Q2881" si="310">LEFT(N2818,SEARCH("/",N2818)-1)</f>
        <v>theater</v>
      </c>
      <c r="R2818" t="str">
        <f t="shared" ref="R2818:R2881" si="311">RIGHT(N2818,LEN(N2818)-SEARCH("/",N2818))</f>
        <v>plays</v>
      </c>
      <c r="S2818" s="11">
        <f t="shared" ref="S2818:S2881" si="312">(((J2818/60)/60)/24)+DATE(1970,1,1)</f>
        <v>42188.467499999999</v>
      </c>
      <c r="T2818" s="11">
        <f t="shared" ref="T2818:T2881" si="313">(((I2818/60)/60)/24)+DATE(1970,1,1)</f>
        <v>42218.666666666672</v>
      </c>
      <c r="U2818">
        <f t="shared" ref="U2818:U2881" si="314">YEAR(S2818)</f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308"/>
        <v>130</v>
      </c>
      <c r="P2819" s="7">
        <f t="shared" si="309"/>
        <v>23.636363636363637</v>
      </c>
      <c r="Q2819" t="str">
        <f t="shared" si="310"/>
        <v>theater</v>
      </c>
      <c r="R2819" t="str">
        <f t="shared" si="311"/>
        <v>plays</v>
      </c>
      <c r="S2819" s="11">
        <f t="shared" si="312"/>
        <v>42023.634976851856</v>
      </c>
      <c r="T2819" s="11">
        <f t="shared" si="313"/>
        <v>42063.634976851856</v>
      </c>
      <c r="U2819">
        <f t="shared" si="314"/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08"/>
        <v>106</v>
      </c>
      <c r="P2820" s="7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1">
        <f t="shared" si="312"/>
        <v>42250.598217592589</v>
      </c>
      <c r="T2820" s="11">
        <f t="shared" si="313"/>
        <v>42270.598217592589</v>
      </c>
      <c r="U2820">
        <f t="shared" si="31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08"/>
        <v>105</v>
      </c>
      <c r="P2821" s="7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1">
        <f t="shared" si="312"/>
        <v>42139.525567129633</v>
      </c>
      <c r="T2821" s="11">
        <f t="shared" si="313"/>
        <v>42169.525567129633</v>
      </c>
      <c r="U2821">
        <f t="shared" si="31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08"/>
        <v>136</v>
      </c>
      <c r="P2822" s="7">
        <f t="shared" si="309"/>
        <v>13.6</v>
      </c>
      <c r="Q2822" t="str">
        <f t="shared" si="310"/>
        <v>theater</v>
      </c>
      <c r="R2822" t="str">
        <f t="shared" si="311"/>
        <v>plays</v>
      </c>
      <c r="S2822" s="11">
        <f t="shared" si="312"/>
        <v>42401.610983796301</v>
      </c>
      <c r="T2822" s="11">
        <f t="shared" si="313"/>
        <v>42426</v>
      </c>
      <c r="U2822">
        <f t="shared" si="31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08"/>
        <v>100</v>
      </c>
      <c r="P2823" s="7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1">
        <f t="shared" si="312"/>
        <v>41875.922858796301</v>
      </c>
      <c r="T2823" s="11">
        <f t="shared" si="313"/>
        <v>41905.922858796301</v>
      </c>
      <c r="U2823">
        <f t="shared" si="31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08"/>
        <v>100</v>
      </c>
      <c r="P2824" s="7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1">
        <f t="shared" si="312"/>
        <v>42060.683935185181</v>
      </c>
      <c r="T2824" s="11">
        <f t="shared" si="313"/>
        <v>42090.642268518524</v>
      </c>
      <c r="U2824">
        <f t="shared" si="31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08"/>
        <v>124</v>
      </c>
      <c r="P2825" s="7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1">
        <f t="shared" si="312"/>
        <v>42067.011643518519</v>
      </c>
      <c r="T2825" s="11">
        <f t="shared" si="313"/>
        <v>42094.957638888889</v>
      </c>
      <c r="U2825">
        <f t="shared" si="31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08"/>
        <v>117</v>
      </c>
      <c r="P2826" s="7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1">
        <f t="shared" si="312"/>
        <v>42136.270787037036</v>
      </c>
      <c r="T2826" s="11">
        <f t="shared" si="313"/>
        <v>42168.071527777778</v>
      </c>
      <c r="U2826">
        <f t="shared" si="31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08"/>
        <v>103</v>
      </c>
      <c r="P2827" s="7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1">
        <f t="shared" si="312"/>
        <v>42312.792662037042</v>
      </c>
      <c r="T2827" s="11">
        <f t="shared" si="313"/>
        <v>42342.792662037042</v>
      </c>
      <c r="U2827">
        <f t="shared" si="31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08"/>
        <v>108</v>
      </c>
      <c r="P2828" s="7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1">
        <f t="shared" si="312"/>
        <v>42171.034861111111</v>
      </c>
      <c r="T2828" s="11">
        <f t="shared" si="313"/>
        <v>42195.291666666672</v>
      </c>
      <c r="U2828">
        <f t="shared" si="31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08"/>
        <v>120</v>
      </c>
      <c r="P2829" s="7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1">
        <f t="shared" si="312"/>
        <v>42494.683634259258</v>
      </c>
      <c r="T2829" s="11">
        <f t="shared" si="313"/>
        <v>42524.6875</v>
      </c>
      <c r="U2829">
        <f t="shared" si="31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08"/>
        <v>100</v>
      </c>
      <c r="P2830" s="7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1">
        <f t="shared" si="312"/>
        <v>42254.264687499999</v>
      </c>
      <c r="T2830" s="11">
        <f t="shared" si="313"/>
        <v>42279.958333333328</v>
      </c>
      <c r="U2830">
        <f t="shared" si="31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08"/>
        <v>107</v>
      </c>
      <c r="P2831" s="7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1">
        <f t="shared" si="312"/>
        <v>42495.434236111112</v>
      </c>
      <c r="T2831" s="11">
        <f t="shared" si="313"/>
        <v>42523.434236111112</v>
      </c>
      <c r="U2831">
        <f t="shared" si="31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08"/>
        <v>100</v>
      </c>
      <c r="P2832" s="7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1">
        <f t="shared" si="312"/>
        <v>41758.839675925927</v>
      </c>
      <c r="T2832" s="11">
        <f t="shared" si="313"/>
        <v>41771.165972222225</v>
      </c>
      <c r="U2832">
        <f t="shared" si="31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08"/>
        <v>111</v>
      </c>
      <c r="P2833" s="7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1">
        <f t="shared" si="312"/>
        <v>42171.824884259258</v>
      </c>
      <c r="T2833" s="11">
        <f t="shared" si="313"/>
        <v>42201.824884259258</v>
      </c>
      <c r="U2833">
        <f t="shared" si="31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08"/>
        <v>115</v>
      </c>
      <c r="P2834" s="7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1">
        <f t="shared" si="312"/>
        <v>41938.709421296298</v>
      </c>
      <c r="T2834" s="11">
        <f t="shared" si="313"/>
        <v>41966.916666666672</v>
      </c>
      <c r="U2834">
        <f t="shared" si="31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08"/>
        <v>108</v>
      </c>
      <c r="P2835" s="7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1">
        <f t="shared" si="312"/>
        <v>42268.127696759257</v>
      </c>
      <c r="T2835" s="11">
        <f t="shared" si="313"/>
        <v>42288.083333333328</v>
      </c>
      <c r="U2835">
        <f t="shared" si="31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08"/>
        <v>170</v>
      </c>
      <c r="P2836" s="7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1">
        <f t="shared" si="312"/>
        <v>42019.959837962961</v>
      </c>
      <c r="T2836" s="11">
        <f t="shared" si="313"/>
        <v>42034.959837962961</v>
      </c>
      <c r="U2836">
        <f t="shared" si="31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08"/>
        <v>187</v>
      </c>
      <c r="P2837" s="7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1">
        <f t="shared" si="312"/>
        <v>42313.703900462962</v>
      </c>
      <c r="T2837" s="11">
        <f t="shared" si="313"/>
        <v>42343</v>
      </c>
      <c r="U2837">
        <f t="shared" si="31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08"/>
        <v>108</v>
      </c>
      <c r="P2838" s="7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1">
        <f t="shared" si="312"/>
        <v>42746.261782407411</v>
      </c>
      <c r="T2838" s="11">
        <f t="shared" si="313"/>
        <v>42784.207638888889</v>
      </c>
      <c r="U2838">
        <f t="shared" si="31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08"/>
        <v>100</v>
      </c>
      <c r="P2839" s="7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1">
        <f t="shared" si="312"/>
        <v>42307.908379629633</v>
      </c>
      <c r="T2839" s="11">
        <f t="shared" si="313"/>
        <v>42347.950046296297</v>
      </c>
      <c r="U2839">
        <f t="shared" si="31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08"/>
        <v>120</v>
      </c>
      <c r="P2840" s="7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1">
        <f t="shared" si="312"/>
        <v>41842.607592592591</v>
      </c>
      <c r="T2840" s="11">
        <f t="shared" si="313"/>
        <v>41864.916666666664</v>
      </c>
      <c r="U2840">
        <f t="shared" si="31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08"/>
        <v>111</v>
      </c>
      <c r="P2841" s="7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1">
        <f t="shared" si="312"/>
        <v>41853.240208333329</v>
      </c>
      <c r="T2841" s="11">
        <f t="shared" si="313"/>
        <v>41876.207638888889</v>
      </c>
      <c r="U2841">
        <f t="shared" si="31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08"/>
        <v>104</v>
      </c>
      <c r="P2842" s="7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1">
        <f t="shared" si="312"/>
        <v>42060.035636574074</v>
      </c>
      <c r="T2842" s="11">
        <f t="shared" si="313"/>
        <v>42081.708333333328</v>
      </c>
      <c r="U2842">
        <f t="shared" si="31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08"/>
        <v>1</v>
      </c>
      <c r="P2843" s="7">
        <f t="shared" si="309"/>
        <v>10</v>
      </c>
      <c r="Q2843" t="str">
        <f t="shared" si="310"/>
        <v>theater</v>
      </c>
      <c r="R2843" t="str">
        <f t="shared" si="311"/>
        <v>plays</v>
      </c>
      <c r="S2843" s="11">
        <f t="shared" si="312"/>
        <v>42291.739548611105</v>
      </c>
      <c r="T2843" s="11">
        <f t="shared" si="313"/>
        <v>42351.781215277777</v>
      </c>
      <c r="U2843">
        <f t="shared" si="31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08"/>
        <v>0</v>
      </c>
      <c r="P2844" s="7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1">
        <f t="shared" si="312"/>
        <v>41784.952488425923</v>
      </c>
      <c r="T2844" s="11">
        <f t="shared" si="313"/>
        <v>41811.458333333336</v>
      </c>
      <c r="U2844">
        <f t="shared" si="31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08"/>
        <v>0</v>
      </c>
      <c r="P2845" s="7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1">
        <f t="shared" si="312"/>
        <v>42492.737847222219</v>
      </c>
      <c r="T2845" s="11">
        <f t="shared" si="313"/>
        <v>42534.166666666672</v>
      </c>
      <c r="U2845">
        <f t="shared" si="31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08"/>
        <v>5</v>
      </c>
      <c r="P2846" s="7">
        <f t="shared" si="309"/>
        <v>30</v>
      </c>
      <c r="Q2846" t="str">
        <f t="shared" si="310"/>
        <v>theater</v>
      </c>
      <c r="R2846" t="str">
        <f t="shared" si="311"/>
        <v>plays</v>
      </c>
      <c r="S2846" s="11">
        <f t="shared" si="312"/>
        <v>42709.546064814815</v>
      </c>
      <c r="T2846" s="11">
        <f t="shared" si="313"/>
        <v>42739.546064814815</v>
      </c>
      <c r="U2846">
        <f t="shared" si="31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08"/>
        <v>32</v>
      </c>
      <c r="P2847" s="7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1">
        <f t="shared" si="312"/>
        <v>42103.016585648147</v>
      </c>
      <c r="T2847" s="11">
        <f t="shared" si="313"/>
        <v>42163.016585648147</v>
      </c>
      <c r="U2847">
        <f t="shared" si="31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08"/>
        <v>0</v>
      </c>
      <c r="P2848" s="7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1">
        <f t="shared" si="312"/>
        <v>42108.692060185189</v>
      </c>
      <c r="T2848" s="11">
        <f t="shared" si="313"/>
        <v>42153.692060185189</v>
      </c>
      <c r="U2848">
        <f t="shared" si="31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08"/>
        <v>0</v>
      </c>
      <c r="P2849" s="7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1">
        <f t="shared" si="312"/>
        <v>42453.806307870371</v>
      </c>
      <c r="T2849" s="11">
        <f t="shared" si="313"/>
        <v>42513.806307870371</v>
      </c>
      <c r="U2849">
        <f t="shared" si="31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08"/>
        <v>0</v>
      </c>
      <c r="P2850" s="7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1">
        <f t="shared" si="312"/>
        <v>42123.648831018523</v>
      </c>
      <c r="T2850" s="11">
        <f t="shared" si="313"/>
        <v>42153.648831018523</v>
      </c>
      <c r="U2850">
        <f t="shared" si="31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08"/>
        <v>1</v>
      </c>
      <c r="P2851" s="7">
        <f t="shared" si="309"/>
        <v>5</v>
      </c>
      <c r="Q2851" t="str">
        <f t="shared" si="310"/>
        <v>theater</v>
      </c>
      <c r="R2851" t="str">
        <f t="shared" si="311"/>
        <v>plays</v>
      </c>
      <c r="S2851" s="11">
        <f t="shared" si="312"/>
        <v>42453.428240740745</v>
      </c>
      <c r="T2851" s="11">
        <f t="shared" si="313"/>
        <v>42483.428240740745</v>
      </c>
      <c r="U2851">
        <f t="shared" si="31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08"/>
        <v>4</v>
      </c>
      <c r="P2852" s="7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1">
        <f t="shared" si="312"/>
        <v>41858.007071759261</v>
      </c>
      <c r="T2852" s="11">
        <f t="shared" si="313"/>
        <v>41888.007071759261</v>
      </c>
      <c r="U2852">
        <f t="shared" si="31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08"/>
        <v>0</v>
      </c>
      <c r="P2853" s="7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1">
        <f t="shared" si="312"/>
        <v>42390.002650462964</v>
      </c>
      <c r="T2853" s="11">
        <f t="shared" si="313"/>
        <v>42398.970138888893</v>
      </c>
      <c r="U2853">
        <f t="shared" si="31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08"/>
        <v>2</v>
      </c>
      <c r="P2854" s="7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1">
        <f t="shared" si="312"/>
        <v>41781.045173611114</v>
      </c>
      <c r="T2854" s="11">
        <f t="shared" si="313"/>
        <v>41811.045173611114</v>
      </c>
      <c r="U2854">
        <f t="shared" si="31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08"/>
        <v>0</v>
      </c>
      <c r="P2855" s="7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1">
        <f t="shared" si="312"/>
        <v>41836.190937499996</v>
      </c>
      <c r="T2855" s="11">
        <f t="shared" si="313"/>
        <v>41896.190937499996</v>
      </c>
      <c r="U2855">
        <f t="shared" si="31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08"/>
        <v>42</v>
      </c>
      <c r="P2856" s="7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1">
        <f t="shared" si="312"/>
        <v>42111.71665509259</v>
      </c>
      <c r="T2856" s="11">
        <f t="shared" si="313"/>
        <v>42131.71665509259</v>
      </c>
      <c r="U2856">
        <f t="shared" si="31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08"/>
        <v>50</v>
      </c>
      <c r="P2857" s="7">
        <f t="shared" si="309"/>
        <v>60</v>
      </c>
      <c r="Q2857" t="str">
        <f t="shared" si="310"/>
        <v>theater</v>
      </c>
      <c r="R2857" t="str">
        <f t="shared" si="311"/>
        <v>plays</v>
      </c>
      <c r="S2857" s="11">
        <f t="shared" si="312"/>
        <v>42370.007766203707</v>
      </c>
      <c r="T2857" s="11">
        <f t="shared" si="313"/>
        <v>42398.981944444444</v>
      </c>
      <c r="U2857">
        <f t="shared" si="31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08"/>
        <v>5</v>
      </c>
      <c r="P2858" s="7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1">
        <f t="shared" si="312"/>
        <v>42165.037581018521</v>
      </c>
      <c r="T2858" s="11">
        <f t="shared" si="313"/>
        <v>42224.898611111115</v>
      </c>
      <c r="U2858">
        <f t="shared" si="31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08"/>
        <v>20</v>
      </c>
      <c r="P2859" s="7">
        <f t="shared" si="309"/>
        <v>500</v>
      </c>
      <c r="Q2859" t="str">
        <f t="shared" si="310"/>
        <v>theater</v>
      </c>
      <c r="R2859" t="str">
        <f t="shared" si="311"/>
        <v>plays</v>
      </c>
      <c r="S2859" s="11">
        <f t="shared" si="312"/>
        <v>42726.920081018514</v>
      </c>
      <c r="T2859" s="11">
        <f t="shared" si="313"/>
        <v>42786.75</v>
      </c>
      <c r="U2859">
        <f t="shared" si="31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08"/>
        <v>0</v>
      </c>
      <c r="P2860" s="7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1">
        <f t="shared" si="312"/>
        <v>41954.545081018514</v>
      </c>
      <c r="T2860" s="11">
        <f t="shared" si="313"/>
        <v>41978.477777777778</v>
      </c>
      <c r="U2860">
        <f t="shared" si="31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08"/>
        <v>2</v>
      </c>
      <c r="P2861" s="7">
        <f t="shared" si="309"/>
        <v>35</v>
      </c>
      <c r="Q2861" t="str">
        <f t="shared" si="310"/>
        <v>theater</v>
      </c>
      <c r="R2861" t="str">
        <f t="shared" si="311"/>
        <v>plays</v>
      </c>
      <c r="S2861" s="11">
        <f t="shared" si="312"/>
        <v>42233.362314814818</v>
      </c>
      <c r="T2861" s="11">
        <f t="shared" si="313"/>
        <v>42293.362314814818</v>
      </c>
      <c r="U2861">
        <f t="shared" si="31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08"/>
        <v>7</v>
      </c>
      <c r="P2862" s="7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1">
        <f t="shared" si="312"/>
        <v>42480.800648148142</v>
      </c>
      <c r="T2862" s="11">
        <f t="shared" si="313"/>
        <v>42540.800648148142</v>
      </c>
      <c r="U2862">
        <f t="shared" si="31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08"/>
        <v>32</v>
      </c>
      <c r="P2863" s="7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1">
        <f t="shared" si="312"/>
        <v>42257.590833333335</v>
      </c>
      <c r="T2863" s="11">
        <f t="shared" si="313"/>
        <v>42271.590833333335</v>
      </c>
      <c r="U2863">
        <f t="shared" si="31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08"/>
        <v>0</v>
      </c>
      <c r="P2864" s="7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1">
        <f t="shared" si="312"/>
        <v>41784.789687500001</v>
      </c>
      <c r="T2864" s="11">
        <f t="shared" si="313"/>
        <v>41814.789687500001</v>
      </c>
      <c r="U2864">
        <f t="shared" si="31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08"/>
        <v>0</v>
      </c>
      <c r="P2865" s="7">
        <f t="shared" si="309"/>
        <v>20</v>
      </c>
      <c r="Q2865" t="str">
        <f t="shared" si="310"/>
        <v>theater</v>
      </c>
      <c r="R2865" t="str">
        <f t="shared" si="311"/>
        <v>plays</v>
      </c>
      <c r="S2865" s="11">
        <f t="shared" si="312"/>
        <v>41831.675034722226</v>
      </c>
      <c r="T2865" s="11">
        <f t="shared" si="313"/>
        <v>41891.675034722226</v>
      </c>
      <c r="U2865">
        <f t="shared" si="31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08"/>
        <v>2</v>
      </c>
      <c r="P2866" s="7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1">
        <f t="shared" si="312"/>
        <v>42172.613506944443</v>
      </c>
      <c r="T2866" s="11">
        <f t="shared" si="313"/>
        <v>42202.554166666669</v>
      </c>
      <c r="U2866">
        <f t="shared" si="31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08"/>
        <v>0</v>
      </c>
      <c r="P2867" s="7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1">
        <f t="shared" si="312"/>
        <v>41950.114108796297</v>
      </c>
      <c r="T2867" s="11">
        <f t="shared" si="313"/>
        <v>42010.114108796297</v>
      </c>
      <c r="U2867">
        <f t="shared" si="31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08"/>
        <v>1</v>
      </c>
      <c r="P2868" s="7">
        <f t="shared" si="309"/>
        <v>22.5</v>
      </c>
      <c r="Q2868" t="str">
        <f t="shared" si="310"/>
        <v>theater</v>
      </c>
      <c r="R2868" t="str">
        <f t="shared" si="311"/>
        <v>plays</v>
      </c>
      <c r="S2868" s="11">
        <f t="shared" si="312"/>
        <v>42627.955104166671</v>
      </c>
      <c r="T2868" s="11">
        <f t="shared" si="313"/>
        <v>42657.916666666672</v>
      </c>
      <c r="U2868">
        <f t="shared" si="31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08"/>
        <v>20</v>
      </c>
      <c r="P2869" s="7">
        <f t="shared" si="309"/>
        <v>50.4</v>
      </c>
      <c r="Q2869" t="str">
        <f t="shared" si="310"/>
        <v>theater</v>
      </c>
      <c r="R2869" t="str">
        <f t="shared" si="311"/>
        <v>plays</v>
      </c>
      <c r="S2869" s="11">
        <f t="shared" si="312"/>
        <v>42531.195277777777</v>
      </c>
      <c r="T2869" s="11">
        <f t="shared" si="313"/>
        <v>42555.166666666672</v>
      </c>
      <c r="U2869">
        <f t="shared" si="31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08"/>
        <v>42</v>
      </c>
      <c r="P2870" s="7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1">
        <f t="shared" si="312"/>
        <v>42618.827013888891</v>
      </c>
      <c r="T2870" s="11">
        <f t="shared" si="313"/>
        <v>42648.827013888891</v>
      </c>
      <c r="U2870">
        <f t="shared" si="31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08"/>
        <v>1</v>
      </c>
      <c r="P2871" s="7">
        <f t="shared" si="309"/>
        <v>35.4</v>
      </c>
      <c r="Q2871" t="str">
        <f t="shared" si="310"/>
        <v>theater</v>
      </c>
      <c r="R2871" t="str">
        <f t="shared" si="311"/>
        <v>plays</v>
      </c>
      <c r="S2871" s="11">
        <f t="shared" si="312"/>
        <v>42540.593530092592</v>
      </c>
      <c r="T2871" s="11">
        <f t="shared" si="313"/>
        <v>42570.593530092592</v>
      </c>
      <c r="U2871">
        <f t="shared" si="31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08"/>
        <v>15</v>
      </c>
      <c r="P2872" s="7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1">
        <f t="shared" si="312"/>
        <v>41746.189409722225</v>
      </c>
      <c r="T2872" s="11">
        <f t="shared" si="313"/>
        <v>41776.189409722225</v>
      </c>
      <c r="U2872">
        <f t="shared" si="31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08"/>
        <v>5</v>
      </c>
      <c r="P2873" s="7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1">
        <f t="shared" si="312"/>
        <v>41974.738576388889</v>
      </c>
      <c r="T2873" s="11">
        <f t="shared" si="313"/>
        <v>41994.738576388889</v>
      </c>
      <c r="U2873">
        <f t="shared" si="31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08"/>
        <v>0</v>
      </c>
      <c r="P2874" s="7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1">
        <f t="shared" si="312"/>
        <v>42115.11618055556</v>
      </c>
      <c r="T2874" s="11">
        <f t="shared" si="313"/>
        <v>42175.11618055556</v>
      </c>
      <c r="U2874">
        <f t="shared" si="31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08"/>
        <v>38</v>
      </c>
      <c r="P2875" s="7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1">
        <f t="shared" si="312"/>
        <v>42002.817488425921</v>
      </c>
      <c r="T2875" s="11">
        <f t="shared" si="313"/>
        <v>42032.817488425921</v>
      </c>
      <c r="U2875">
        <f t="shared" si="31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08"/>
        <v>5</v>
      </c>
      <c r="P2876" s="7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1">
        <f t="shared" si="312"/>
        <v>42722.84474537037</v>
      </c>
      <c r="T2876" s="11">
        <f t="shared" si="313"/>
        <v>42752.84474537037</v>
      </c>
      <c r="U2876">
        <f t="shared" si="31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08"/>
        <v>0</v>
      </c>
      <c r="P2877" s="7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1">
        <f t="shared" si="312"/>
        <v>42465.128391203703</v>
      </c>
      <c r="T2877" s="11">
        <f t="shared" si="313"/>
        <v>42495.128391203703</v>
      </c>
      <c r="U2877">
        <f t="shared" si="31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08"/>
        <v>0</v>
      </c>
      <c r="P2878" s="7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1">
        <f t="shared" si="312"/>
        <v>42171.743969907402</v>
      </c>
      <c r="T2878" s="11">
        <f t="shared" si="313"/>
        <v>42201.743969907402</v>
      </c>
      <c r="U2878">
        <f t="shared" si="31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08"/>
        <v>11</v>
      </c>
      <c r="P2879" s="7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1">
        <f t="shared" si="312"/>
        <v>42672.955138888887</v>
      </c>
      <c r="T2879" s="11">
        <f t="shared" si="313"/>
        <v>42704.708333333328</v>
      </c>
      <c r="U2879">
        <f t="shared" si="31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08"/>
        <v>2</v>
      </c>
      <c r="P2880" s="7">
        <f t="shared" si="309"/>
        <v>15.75</v>
      </c>
      <c r="Q2880" t="str">
        <f t="shared" si="310"/>
        <v>theater</v>
      </c>
      <c r="R2880" t="str">
        <f t="shared" si="311"/>
        <v>plays</v>
      </c>
      <c r="S2880" s="11">
        <f t="shared" si="312"/>
        <v>42128.615682870368</v>
      </c>
      <c r="T2880" s="11">
        <f t="shared" si="313"/>
        <v>42188.615682870368</v>
      </c>
      <c r="U2880">
        <f t="shared" si="31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08"/>
        <v>0</v>
      </c>
      <c r="P2881" s="7">
        <f t="shared" si="309"/>
        <v>29</v>
      </c>
      <c r="Q2881" t="str">
        <f t="shared" si="310"/>
        <v>theater</v>
      </c>
      <c r="R2881" t="str">
        <f t="shared" si="311"/>
        <v>plays</v>
      </c>
      <c r="S2881" s="11">
        <f t="shared" si="312"/>
        <v>42359.725243055553</v>
      </c>
      <c r="T2881" s="11">
        <f t="shared" si="313"/>
        <v>42389.725243055553</v>
      </c>
      <c r="U2881">
        <f t="shared" si="31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315">ROUND(E2882/D2882*100,0)</f>
        <v>23</v>
      </c>
      <c r="P2882" s="7">
        <f t="shared" ref="P2882:P2945" si="316">E2882/L2882</f>
        <v>96.551724137931032</v>
      </c>
      <c r="Q2882" t="str">
        <f t="shared" ref="Q2882:Q2945" si="317">LEFT(N2882,SEARCH("/",N2882)-1)</f>
        <v>theater</v>
      </c>
      <c r="R2882" t="str">
        <f t="shared" ref="R2882:R2945" si="318">RIGHT(N2882,LEN(N2882)-SEARCH("/",N2882))</f>
        <v>plays</v>
      </c>
      <c r="S2882" s="11">
        <f t="shared" ref="S2882:S2945" si="319">(((J2882/60)/60)/24)+DATE(1970,1,1)</f>
        <v>42192.905694444446</v>
      </c>
      <c r="T2882" s="11">
        <f t="shared" ref="T2882:T2945" si="320">(((I2882/60)/60)/24)+DATE(1970,1,1)</f>
        <v>42236.711805555555</v>
      </c>
      <c r="U2882">
        <f t="shared" ref="U2882:U2945" si="321">YEAR(S2882)</f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315"/>
        <v>0</v>
      </c>
      <c r="P2883" s="7" t="e">
        <f t="shared" si="316"/>
        <v>#DIV/0!</v>
      </c>
      <c r="Q2883" t="str">
        <f t="shared" si="317"/>
        <v>theater</v>
      </c>
      <c r="R2883" t="str">
        <f t="shared" si="318"/>
        <v>plays</v>
      </c>
      <c r="S2883" s="11">
        <f t="shared" si="319"/>
        <v>41916.597638888888</v>
      </c>
      <c r="T2883" s="11">
        <f t="shared" si="320"/>
        <v>41976.639305555553</v>
      </c>
      <c r="U2883">
        <f t="shared" si="321"/>
        <v>2014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15"/>
        <v>34</v>
      </c>
      <c r="P2884" s="7">
        <f t="shared" si="316"/>
        <v>63</v>
      </c>
      <c r="Q2884" t="str">
        <f t="shared" si="317"/>
        <v>theater</v>
      </c>
      <c r="R2884" t="str">
        <f t="shared" si="318"/>
        <v>plays</v>
      </c>
      <c r="S2884" s="11">
        <f t="shared" si="319"/>
        <v>42461.596273148149</v>
      </c>
      <c r="T2884" s="11">
        <f t="shared" si="320"/>
        <v>42491.596273148149</v>
      </c>
      <c r="U2884">
        <f t="shared" si="321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15"/>
        <v>19</v>
      </c>
      <c r="P2885" s="7">
        <f t="shared" si="316"/>
        <v>381.6</v>
      </c>
      <c r="Q2885" t="str">
        <f t="shared" si="317"/>
        <v>theater</v>
      </c>
      <c r="R2885" t="str">
        <f t="shared" si="318"/>
        <v>plays</v>
      </c>
      <c r="S2885" s="11">
        <f t="shared" si="319"/>
        <v>42370.90320601852</v>
      </c>
      <c r="T2885" s="11">
        <f t="shared" si="320"/>
        <v>42406.207638888889</v>
      </c>
      <c r="U2885">
        <f t="shared" si="321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15"/>
        <v>0</v>
      </c>
      <c r="P2886" s="7">
        <f t="shared" si="316"/>
        <v>46.25</v>
      </c>
      <c r="Q2886" t="str">
        <f t="shared" si="317"/>
        <v>theater</v>
      </c>
      <c r="R2886" t="str">
        <f t="shared" si="318"/>
        <v>plays</v>
      </c>
      <c r="S2886" s="11">
        <f t="shared" si="319"/>
        <v>41948.727256944447</v>
      </c>
      <c r="T2886" s="11">
        <f t="shared" si="320"/>
        <v>41978.727256944447</v>
      </c>
      <c r="U2886">
        <f t="shared" si="321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15"/>
        <v>33</v>
      </c>
      <c r="P2887" s="7">
        <f t="shared" si="316"/>
        <v>26</v>
      </c>
      <c r="Q2887" t="str">
        <f t="shared" si="317"/>
        <v>theater</v>
      </c>
      <c r="R2887" t="str">
        <f t="shared" si="318"/>
        <v>plays</v>
      </c>
      <c r="S2887" s="11">
        <f t="shared" si="319"/>
        <v>42047.07640046296</v>
      </c>
      <c r="T2887" s="11">
        <f t="shared" si="320"/>
        <v>42077.034733796296</v>
      </c>
      <c r="U2887">
        <f t="shared" si="321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15"/>
        <v>5</v>
      </c>
      <c r="P2888" s="7">
        <f t="shared" si="316"/>
        <v>10</v>
      </c>
      <c r="Q2888" t="str">
        <f t="shared" si="317"/>
        <v>theater</v>
      </c>
      <c r="R2888" t="str">
        <f t="shared" si="318"/>
        <v>plays</v>
      </c>
      <c r="S2888" s="11">
        <f t="shared" si="319"/>
        <v>42261.632916666669</v>
      </c>
      <c r="T2888" s="11">
        <f t="shared" si="320"/>
        <v>42266.165972222225</v>
      </c>
      <c r="U2888">
        <f t="shared" si="321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15"/>
        <v>0</v>
      </c>
      <c r="P2889" s="7">
        <f t="shared" si="316"/>
        <v>5</v>
      </c>
      <c r="Q2889" t="str">
        <f t="shared" si="317"/>
        <v>theater</v>
      </c>
      <c r="R2889" t="str">
        <f t="shared" si="318"/>
        <v>plays</v>
      </c>
      <c r="S2889" s="11">
        <f t="shared" si="319"/>
        <v>41985.427361111113</v>
      </c>
      <c r="T2889" s="11">
        <f t="shared" si="320"/>
        <v>42015.427361111113</v>
      </c>
      <c r="U2889">
        <f t="shared" si="321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15"/>
        <v>0</v>
      </c>
      <c r="P2890" s="7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1">
        <f t="shared" si="319"/>
        <v>41922.535185185188</v>
      </c>
      <c r="T2890" s="11">
        <f t="shared" si="320"/>
        <v>41930.207638888889</v>
      </c>
      <c r="U2890">
        <f t="shared" si="321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15"/>
        <v>38</v>
      </c>
      <c r="P2891" s="7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1">
        <f t="shared" si="319"/>
        <v>41850.863252314812</v>
      </c>
      <c r="T2891" s="11">
        <f t="shared" si="320"/>
        <v>41880.863252314812</v>
      </c>
      <c r="U2891">
        <f t="shared" si="321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15"/>
        <v>1</v>
      </c>
      <c r="P2892" s="7">
        <f t="shared" si="316"/>
        <v>7</v>
      </c>
      <c r="Q2892" t="str">
        <f t="shared" si="317"/>
        <v>theater</v>
      </c>
      <c r="R2892" t="str">
        <f t="shared" si="318"/>
        <v>plays</v>
      </c>
      <c r="S2892" s="11">
        <f t="shared" si="319"/>
        <v>41831.742962962962</v>
      </c>
      <c r="T2892" s="11">
        <f t="shared" si="320"/>
        <v>41860.125</v>
      </c>
      <c r="U2892">
        <f t="shared" si="321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15"/>
        <v>3</v>
      </c>
      <c r="P2893" s="7">
        <f t="shared" si="316"/>
        <v>27.3</v>
      </c>
      <c r="Q2893" t="str">
        <f t="shared" si="317"/>
        <v>theater</v>
      </c>
      <c r="R2893" t="str">
        <f t="shared" si="318"/>
        <v>plays</v>
      </c>
      <c r="S2893" s="11">
        <f t="shared" si="319"/>
        <v>42415.883425925931</v>
      </c>
      <c r="T2893" s="11">
        <f t="shared" si="320"/>
        <v>42475.84175925926</v>
      </c>
      <c r="U2893">
        <f t="shared" si="321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15"/>
        <v>9</v>
      </c>
      <c r="P2894" s="7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1">
        <f t="shared" si="319"/>
        <v>41869.714166666665</v>
      </c>
      <c r="T2894" s="11">
        <f t="shared" si="320"/>
        <v>41876.875</v>
      </c>
      <c r="U2894">
        <f t="shared" si="321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15"/>
        <v>1</v>
      </c>
      <c r="P2895" s="7">
        <f t="shared" si="316"/>
        <v>12.5</v>
      </c>
      <c r="Q2895" t="str">
        <f t="shared" si="317"/>
        <v>theater</v>
      </c>
      <c r="R2895" t="str">
        <f t="shared" si="318"/>
        <v>plays</v>
      </c>
      <c r="S2895" s="11">
        <f t="shared" si="319"/>
        <v>41953.773090277777</v>
      </c>
      <c r="T2895" s="11">
        <f t="shared" si="320"/>
        <v>42013.083333333328</v>
      </c>
      <c r="U2895">
        <f t="shared" si="321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15"/>
        <v>0</v>
      </c>
      <c r="P2896" s="7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1">
        <f t="shared" si="319"/>
        <v>42037.986284722225</v>
      </c>
      <c r="T2896" s="11">
        <f t="shared" si="320"/>
        <v>42097.944618055553</v>
      </c>
      <c r="U2896">
        <f t="shared" si="321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15"/>
        <v>5</v>
      </c>
      <c r="P2897" s="7">
        <f t="shared" si="316"/>
        <v>5.75</v>
      </c>
      <c r="Q2897" t="str">
        <f t="shared" si="317"/>
        <v>theater</v>
      </c>
      <c r="R2897" t="str">
        <f t="shared" si="318"/>
        <v>plays</v>
      </c>
      <c r="S2897" s="11">
        <f t="shared" si="319"/>
        <v>41811.555462962962</v>
      </c>
      <c r="T2897" s="11">
        <f t="shared" si="320"/>
        <v>41812.875</v>
      </c>
      <c r="U2897">
        <f t="shared" si="321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15"/>
        <v>21</v>
      </c>
      <c r="P2898" s="7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1">
        <f t="shared" si="319"/>
        <v>42701.908807870372</v>
      </c>
      <c r="T2898" s="11">
        <f t="shared" si="320"/>
        <v>42716.25</v>
      </c>
      <c r="U2898">
        <f t="shared" si="321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15"/>
        <v>5</v>
      </c>
      <c r="P2899" s="7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1">
        <f t="shared" si="319"/>
        <v>42258.646504629629</v>
      </c>
      <c r="T2899" s="11">
        <f t="shared" si="320"/>
        <v>42288.645196759258</v>
      </c>
      <c r="U2899">
        <f t="shared" si="321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15"/>
        <v>4</v>
      </c>
      <c r="P2900" s="7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1">
        <f t="shared" si="319"/>
        <v>42278.664965277778</v>
      </c>
      <c r="T2900" s="11">
        <f t="shared" si="320"/>
        <v>42308.664965277778</v>
      </c>
      <c r="U2900">
        <f t="shared" si="321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15"/>
        <v>0</v>
      </c>
      <c r="P2901" s="7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1">
        <f t="shared" si="319"/>
        <v>42515.078217592592</v>
      </c>
      <c r="T2901" s="11">
        <f t="shared" si="320"/>
        <v>42575.078217592592</v>
      </c>
      <c r="U2901">
        <f t="shared" si="321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15"/>
        <v>62</v>
      </c>
      <c r="P2902" s="7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1">
        <f t="shared" si="319"/>
        <v>41830.234166666669</v>
      </c>
      <c r="T2902" s="11">
        <f t="shared" si="320"/>
        <v>41860.234166666669</v>
      </c>
      <c r="U2902">
        <f t="shared" si="321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15"/>
        <v>1</v>
      </c>
      <c r="P2903" s="7">
        <f t="shared" si="316"/>
        <v>3</v>
      </c>
      <c r="Q2903" t="str">
        <f t="shared" si="317"/>
        <v>theater</v>
      </c>
      <c r="R2903" t="str">
        <f t="shared" si="318"/>
        <v>plays</v>
      </c>
      <c r="S2903" s="11">
        <f t="shared" si="319"/>
        <v>41982.904386574075</v>
      </c>
      <c r="T2903" s="11">
        <f t="shared" si="320"/>
        <v>42042.904386574075</v>
      </c>
      <c r="U2903">
        <f t="shared" si="321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15"/>
        <v>0</v>
      </c>
      <c r="P2904" s="7">
        <f t="shared" si="316"/>
        <v>25</v>
      </c>
      <c r="Q2904" t="str">
        <f t="shared" si="317"/>
        <v>theater</v>
      </c>
      <c r="R2904" t="str">
        <f t="shared" si="318"/>
        <v>plays</v>
      </c>
      <c r="S2904" s="11">
        <f t="shared" si="319"/>
        <v>42210.439768518518</v>
      </c>
      <c r="T2904" s="11">
        <f t="shared" si="320"/>
        <v>42240.439768518518</v>
      </c>
      <c r="U2904">
        <f t="shared" si="321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15"/>
        <v>1</v>
      </c>
      <c r="P2905" s="7">
        <f t="shared" si="316"/>
        <v>9.75</v>
      </c>
      <c r="Q2905" t="str">
        <f t="shared" si="317"/>
        <v>theater</v>
      </c>
      <c r="R2905" t="str">
        <f t="shared" si="318"/>
        <v>plays</v>
      </c>
      <c r="S2905" s="11">
        <f t="shared" si="319"/>
        <v>42196.166874999995</v>
      </c>
      <c r="T2905" s="11">
        <f t="shared" si="320"/>
        <v>42256.166874999995</v>
      </c>
      <c r="U2905">
        <f t="shared" si="321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15"/>
        <v>5</v>
      </c>
      <c r="P2906" s="7">
        <f t="shared" si="316"/>
        <v>18.75</v>
      </c>
      <c r="Q2906" t="str">
        <f t="shared" si="317"/>
        <v>theater</v>
      </c>
      <c r="R2906" t="str">
        <f t="shared" si="318"/>
        <v>plays</v>
      </c>
      <c r="S2906" s="11">
        <f t="shared" si="319"/>
        <v>41940.967951388891</v>
      </c>
      <c r="T2906" s="11">
        <f t="shared" si="320"/>
        <v>41952.5</v>
      </c>
      <c r="U2906">
        <f t="shared" si="321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15"/>
        <v>18</v>
      </c>
      <c r="P2907" s="7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1">
        <f t="shared" si="319"/>
        <v>42606.056863425925</v>
      </c>
      <c r="T2907" s="11">
        <f t="shared" si="320"/>
        <v>42620.056863425925</v>
      </c>
      <c r="U2907">
        <f t="shared" si="321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15"/>
        <v>9</v>
      </c>
      <c r="P2908" s="7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1">
        <f t="shared" si="319"/>
        <v>42199.648912037039</v>
      </c>
      <c r="T2908" s="11">
        <f t="shared" si="320"/>
        <v>42217.041666666672</v>
      </c>
      <c r="U2908">
        <f t="shared" si="321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15"/>
        <v>0</v>
      </c>
      <c r="P2909" s="7">
        <f t="shared" si="316"/>
        <v>1</v>
      </c>
      <c r="Q2909" t="str">
        <f t="shared" si="317"/>
        <v>theater</v>
      </c>
      <c r="R2909" t="str">
        <f t="shared" si="318"/>
        <v>plays</v>
      </c>
      <c r="S2909" s="11">
        <f t="shared" si="319"/>
        <v>42444.877743055549</v>
      </c>
      <c r="T2909" s="11">
        <f t="shared" si="320"/>
        <v>42504.877743055549</v>
      </c>
      <c r="U2909">
        <f t="shared" si="321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15"/>
        <v>3</v>
      </c>
      <c r="P2910" s="7">
        <f t="shared" si="316"/>
        <v>52.8</v>
      </c>
      <c r="Q2910" t="str">
        <f t="shared" si="317"/>
        <v>theater</v>
      </c>
      <c r="R2910" t="str">
        <f t="shared" si="318"/>
        <v>plays</v>
      </c>
      <c r="S2910" s="11">
        <f t="shared" si="319"/>
        <v>42499.731701388882</v>
      </c>
      <c r="T2910" s="11">
        <f t="shared" si="320"/>
        <v>42529.731701388882</v>
      </c>
      <c r="U2910">
        <f t="shared" si="321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15"/>
        <v>0</v>
      </c>
      <c r="P2911" s="7">
        <f t="shared" si="316"/>
        <v>20</v>
      </c>
      <c r="Q2911" t="str">
        <f t="shared" si="317"/>
        <v>theater</v>
      </c>
      <c r="R2911" t="str">
        <f t="shared" si="318"/>
        <v>plays</v>
      </c>
      <c r="S2911" s="11">
        <f t="shared" si="319"/>
        <v>41929.266215277778</v>
      </c>
      <c r="T2911" s="11">
        <f t="shared" si="320"/>
        <v>41968.823611111111</v>
      </c>
      <c r="U2911">
        <f t="shared" si="321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15"/>
        <v>0</v>
      </c>
      <c r="P2912" s="7">
        <f t="shared" si="316"/>
        <v>1</v>
      </c>
      <c r="Q2912" t="str">
        <f t="shared" si="317"/>
        <v>theater</v>
      </c>
      <c r="R2912" t="str">
        <f t="shared" si="318"/>
        <v>plays</v>
      </c>
      <c r="S2912" s="11">
        <f t="shared" si="319"/>
        <v>42107.841284722221</v>
      </c>
      <c r="T2912" s="11">
        <f t="shared" si="320"/>
        <v>42167.841284722221</v>
      </c>
      <c r="U2912">
        <f t="shared" si="321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15"/>
        <v>37</v>
      </c>
      <c r="P2913" s="7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1">
        <f t="shared" si="319"/>
        <v>42142.768819444449</v>
      </c>
      <c r="T2913" s="11">
        <f t="shared" si="320"/>
        <v>42182.768819444449</v>
      </c>
      <c r="U2913">
        <f t="shared" si="321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15"/>
        <v>14</v>
      </c>
      <c r="P2914" s="7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1">
        <f t="shared" si="319"/>
        <v>42354.131643518514</v>
      </c>
      <c r="T2914" s="11">
        <f t="shared" si="320"/>
        <v>42384.131643518514</v>
      </c>
      <c r="U2914">
        <f t="shared" si="321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15"/>
        <v>0</v>
      </c>
      <c r="P2915" s="7">
        <f t="shared" si="316"/>
        <v>1</v>
      </c>
      <c r="Q2915" t="str">
        <f t="shared" si="317"/>
        <v>theater</v>
      </c>
      <c r="R2915" t="str">
        <f t="shared" si="318"/>
        <v>plays</v>
      </c>
      <c r="S2915" s="11">
        <f t="shared" si="319"/>
        <v>41828.922905092593</v>
      </c>
      <c r="T2915" s="11">
        <f t="shared" si="320"/>
        <v>41888.922905092593</v>
      </c>
      <c r="U2915">
        <f t="shared" si="321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15"/>
        <v>0</v>
      </c>
      <c r="P2916" s="7">
        <f t="shared" si="316"/>
        <v>1</v>
      </c>
      <c r="Q2916" t="str">
        <f t="shared" si="317"/>
        <v>theater</v>
      </c>
      <c r="R2916" t="str">
        <f t="shared" si="318"/>
        <v>plays</v>
      </c>
      <c r="S2916" s="11">
        <f t="shared" si="319"/>
        <v>42017.907337962963</v>
      </c>
      <c r="T2916" s="11">
        <f t="shared" si="320"/>
        <v>42077.865671296298</v>
      </c>
      <c r="U2916">
        <f t="shared" si="321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15"/>
        <v>61</v>
      </c>
      <c r="P2917" s="7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1">
        <f t="shared" si="319"/>
        <v>42415.398032407407</v>
      </c>
      <c r="T2917" s="11">
        <f t="shared" si="320"/>
        <v>42445.356365740736</v>
      </c>
      <c r="U2917">
        <f t="shared" si="321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15"/>
        <v>8</v>
      </c>
      <c r="P2918" s="7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1">
        <f t="shared" si="319"/>
        <v>41755.476724537039</v>
      </c>
      <c r="T2918" s="11">
        <f t="shared" si="320"/>
        <v>41778.476724537039</v>
      </c>
      <c r="U2918">
        <f t="shared" si="321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15"/>
        <v>22</v>
      </c>
      <c r="P2919" s="7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1">
        <f t="shared" si="319"/>
        <v>42245.234340277777</v>
      </c>
      <c r="T2919" s="11">
        <f t="shared" si="320"/>
        <v>42263.234340277777</v>
      </c>
      <c r="U2919">
        <f t="shared" si="321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15"/>
        <v>27</v>
      </c>
      <c r="P2920" s="7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1">
        <f t="shared" si="319"/>
        <v>42278.629710648151</v>
      </c>
      <c r="T2920" s="11">
        <f t="shared" si="320"/>
        <v>42306.629710648151</v>
      </c>
      <c r="U2920">
        <f t="shared" si="321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15"/>
        <v>9</v>
      </c>
      <c r="P2921" s="7">
        <f t="shared" si="316"/>
        <v>8.5</v>
      </c>
      <c r="Q2921" t="str">
        <f t="shared" si="317"/>
        <v>theater</v>
      </c>
      <c r="R2921" t="str">
        <f t="shared" si="318"/>
        <v>plays</v>
      </c>
      <c r="S2921" s="11">
        <f t="shared" si="319"/>
        <v>41826.61954861111</v>
      </c>
      <c r="T2921" s="11">
        <f t="shared" si="320"/>
        <v>41856.61954861111</v>
      </c>
      <c r="U2921">
        <f t="shared" si="321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15"/>
        <v>27</v>
      </c>
      <c r="P2922" s="7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1">
        <f t="shared" si="319"/>
        <v>42058.792476851857</v>
      </c>
      <c r="T2922" s="11">
        <f t="shared" si="320"/>
        <v>42088.750810185185</v>
      </c>
      <c r="U2922">
        <f t="shared" si="321"/>
        <v>2015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15"/>
        <v>129</v>
      </c>
      <c r="P2923" s="7">
        <f t="shared" si="316"/>
        <v>43</v>
      </c>
      <c r="Q2923" t="str">
        <f t="shared" si="317"/>
        <v>theater</v>
      </c>
      <c r="R2923" t="str">
        <f t="shared" si="318"/>
        <v>musical</v>
      </c>
      <c r="S2923" s="11">
        <f t="shared" si="319"/>
        <v>41877.886620370373</v>
      </c>
      <c r="T2923" s="11">
        <f t="shared" si="320"/>
        <v>41907.886620370373</v>
      </c>
      <c r="U2923">
        <f t="shared" si="321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15"/>
        <v>100</v>
      </c>
      <c r="P2924" s="7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1">
        <f t="shared" si="319"/>
        <v>42097.874155092592</v>
      </c>
      <c r="T2924" s="11">
        <f t="shared" si="320"/>
        <v>42142.874155092592</v>
      </c>
      <c r="U2924">
        <f t="shared" si="321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15"/>
        <v>100</v>
      </c>
      <c r="P2925" s="7">
        <f t="shared" si="316"/>
        <v>30</v>
      </c>
      <c r="Q2925" t="str">
        <f t="shared" si="317"/>
        <v>theater</v>
      </c>
      <c r="R2925" t="str">
        <f t="shared" si="318"/>
        <v>musical</v>
      </c>
      <c r="S2925" s="11">
        <f t="shared" si="319"/>
        <v>42013.15253472222</v>
      </c>
      <c r="T2925" s="11">
        <f t="shared" si="320"/>
        <v>42028.125</v>
      </c>
      <c r="U2925">
        <f t="shared" si="321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15"/>
        <v>103</v>
      </c>
      <c r="P2926" s="7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1">
        <f t="shared" si="319"/>
        <v>42103.556828703702</v>
      </c>
      <c r="T2926" s="11">
        <f t="shared" si="320"/>
        <v>42133.165972222225</v>
      </c>
      <c r="U2926">
        <f t="shared" si="321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15"/>
        <v>102</v>
      </c>
      <c r="P2927" s="7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1">
        <f t="shared" si="319"/>
        <v>41863.584120370368</v>
      </c>
      <c r="T2927" s="11">
        <f t="shared" si="320"/>
        <v>41893.584120370368</v>
      </c>
      <c r="U2927">
        <f t="shared" si="321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15"/>
        <v>125</v>
      </c>
      <c r="P2928" s="7">
        <f t="shared" si="316"/>
        <v>75</v>
      </c>
      <c r="Q2928" t="str">
        <f t="shared" si="317"/>
        <v>theater</v>
      </c>
      <c r="R2928" t="str">
        <f t="shared" si="318"/>
        <v>musical</v>
      </c>
      <c r="S2928" s="11">
        <f t="shared" si="319"/>
        <v>42044.765960648147</v>
      </c>
      <c r="T2928" s="11">
        <f t="shared" si="320"/>
        <v>42058.765960648147</v>
      </c>
      <c r="U2928">
        <f t="shared" si="321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15"/>
        <v>131</v>
      </c>
      <c r="P2929" s="7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1">
        <f t="shared" si="319"/>
        <v>41806.669317129628</v>
      </c>
      <c r="T2929" s="11">
        <f t="shared" si="320"/>
        <v>41835.208333333336</v>
      </c>
      <c r="U2929">
        <f t="shared" si="321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15"/>
        <v>100</v>
      </c>
      <c r="P2930" s="7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1">
        <f t="shared" si="319"/>
        <v>42403.998217592598</v>
      </c>
      <c r="T2930" s="11">
        <f t="shared" si="320"/>
        <v>42433.998217592598</v>
      </c>
      <c r="U2930">
        <f t="shared" si="321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15"/>
        <v>102</v>
      </c>
      <c r="P2931" s="7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1">
        <f t="shared" si="319"/>
        <v>41754.564328703702</v>
      </c>
      <c r="T2931" s="11">
        <f t="shared" si="320"/>
        <v>41784.564328703702</v>
      </c>
      <c r="U2931">
        <f t="shared" si="321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15"/>
        <v>101</v>
      </c>
      <c r="P2932" s="7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1">
        <f t="shared" si="319"/>
        <v>42101.584074074075</v>
      </c>
      <c r="T2932" s="11">
        <f t="shared" si="320"/>
        <v>42131.584074074075</v>
      </c>
      <c r="U2932">
        <f t="shared" si="321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15"/>
        <v>106</v>
      </c>
      <c r="P2933" s="7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1">
        <f t="shared" si="319"/>
        <v>41872.291238425925</v>
      </c>
      <c r="T2933" s="11">
        <f t="shared" si="320"/>
        <v>41897.255555555559</v>
      </c>
      <c r="U2933">
        <f t="shared" si="321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15"/>
        <v>105</v>
      </c>
      <c r="P2934" s="7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1">
        <f t="shared" si="319"/>
        <v>42025.164780092593</v>
      </c>
      <c r="T2934" s="11">
        <f t="shared" si="320"/>
        <v>42056.458333333328</v>
      </c>
      <c r="U2934">
        <f t="shared" si="321"/>
        <v>2015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15"/>
        <v>103</v>
      </c>
      <c r="P2935" s="7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1">
        <f t="shared" si="319"/>
        <v>42495.956631944442</v>
      </c>
      <c r="T2935" s="11">
        <f t="shared" si="320"/>
        <v>42525.956631944442</v>
      </c>
      <c r="U2935">
        <f t="shared" si="321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15"/>
        <v>108</v>
      </c>
      <c r="P2936" s="7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1">
        <f t="shared" si="319"/>
        <v>41775.636157407411</v>
      </c>
      <c r="T2936" s="11">
        <f t="shared" si="320"/>
        <v>41805.636157407411</v>
      </c>
      <c r="U2936">
        <f t="shared" si="321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15"/>
        <v>101</v>
      </c>
      <c r="P2937" s="7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1">
        <f t="shared" si="319"/>
        <v>42553.583425925928</v>
      </c>
      <c r="T2937" s="11">
        <f t="shared" si="320"/>
        <v>42611.708333333328</v>
      </c>
      <c r="U2937">
        <f t="shared" si="321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15"/>
        <v>128</v>
      </c>
      <c r="P2938" s="7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1">
        <f t="shared" si="319"/>
        <v>41912.650729166664</v>
      </c>
      <c r="T2938" s="11">
        <f t="shared" si="320"/>
        <v>41925.207638888889</v>
      </c>
      <c r="U2938">
        <f t="shared" si="321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15"/>
        <v>133</v>
      </c>
      <c r="P2939" s="7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1">
        <f t="shared" si="319"/>
        <v>41803.457326388889</v>
      </c>
      <c r="T2939" s="11">
        <f t="shared" si="320"/>
        <v>41833.457326388889</v>
      </c>
      <c r="U2939">
        <f t="shared" si="321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15"/>
        <v>101</v>
      </c>
      <c r="P2940" s="7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1">
        <f t="shared" si="319"/>
        <v>42004.703865740739</v>
      </c>
      <c r="T2940" s="11">
        <f t="shared" si="320"/>
        <v>42034.703865740739</v>
      </c>
      <c r="U2940">
        <f t="shared" si="321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15"/>
        <v>103</v>
      </c>
      <c r="P2941" s="7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1">
        <f t="shared" si="319"/>
        <v>41845.809166666666</v>
      </c>
      <c r="T2941" s="11">
        <f t="shared" si="320"/>
        <v>41879.041666666664</v>
      </c>
      <c r="U2941">
        <f t="shared" si="321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15"/>
        <v>107</v>
      </c>
      <c r="P2942" s="7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1">
        <f t="shared" si="319"/>
        <v>41982.773356481484</v>
      </c>
      <c r="T2942" s="11">
        <f t="shared" si="320"/>
        <v>42022.773356481484</v>
      </c>
      <c r="U2942">
        <f t="shared" si="321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15"/>
        <v>0</v>
      </c>
      <c r="P2943" s="7">
        <f t="shared" si="316"/>
        <v>1</v>
      </c>
      <c r="Q2943" t="str">
        <f t="shared" si="317"/>
        <v>theater</v>
      </c>
      <c r="R2943" t="str">
        <f t="shared" si="318"/>
        <v>spaces</v>
      </c>
      <c r="S2943" s="11">
        <f t="shared" si="319"/>
        <v>42034.960127314815</v>
      </c>
      <c r="T2943" s="11">
        <f t="shared" si="320"/>
        <v>42064.960127314815</v>
      </c>
      <c r="U2943">
        <f t="shared" si="321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15"/>
        <v>20</v>
      </c>
      <c r="P2944" s="7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1">
        <f t="shared" si="319"/>
        <v>42334.803923611107</v>
      </c>
      <c r="T2944" s="11">
        <f t="shared" si="320"/>
        <v>42354.845833333333</v>
      </c>
      <c r="U2944">
        <f t="shared" si="321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15"/>
        <v>0</v>
      </c>
      <c r="P2945" s="7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1">
        <f t="shared" si="319"/>
        <v>42077.129398148143</v>
      </c>
      <c r="T2945" s="11">
        <f t="shared" si="320"/>
        <v>42107.129398148143</v>
      </c>
      <c r="U2945">
        <f t="shared" si="321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322">ROUND(E2946/D2946*100,0)</f>
        <v>1</v>
      </c>
      <c r="P2946" s="7">
        <f t="shared" ref="P2946:P3009" si="323">E2946/L2946</f>
        <v>100</v>
      </c>
      <c r="Q2946" t="str">
        <f t="shared" ref="Q2946:Q3009" si="324">LEFT(N2946,SEARCH("/",N2946)-1)</f>
        <v>theater</v>
      </c>
      <c r="R2946" t="str">
        <f t="shared" ref="R2946:R3009" si="325">RIGHT(N2946,LEN(N2946)-SEARCH("/",N2946))</f>
        <v>spaces</v>
      </c>
      <c r="S2946" s="11">
        <f t="shared" ref="S2946:S3009" si="326">(((J2946/60)/60)/24)+DATE(1970,1,1)</f>
        <v>42132.9143287037</v>
      </c>
      <c r="T2946" s="11">
        <f t="shared" ref="T2946:T3009" si="327">(((I2946/60)/60)/24)+DATE(1970,1,1)</f>
        <v>42162.9143287037</v>
      </c>
      <c r="U2946">
        <f t="shared" ref="U2946:U3009" si="328">YEAR(S2946)</f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322"/>
        <v>0</v>
      </c>
      <c r="P2947" s="7" t="e">
        <f t="shared" si="323"/>
        <v>#DIV/0!</v>
      </c>
      <c r="Q2947" t="str">
        <f t="shared" si="324"/>
        <v>theater</v>
      </c>
      <c r="R2947" t="str">
        <f t="shared" si="325"/>
        <v>spaces</v>
      </c>
      <c r="S2947" s="11">
        <f t="shared" si="326"/>
        <v>42118.139583333337</v>
      </c>
      <c r="T2947" s="11">
        <f t="shared" si="327"/>
        <v>42148.139583333337</v>
      </c>
      <c r="U2947">
        <f t="shared" si="328"/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22"/>
        <v>0</v>
      </c>
      <c r="P2948" s="7">
        <f t="shared" si="323"/>
        <v>1</v>
      </c>
      <c r="Q2948" t="str">
        <f t="shared" si="324"/>
        <v>theater</v>
      </c>
      <c r="R2948" t="str">
        <f t="shared" si="325"/>
        <v>spaces</v>
      </c>
      <c r="S2948" s="11">
        <f t="shared" si="326"/>
        <v>42567.531157407408</v>
      </c>
      <c r="T2948" s="11">
        <f t="shared" si="327"/>
        <v>42597.531157407408</v>
      </c>
      <c r="U2948">
        <f t="shared" si="328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22"/>
        <v>4</v>
      </c>
      <c r="P2949" s="7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1">
        <f t="shared" si="326"/>
        <v>42649.562118055561</v>
      </c>
      <c r="T2949" s="11">
        <f t="shared" si="327"/>
        <v>42698.715972222228</v>
      </c>
      <c r="U2949">
        <f t="shared" si="328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22"/>
        <v>0</v>
      </c>
      <c r="P2950" s="7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1">
        <f t="shared" si="326"/>
        <v>42097.649224537032</v>
      </c>
      <c r="T2950" s="11">
        <f t="shared" si="327"/>
        <v>42157.649224537032</v>
      </c>
      <c r="U2950">
        <f t="shared" si="328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22"/>
        <v>3</v>
      </c>
      <c r="P2951" s="7">
        <f t="shared" si="323"/>
        <v>12.5</v>
      </c>
      <c r="Q2951" t="str">
        <f t="shared" si="324"/>
        <v>theater</v>
      </c>
      <c r="R2951" t="str">
        <f t="shared" si="325"/>
        <v>spaces</v>
      </c>
      <c r="S2951" s="11">
        <f t="shared" si="326"/>
        <v>42297.823113425926</v>
      </c>
      <c r="T2951" s="11">
        <f t="shared" si="327"/>
        <v>42327.864780092597</v>
      </c>
      <c r="U2951">
        <f t="shared" si="328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22"/>
        <v>0</v>
      </c>
      <c r="P2952" s="7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1">
        <f t="shared" si="326"/>
        <v>42362.36518518519</v>
      </c>
      <c r="T2952" s="11">
        <f t="shared" si="327"/>
        <v>42392.36518518519</v>
      </c>
      <c r="U2952">
        <f t="shared" si="328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22"/>
        <v>2</v>
      </c>
      <c r="P2953" s="7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1">
        <f t="shared" si="326"/>
        <v>41872.802928240737</v>
      </c>
      <c r="T2953" s="11">
        <f t="shared" si="327"/>
        <v>41917.802928240737</v>
      </c>
      <c r="U2953">
        <f t="shared" si="328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22"/>
        <v>8</v>
      </c>
      <c r="P2954" s="7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1">
        <f t="shared" si="326"/>
        <v>42628.690266203703</v>
      </c>
      <c r="T2954" s="11">
        <f t="shared" si="327"/>
        <v>42660.166666666672</v>
      </c>
      <c r="U2954">
        <f t="shared" si="328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22"/>
        <v>0</v>
      </c>
      <c r="P2955" s="7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1">
        <f t="shared" si="326"/>
        <v>42255.791909722218</v>
      </c>
      <c r="T2955" s="11">
        <f t="shared" si="327"/>
        <v>42285.791909722218</v>
      </c>
      <c r="U2955">
        <f t="shared" si="328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22"/>
        <v>0</v>
      </c>
      <c r="P2956" s="7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1">
        <f t="shared" si="326"/>
        <v>42790.583368055552</v>
      </c>
      <c r="T2956" s="11">
        <f t="shared" si="327"/>
        <v>42810.541701388895</v>
      </c>
      <c r="U2956">
        <f t="shared" si="328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22"/>
        <v>60</v>
      </c>
      <c r="P2957" s="7">
        <f t="shared" si="323"/>
        <v>65</v>
      </c>
      <c r="Q2957" t="str">
        <f t="shared" si="324"/>
        <v>theater</v>
      </c>
      <c r="R2957" t="str">
        <f t="shared" si="325"/>
        <v>spaces</v>
      </c>
      <c r="S2957" s="11">
        <f t="shared" si="326"/>
        <v>42141.741307870368</v>
      </c>
      <c r="T2957" s="11">
        <f t="shared" si="327"/>
        <v>42171.741307870368</v>
      </c>
      <c r="U2957">
        <f t="shared" si="328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22"/>
        <v>17</v>
      </c>
      <c r="P2958" s="7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1">
        <f t="shared" si="326"/>
        <v>42464.958912037036</v>
      </c>
      <c r="T2958" s="11">
        <f t="shared" si="327"/>
        <v>42494.958912037036</v>
      </c>
      <c r="U2958">
        <f t="shared" si="328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22"/>
        <v>2</v>
      </c>
      <c r="P2959" s="7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1">
        <f t="shared" si="326"/>
        <v>42031.011249999996</v>
      </c>
      <c r="T2959" s="11">
        <f t="shared" si="327"/>
        <v>42090.969583333332</v>
      </c>
      <c r="U2959">
        <f t="shared" si="328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22"/>
        <v>0</v>
      </c>
      <c r="P2960" s="7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1">
        <f t="shared" si="326"/>
        <v>42438.779131944444</v>
      </c>
      <c r="T2960" s="11">
        <f t="shared" si="327"/>
        <v>42498.73746527778</v>
      </c>
      <c r="U2960">
        <f t="shared" si="328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22"/>
        <v>0</v>
      </c>
      <c r="P2961" s="7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1">
        <f t="shared" si="326"/>
        <v>42498.008391203708</v>
      </c>
      <c r="T2961" s="11">
        <f t="shared" si="327"/>
        <v>42528.008391203708</v>
      </c>
      <c r="U2961">
        <f t="shared" si="328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22"/>
        <v>0</v>
      </c>
      <c r="P2962" s="7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1">
        <f t="shared" si="326"/>
        <v>41863.757210648146</v>
      </c>
      <c r="T2962" s="11">
        <f t="shared" si="327"/>
        <v>41893.757210648146</v>
      </c>
      <c r="U2962">
        <f t="shared" si="328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22"/>
        <v>110</v>
      </c>
      <c r="P2963" s="7">
        <f t="shared" si="323"/>
        <v>50.75</v>
      </c>
      <c r="Q2963" t="str">
        <f t="shared" si="324"/>
        <v>theater</v>
      </c>
      <c r="R2963" t="str">
        <f t="shared" si="325"/>
        <v>plays</v>
      </c>
      <c r="S2963" s="11">
        <f t="shared" si="326"/>
        <v>42061.212488425925</v>
      </c>
      <c r="T2963" s="11">
        <f t="shared" si="327"/>
        <v>42089.166666666672</v>
      </c>
      <c r="U2963">
        <f t="shared" si="328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22"/>
        <v>122</v>
      </c>
      <c r="P2964" s="7">
        <f t="shared" si="323"/>
        <v>60.9</v>
      </c>
      <c r="Q2964" t="str">
        <f t="shared" si="324"/>
        <v>theater</v>
      </c>
      <c r="R2964" t="str">
        <f t="shared" si="325"/>
        <v>plays</v>
      </c>
      <c r="S2964" s="11">
        <f t="shared" si="326"/>
        <v>42036.24428240741</v>
      </c>
      <c r="T2964" s="11">
        <f t="shared" si="327"/>
        <v>42064.290972222225</v>
      </c>
      <c r="U2964">
        <f t="shared" si="328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22"/>
        <v>107</v>
      </c>
      <c r="P2965" s="7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1">
        <f t="shared" si="326"/>
        <v>42157.470185185186</v>
      </c>
      <c r="T2965" s="11">
        <f t="shared" si="327"/>
        <v>42187.470185185186</v>
      </c>
      <c r="U2965">
        <f t="shared" si="328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22"/>
        <v>101</v>
      </c>
      <c r="P2966" s="7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1">
        <f t="shared" si="326"/>
        <v>41827.909942129627</v>
      </c>
      <c r="T2966" s="11">
        <f t="shared" si="327"/>
        <v>41857.897222222222</v>
      </c>
      <c r="U2966">
        <f t="shared" si="328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22"/>
        <v>109</v>
      </c>
      <c r="P2967" s="7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1">
        <f t="shared" si="326"/>
        <v>42162.729548611111</v>
      </c>
      <c r="T2967" s="11">
        <f t="shared" si="327"/>
        <v>42192.729548611111</v>
      </c>
      <c r="U2967">
        <f t="shared" si="328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22"/>
        <v>114</v>
      </c>
      <c r="P2968" s="7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1">
        <f t="shared" si="326"/>
        <v>42233.738564814819</v>
      </c>
      <c r="T2968" s="11">
        <f t="shared" si="327"/>
        <v>42263.738564814819</v>
      </c>
      <c r="U2968">
        <f t="shared" si="328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22"/>
        <v>114</v>
      </c>
      <c r="P2969" s="7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1">
        <f t="shared" si="326"/>
        <v>42042.197824074072</v>
      </c>
      <c r="T2969" s="11">
        <f t="shared" si="327"/>
        <v>42072.156157407408</v>
      </c>
      <c r="U2969">
        <f t="shared" si="328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22"/>
        <v>106</v>
      </c>
      <c r="P2970" s="7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1">
        <f t="shared" si="326"/>
        <v>42585.523842592593</v>
      </c>
      <c r="T2970" s="11">
        <f t="shared" si="327"/>
        <v>42599.165972222225</v>
      </c>
      <c r="U2970">
        <f t="shared" si="328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22"/>
        <v>163</v>
      </c>
      <c r="P2971" s="7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1">
        <f t="shared" si="326"/>
        <v>42097.786493055552</v>
      </c>
      <c r="T2971" s="11">
        <f t="shared" si="327"/>
        <v>42127.952083333337</v>
      </c>
      <c r="U2971">
        <f t="shared" si="328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22"/>
        <v>106</v>
      </c>
      <c r="P2972" s="7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1">
        <f t="shared" si="326"/>
        <v>41808.669571759259</v>
      </c>
      <c r="T2972" s="11">
        <f t="shared" si="327"/>
        <v>41838.669571759259</v>
      </c>
      <c r="U2972">
        <f t="shared" si="328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22"/>
        <v>100</v>
      </c>
      <c r="P2973" s="7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1">
        <f t="shared" si="326"/>
        <v>41852.658310185187</v>
      </c>
      <c r="T2973" s="11">
        <f t="shared" si="327"/>
        <v>41882.658310185187</v>
      </c>
      <c r="U2973">
        <f t="shared" si="328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22"/>
        <v>105</v>
      </c>
      <c r="P2974" s="7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1">
        <f t="shared" si="326"/>
        <v>42694.110185185185</v>
      </c>
      <c r="T2974" s="11">
        <f t="shared" si="327"/>
        <v>42709.041666666672</v>
      </c>
      <c r="U2974">
        <f t="shared" si="328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22"/>
        <v>175</v>
      </c>
      <c r="P2975" s="7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1">
        <f t="shared" si="326"/>
        <v>42341.818379629629</v>
      </c>
      <c r="T2975" s="11">
        <f t="shared" si="327"/>
        <v>42370.166666666672</v>
      </c>
      <c r="U2975">
        <f t="shared" si="328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22"/>
        <v>102</v>
      </c>
      <c r="P2976" s="7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1">
        <f t="shared" si="326"/>
        <v>41880.061006944445</v>
      </c>
      <c r="T2976" s="11">
        <f t="shared" si="327"/>
        <v>41908.065972222219</v>
      </c>
      <c r="U2976">
        <f t="shared" si="328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22"/>
        <v>100</v>
      </c>
      <c r="P2977" s="7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1">
        <f t="shared" si="326"/>
        <v>41941.683865740742</v>
      </c>
      <c r="T2977" s="11">
        <f t="shared" si="327"/>
        <v>41970.125</v>
      </c>
      <c r="U2977">
        <f t="shared" si="328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22"/>
        <v>171</v>
      </c>
      <c r="P2978" s="7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1">
        <f t="shared" si="326"/>
        <v>42425.730671296296</v>
      </c>
      <c r="T2978" s="11">
        <f t="shared" si="327"/>
        <v>42442.5</v>
      </c>
      <c r="U2978">
        <f t="shared" si="328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22"/>
        <v>114</v>
      </c>
      <c r="P2979" s="7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1">
        <f t="shared" si="326"/>
        <v>42026.88118055556</v>
      </c>
      <c r="T2979" s="11">
        <f t="shared" si="327"/>
        <v>42086.093055555553</v>
      </c>
      <c r="U2979">
        <f t="shared" si="328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22"/>
        <v>129</v>
      </c>
      <c r="P2980" s="7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1">
        <f t="shared" si="326"/>
        <v>41922.640590277777</v>
      </c>
      <c r="T2980" s="11">
        <f t="shared" si="327"/>
        <v>41932.249305555553</v>
      </c>
      <c r="U2980">
        <f t="shared" si="328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22"/>
        <v>101</v>
      </c>
      <c r="P2981" s="7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1">
        <f t="shared" si="326"/>
        <v>41993.824340277773</v>
      </c>
      <c r="T2981" s="11">
        <f t="shared" si="327"/>
        <v>42010.25</v>
      </c>
      <c r="U2981">
        <f t="shared" si="328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22"/>
        <v>109</v>
      </c>
      <c r="P2982" s="7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1">
        <f t="shared" si="326"/>
        <v>42219.915856481486</v>
      </c>
      <c r="T2982" s="11">
        <f t="shared" si="327"/>
        <v>42240.083333333328</v>
      </c>
      <c r="U2982">
        <f t="shared" si="328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22"/>
        <v>129</v>
      </c>
      <c r="P2983" s="7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1">
        <f t="shared" si="326"/>
        <v>42225.559675925921</v>
      </c>
      <c r="T2983" s="11">
        <f t="shared" si="327"/>
        <v>42270.559675925921</v>
      </c>
      <c r="U2983">
        <f t="shared" si="328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22"/>
        <v>102</v>
      </c>
      <c r="P2984" s="7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1">
        <f t="shared" si="326"/>
        <v>42381.686840277776</v>
      </c>
      <c r="T2984" s="11">
        <f t="shared" si="327"/>
        <v>42411.686840277776</v>
      </c>
      <c r="U2984">
        <f t="shared" si="328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22"/>
        <v>147</v>
      </c>
      <c r="P2985" s="7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1">
        <f t="shared" si="326"/>
        <v>41894.632361111115</v>
      </c>
      <c r="T2985" s="11">
        <f t="shared" si="327"/>
        <v>41954.674027777779</v>
      </c>
      <c r="U2985">
        <f t="shared" si="328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22"/>
        <v>100</v>
      </c>
      <c r="P2986" s="7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1">
        <f t="shared" si="326"/>
        <v>42576.278715277775</v>
      </c>
      <c r="T2986" s="11">
        <f t="shared" si="327"/>
        <v>42606.278715277775</v>
      </c>
      <c r="U2986">
        <f t="shared" si="328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22"/>
        <v>122</v>
      </c>
      <c r="P2987" s="7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1">
        <f t="shared" si="326"/>
        <v>42654.973703703698</v>
      </c>
      <c r="T2987" s="11">
        <f t="shared" si="327"/>
        <v>42674.166666666672</v>
      </c>
      <c r="U2987">
        <f t="shared" si="328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22"/>
        <v>106</v>
      </c>
      <c r="P2988" s="7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1">
        <f t="shared" si="326"/>
        <v>42431.500069444446</v>
      </c>
      <c r="T2988" s="11">
        <f t="shared" si="327"/>
        <v>42491.458402777775</v>
      </c>
      <c r="U2988">
        <f t="shared" si="328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22"/>
        <v>110</v>
      </c>
      <c r="P2989" s="7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1">
        <f t="shared" si="326"/>
        <v>42627.307303240741</v>
      </c>
      <c r="T2989" s="11">
        <f t="shared" si="327"/>
        <v>42656</v>
      </c>
      <c r="U2989">
        <f t="shared" si="328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22"/>
        <v>100</v>
      </c>
      <c r="P2990" s="7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1">
        <f t="shared" si="326"/>
        <v>42511.362048611118</v>
      </c>
      <c r="T2990" s="11">
        <f t="shared" si="327"/>
        <v>42541.362048611118</v>
      </c>
      <c r="U2990">
        <f t="shared" si="328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22"/>
        <v>177</v>
      </c>
      <c r="P2991" s="7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1">
        <f t="shared" si="326"/>
        <v>42337.02039351852</v>
      </c>
      <c r="T2991" s="11">
        <f t="shared" si="327"/>
        <v>42359.207638888889</v>
      </c>
      <c r="U2991">
        <f t="shared" si="328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22"/>
        <v>100</v>
      </c>
      <c r="P2992" s="7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1">
        <f t="shared" si="326"/>
        <v>42341.57430555555</v>
      </c>
      <c r="T2992" s="11">
        <f t="shared" si="327"/>
        <v>42376.57430555555</v>
      </c>
      <c r="U2992">
        <f t="shared" si="328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22"/>
        <v>103</v>
      </c>
      <c r="P2993" s="7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1">
        <f t="shared" si="326"/>
        <v>42740.837152777778</v>
      </c>
      <c r="T2993" s="11">
        <f t="shared" si="327"/>
        <v>42762.837152777778</v>
      </c>
      <c r="U2993">
        <f t="shared" si="328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22"/>
        <v>105</v>
      </c>
      <c r="P2994" s="7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1">
        <f t="shared" si="326"/>
        <v>42622.767476851848</v>
      </c>
      <c r="T2994" s="11">
        <f t="shared" si="327"/>
        <v>42652.767476851848</v>
      </c>
      <c r="U2994">
        <f t="shared" si="328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22"/>
        <v>100</v>
      </c>
      <c r="P2995" s="7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1">
        <f t="shared" si="326"/>
        <v>42390.838738425926</v>
      </c>
      <c r="T2995" s="11">
        <f t="shared" si="327"/>
        <v>42420.838738425926</v>
      </c>
      <c r="U2995">
        <f t="shared" si="328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22"/>
        <v>458</v>
      </c>
      <c r="P2996" s="7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1">
        <f t="shared" si="326"/>
        <v>41885.478842592594</v>
      </c>
      <c r="T2996" s="11">
        <f t="shared" si="327"/>
        <v>41915.478842592594</v>
      </c>
      <c r="U2996">
        <f t="shared" si="328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22"/>
        <v>105</v>
      </c>
      <c r="P2997" s="7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1">
        <f t="shared" si="326"/>
        <v>42724.665173611109</v>
      </c>
      <c r="T2997" s="11">
        <f t="shared" si="327"/>
        <v>42754.665173611109</v>
      </c>
      <c r="U2997">
        <f t="shared" si="328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22"/>
        <v>172</v>
      </c>
      <c r="P2998" s="7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1">
        <f t="shared" si="326"/>
        <v>42090.912500000006</v>
      </c>
      <c r="T2998" s="11">
        <f t="shared" si="327"/>
        <v>42150.912500000006</v>
      </c>
      <c r="U2998">
        <f t="shared" si="328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22"/>
        <v>104</v>
      </c>
      <c r="P2999" s="7">
        <f t="shared" si="323"/>
        <v>90.2</v>
      </c>
      <c r="Q2999" t="str">
        <f t="shared" si="324"/>
        <v>theater</v>
      </c>
      <c r="R2999" t="str">
        <f t="shared" si="325"/>
        <v>spaces</v>
      </c>
      <c r="S2999" s="11">
        <f t="shared" si="326"/>
        <v>42775.733715277776</v>
      </c>
      <c r="T2999" s="11">
        <f t="shared" si="327"/>
        <v>42793.207638888889</v>
      </c>
      <c r="U2999">
        <f t="shared" si="328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22"/>
        <v>103</v>
      </c>
      <c r="P3000" s="7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1">
        <f t="shared" si="326"/>
        <v>41778.193622685183</v>
      </c>
      <c r="T3000" s="11">
        <f t="shared" si="327"/>
        <v>41806.184027777781</v>
      </c>
      <c r="U3000">
        <f t="shared" si="328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22"/>
        <v>119</v>
      </c>
      <c r="P3001" s="7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1">
        <f t="shared" si="326"/>
        <v>42780.740277777775</v>
      </c>
      <c r="T3001" s="11">
        <f t="shared" si="327"/>
        <v>42795.083333333328</v>
      </c>
      <c r="U3001">
        <f t="shared" si="328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22"/>
        <v>100</v>
      </c>
      <c r="P3002" s="7">
        <f t="shared" si="323"/>
        <v>62.5</v>
      </c>
      <c r="Q3002" t="str">
        <f t="shared" si="324"/>
        <v>theater</v>
      </c>
      <c r="R3002" t="str">
        <f t="shared" si="325"/>
        <v>spaces</v>
      </c>
      <c r="S3002" s="11">
        <f t="shared" si="326"/>
        <v>42752.827199074076</v>
      </c>
      <c r="T3002" s="11">
        <f t="shared" si="327"/>
        <v>42766.75</v>
      </c>
      <c r="U3002">
        <f t="shared" si="328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22"/>
        <v>319</v>
      </c>
      <c r="P3003" s="7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1">
        <f t="shared" si="326"/>
        <v>42534.895625000005</v>
      </c>
      <c r="T3003" s="11">
        <f t="shared" si="327"/>
        <v>42564.895625000005</v>
      </c>
      <c r="U3003">
        <f t="shared" si="328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22"/>
        <v>109</v>
      </c>
      <c r="P3004" s="7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1">
        <f t="shared" si="326"/>
        <v>41239.83625</v>
      </c>
      <c r="T3004" s="11">
        <f t="shared" si="327"/>
        <v>41269.83625</v>
      </c>
      <c r="U3004">
        <f t="shared" si="328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22"/>
        <v>101</v>
      </c>
      <c r="P3005" s="7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1">
        <f t="shared" si="326"/>
        <v>42398.849259259259</v>
      </c>
      <c r="T3005" s="11">
        <f t="shared" si="327"/>
        <v>42430.249305555553</v>
      </c>
      <c r="U3005">
        <f t="shared" si="328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22"/>
        <v>113</v>
      </c>
      <c r="P3006" s="7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1">
        <f t="shared" si="326"/>
        <v>41928.881064814814</v>
      </c>
      <c r="T3006" s="11">
        <f t="shared" si="327"/>
        <v>41958.922731481478</v>
      </c>
      <c r="U3006">
        <f t="shared" si="328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22"/>
        <v>120</v>
      </c>
      <c r="P3007" s="7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1">
        <f t="shared" si="326"/>
        <v>41888.674826388888</v>
      </c>
      <c r="T3007" s="11">
        <f t="shared" si="327"/>
        <v>41918.674826388888</v>
      </c>
      <c r="U3007">
        <f t="shared" si="328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22"/>
        <v>108</v>
      </c>
      <c r="P3008" s="7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1">
        <f t="shared" si="326"/>
        <v>41957.756840277783</v>
      </c>
      <c r="T3008" s="11">
        <f t="shared" si="327"/>
        <v>41987.756840277783</v>
      </c>
      <c r="U3008">
        <f t="shared" si="328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22"/>
        <v>180</v>
      </c>
      <c r="P3009" s="7">
        <f t="shared" si="323"/>
        <v>54</v>
      </c>
      <c r="Q3009" t="str">
        <f t="shared" si="324"/>
        <v>theater</v>
      </c>
      <c r="R3009" t="str">
        <f t="shared" si="325"/>
        <v>spaces</v>
      </c>
      <c r="S3009" s="11">
        <f t="shared" si="326"/>
        <v>42098.216238425928</v>
      </c>
      <c r="T3009" s="11">
        <f t="shared" si="327"/>
        <v>42119.216238425928</v>
      </c>
      <c r="U3009">
        <f t="shared" si="328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329">ROUND(E3010/D3010*100,0)</f>
        <v>101</v>
      </c>
      <c r="P3010" s="7">
        <f t="shared" ref="P3010:P3073" si="330">E3010/L3010</f>
        <v>116.73076923076923</v>
      </c>
      <c r="Q3010" t="str">
        <f t="shared" ref="Q3010:Q3073" si="331">LEFT(N3010,SEARCH("/",N3010)-1)</f>
        <v>theater</v>
      </c>
      <c r="R3010" t="str">
        <f t="shared" ref="R3010:R3073" si="332">RIGHT(N3010,LEN(N3010)-SEARCH("/",N3010))</f>
        <v>spaces</v>
      </c>
      <c r="S3010" s="11">
        <f t="shared" ref="S3010:S3073" si="333">(((J3010/60)/60)/24)+DATE(1970,1,1)</f>
        <v>42360.212025462963</v>
      </c>
      <c r="T3010" s="11">
        <f t="shared" ref="T3010:T3073" si="334">(((I3010/60)/60)/24)+DATE(1970,1,1)</f>
        <v>42390.212025462963</v>
      </c>
      <c r="U3010">
        <f t="shared" ref="U3010:U3073" si="335">YEAR(S3010)</f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329"/>
        <v>120</v>
      </c>
      <c r="P3011" s="7">
        <f t="shared" si="330"/>
        <v>233.8984375</v>
      </c>
      <c r="Q3011" t="str">
        <f t="shared" si="331"/>
        <v>theater</v>
      </c>
      <c r="R3011" t="str">
        <f t="shared" si="332"/>
        <v>spaces</v>
      </c>
      <c r="S3011" s="11">
        <f t="shared" si="333"/>
        <v>41939.569907407407</v>
      </c>
      <c r="T3011" s="11">
        <f t="shared" si="334"/>
        <v>41969.611574074079</v>
      </c>
      <c r="U3011">
        <f t="shared" si="335"/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29"/>
        <v>158</v>
      </c>
      <c r="P3012" s="7">
        <f t="shared" si="330"/>
        <v>158</v>
      </c>
      <c r="Q3012" t="str">
        <f t="shared" si="331"/>
        <v>theater</v>
      </c>
      <c r="R3012" t="str">
        <f t="shared" si="332"/>
        <v>spaces</v>
      </c>
      <c r="S3012" s="11">
        <f t="shared" si="333"/>
        <v>41996.832395833335</v>
      </c>
      <c r="T3012" s="11">
        <f t="shared" si="334"/>
        <v>42056.832395833335</v>
      </c>
      <c r="U3012">
        <f t="shared" si="335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29"/>
        <v>124</v>
      </c>
      <c r="P3013" s="7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1">
        <f t="shared" si="333"/>
        <v>42334.468935185185</v>
      </c>
      <c r="T3013" s="11">
        <f t="shared" si="334"/>
        <v>42361.957638888889</v>
      </c>
      <c r="U3013">
        <f t="shared" si="335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29"/>
        <v>117</v>
      </c>
      <c r="P3014" s="7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1">
        <f t="shared" si="333"/>
        <v>42024.702893518523</v>
      </c>
      <c r="T3014" s="11">
        <f t="shared" si="334"/>
        <v>42045.702893518523</v>
      </c>
      <c r="U3014">
        <f t="shared" si="335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29"/>
        <v>157</v>
      </c>
      <c r="P3015" s="7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1">
        <f t="shared" si="333"/>
        <v>42146.836215277777</v>
      </c>
      <c r="T3015" s="11">
        <f t="shared" si="334"/>
        <v>42176.836215277777</v>
      </c>
      <c r="U3015">
        <f t="shared" si="335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29"/>
        <v>113</v>
      </c>
      <c r="P3016" s="7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1">
        <f t="shared" si="333"/>
        <v>41920.123611111114</v>
      </c>
      <c r="T3016" s="11">
        <f t="shared" si="334"/>
        <v>41948.208333333336</v>
      </c>
      <c r="U3016">
        <f t="shared" si="335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29"/>
        <v>103</v>
      </c>
      <c r="P3017" s="7">
        <f t="shared" si="330"/>
        <v>87.7</v>
      </c>
      <c r="Q3017" t="str">
        <f t="shared" si="331"/>
        <v>theater</v>
      </c>
      <c r="R3017" t="str">
        <f t="shared" si="332"/>
        <v>spaces</v>
      </c>
      <c r="S3017" s="11">
        <f t="shared" si="333"/>
        <v>41785.72729166667</v>
      </c>
      <c r="T3017" s="11">
        <f t="shared" si="334"/>
        <v>41801.166666666664</v>
      </c>
      <c r="U3017">
        <f t="shared" si="335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29"/>
        <v>103</v>
      </c>
      <c r="P3018" s="7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1">
        <f t="shared" si="333"/>
        <v>41778.548055555555</v>
      </c>
      <c r="T3018" s="11">
        <f t="shared" si="334"/>
        <v>41838.548055555555</v>
      </c>
      <c r="U3018">
        <f t="shared" si="335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29"/>
        <v>106</v>
      </c>
      <c r="P3019" s="7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1">
        <f t="shared" si="333"/>
        <v>41841.850034722222</v>
      </c>
      <c r="T3019" s="11">
        <f t="shared" si="334"/>
        <v>41871.850034722222</v>
      </c>
      <c r="U3019">
        <f t="shared" si="335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29"/>
        <v>101</v>
      </c>
      <c r="P3020" s="7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1">
        <f t="shared" si="333"/>
        <v>42163.29833333334</v>
      </c>
      <c r="T3020" s="11">
        <f t="shared" si="334"/>
        <v>42205.916666666672</v>
      </c>
      <c r="U3020">
        <f t="shared" si="335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29"/>
        <v>121</v>
      </c>
      <c r="P3021" s="7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1">
        <f t="shared" si="333"/>
        <v>41758.833564814813</v>
      </c>
      <c r="T3021" s="11">
        <f t="shared" si="334"/>
        <v>41786.125</v>
      </c>
      <c r="U3021">
        <f t="shared" si="335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29"/>
        <v>101</v>
      </c>
      <c r="P3022" s="7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1">
        <f t="shared" si="333"/>
        <v>42170.846446759257</v>
      </c>
      <c r="T3022" s="11">
        <f t="shared" si="334"/>
        <v>42230.846446759257</v>
      </c>
      <c r="U3022">
        <f t="shared" si="335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29"/>
        <v>116</v>
      </c>
      <c r="P3023" s="7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1">
        <f t="shared" si="333"/>
        <v>42660.618854166663</v>
      </c>
      <c r="T3023" s="11">
        <f t="shared" si="334"/>
        <v>42696.249305555553</v>
      </c>
      <c r="U3023">
        <f t="shared" si="335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29"/>
        <v>101</v>
      </c>
      <c r="P3024" s="7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1">
        <f t="shared" si="333"/>
        <v>42564.95380787037</v>
      </c>
      <c r="T3024" s="11">
        <f t="shared" si="334"/>
        <v>42609.95380787037</v>
      </c>
      <c r="U3024">
        <f t="shared" si="335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29"/>
        <v>103</v>
      </c>
      <c r="P3025" s="7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1">
        <f t="shared" si="333"/>
        <v>42121.675763888896</v>
      </c>
      <c r="T3025" s="11">
        <f t="shared" si="334"/>
        <v>42166.675763888896</v>
      </c>
      <c r="U3025">
        <f t="shared" si="335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29"/>
        <v>246</v>
      </c>
      <c r="P3026" s="7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1">
        <f t="shared" si="333"/>
        <v>41158.993923611109</v>
      </c>
      <c r="T3026" s="11">
        <f t="shared" si="334"/>
        <v>41188.993923611109</v>
      </c>
      <c r="U3026">
        <f t="shared" si="335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29"/>
        <v>302</v>
      </c>
      <c r="P3027" s="7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1">
        <f t="shared" si="333"/>
        <v>41761.509409722225</v>
      </c>
      <c r="T3027" s="11">
        <f t="shared" si="334"/>
        <v>41789.666666666664</v>
      </c>
      <c r="U3027">
        <f t="shared" si="335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29"/>
        <v>143</v>
      </c>
      <c r="P3028" s="7">
        <f t="shared" si="330"/>
        <v>51.6</v>
      </c>
      <c r="Q3028" t="str">
        <f t="shared" si="331"/>
        <v>theater</v>
      </c>
      <c r="R3028" t="str">
        <f t="shared" si="332"/>
        <v>spaces</v>
      </c>
      <c r="S3028" s="11">
        <f t="shared" si="333"/>
        <v>42783.459398148145</v>
      </c>
      <c r="T3028" s="11">
        <f t="shared" si="334"/>
        <v>42797.459398148145</v>
      </c>
      <c r="U3028">
        <f t="shared" si="335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29"/>
        <v>131</v>
      </c>
      <c r="P3029" s="7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1">
        <f t="shared" si="333"/>
        <v>42053.704293981486</v>
      </c>
      <c r="T3029" s="11">
        <f t="shared" si="334"/>
        <v>42083.662627314814</v>
      </c>
      <c r="U3029">
        <f t="shared" si="335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29"/>
        <v>168</v>
      </c>
      <c r="P3030" s="7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1">
        <f t="shared" si="333"/>
        <v>42567.264178240745</v>
      </c>
      <c r="T3030" s="11">
        <f t="shared" si="334"/>
        <v>42597.264178240745</v>
      </c>
      <c r="U3030">
        <f t="shared" si="335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29"/>
        <v>110</v>
      </c>
      <c r="P3031" s="7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1">
        <f t="shared" si="333"/>
        <v>41932.708877314813</v>
      </c>
      <c r="T3031" s="11">
        <f t="shared" si="334"/>
        <v>41961.190972222219</v>
      </c>
      <c r="U3031">
        <f t="shared" si="335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29"/>
        <v>107</v>
      </c>
      <c r="P3032" s="7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1">
        <f t="shared" si="333"/>
        <v>42233.747349537036</v>
      </c>
      <c r="T3032" s="11">
        <f t="shared" si="334"/>
        <v>42263.747349537036</v>
      </c>
      <c r="U3032">
        <f t="shared" si="335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29"/>
        <v>100</v>
      </c>
      <c r="P3033" s="7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1">
        <f t="shared" si="333"/>
        <v>42597.882488425923</v>
      </c>
      <c r="T3033" s="11">
        <f t="shared" si="334"/>
        <v>42657.882488425923</v>
      </c>
      <c r="U3033">
        <f t="shared" si="335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29"/>
        <v>127</v>
      </c>
      <c r="P3034" s="7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1">
        <f t="shared" si="333"/>
        <v>42228.044664351852</v>
      </c>
      <c r="T3034" s="11">
        <f t="shared" si="334"/>
        <v>42258.044664351852</v>
      </c>
      <c r="U3034">
        <f t="shared" si="335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29"/>
        <v>147</v>
      </c>
      <c r="P3035" s="7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1">
        <f t="shared" si="333"/>
        <v>42570.110243055555</v>
      </c>
      <c r="T3035" s="11">
        <f t="shared" si="334"/>
        <v>42600.110243055555</v>
      </c>
      <c r="U3035">
        <f t="shared" si="335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29"/>
        <v>113</v>
      </c>
      <c r="P3036" s="7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1">
        <f t="shared" si="333"/>
        <v>42644.535358796296</v>
      </c>
      <c r="T3036" s="11">
        <f t="shared" si="334"/>
        <v>42675.165972222225</v>
      </c>
      <c r="U3036">
        <f t="shared" si="335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29"/>
        <v>109</v>
      </c>
      <c r="P3037" s="7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1">
        <f t="shared" si="333"/>
        <v>41368.560289351852</v>
      </c>
      <c r="T3037" s="11">
        <f t="shared" si="334"/>
        <v>41398.560289351852</v>
      </c>
      <c r="U3037">
        <f t="shared" si="335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29"/>
        <v>127</v>
      </c>
      <c r="P3038" s="7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1">
        <f t="shared" si="333"/>
        <v>41466.785231481481</v>
      </c>
      <c r="T3038" s="11">
        <f t="shared" si="334"/>
        <v>41502.499305555553</v>
      </c>
      <c r="U3038">
        <f t="shared" si="335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29"/>
        <v>213</v>
      </c>
      <c r="P3039" s="7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1">
        <f t="shared" si="333"/>
        <v>40378.893206018518</v>
      </c>
      <c r="T3039" s="11">
        <f t="shared" si="334"/>
        <v>40453.207638888889</v>
      </c>
      <c r="U3039">
        <f t="shared" si="335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29"/>
        <v>101</v>
      </c>
      <c r="P3040" s="7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1">
        <f t="shared" si="333"/>
        <v>42373.252280092594</v>
      </c>
      <c r="T3040" s="11">
        <f t="shared" si="334"/>
        <v>42433.252280092594</v>
      </c>
      <c r="U3040">
        <f t="shared" si="335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29"/>
        <v>109</v>
      </c>
      <c r="P3041" s="7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1">
        <f t="shared" si="333"/>
        <v>41610.794421296298</v>
      </c>
      <c r="T3041" s="11">
        <f t="shared" si="334"/>
        <v>41637.332638888889</v>
      </c>
      <c r="U3041">
        <f t="shared" si="335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29"/>
        <v>108</v>
      </c>
      <c r="P3042" s="7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1">
        <f t="shared" si="333"/>
        <v>42177.791909722218</v>
      </c>
      <c r="T3042" s="11">
        <f t="shared" si="334"/>
        <v>42181.958333333328</v>
      </c>
      <c r="U3042">
        <f t="shared" si="335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29"/>
        <v>110</v>
      </c>
      <c r="P3043" s="7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1">
        <f t="shared" si="333"/>
        <v>42359.868611111116</v>
      </c>
      <c r="T3043" s="11">
        <f t="shared" si="334"/>
        <v>42389.868611111116</v>
      </c>
      <c r="U3043">
        <f t="shared" si="335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29"/>
        <v>128</v>
      </c>
      <c r="P3044" s="7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1">
        <f t="shared" si="333"/>
        <v>42253.688043981485</v>
      </c>
      <c r="T3044" s="11">
        <f t="shared" si="334"/>
        <v>42283.688043981485</v>
      </c>
      <c r="U3044">
        <f t="shared" si="335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29"/>
        <v>110</v>
      </c>
      <c r="P3045" s="7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1">
        <f t="shared" si="333"/>
        <v>42083.070590277777</v>
      </c>
      <c r="T3045" s="11">
        <f t="shared" si="334"/>
        <v>42110.118055555555</v>
      </c>
      <c r="U3045">
        <f t="shared" si="335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29"/>
        <v>109</v>
      </c>
      <c r="P3046" s="7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1">
        <f t="shared" si="333"/>
        <v>42387.7268287037</v>
      </c>
      <c r="T3046" s="11">
        <f t="shared" si="334"/>
        <v>42402.7268287037</v>
      </c>
      <c r="U3046">
        <f t="shared" si="335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29"/>
        <v>133</v>
      </c>
      <c r="P3047" s="7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1">
        <f t="shared" si="333"/>
        <v>41843.155729166669</v>
      </c>
      <c r="T3047" s="11">
        <f t="shared" si="334"/>
        <v>41873.155729166669</v>
      </c>
      <c r="U3047">
        <f t="shared" si="335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29"/>
        <v>191</v>
      </c>
      <c r="P3048" s="7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1">
        <f t="shared" si="333"/>
        <v>41862.803078703706</v>
      </c>
      <c r="T3048" s="11">
        <f t="shared" si="334"/>
        <v>41892.202777777777</v>
      </c>
      <c r="U3048">
        <f t="shared" si="335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29"/>
        <v>149</v>
      </c>
      <c r="P3049" s="7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1">
        <f t="shared" si="333"/>
        <v>42443.989050925928</v>
      </c>
      <c r="T3049" s="11">
        <f t="shared" si="334"/>
        <v>42487.552777777775</v>
      </c>
      <c r="U3049">
        <f t="shared" si="335"/>
        <v>2016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29"/>
        <v>166</v>
      </c>
      <c r="P3050" s="7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1">
        <f t="shared" si="333"/>
        <v>41975.901180555549</v>
      </c>
      <c r="T3050" s="11">
        <f t="shared" si="334"/>
        <v>42004.890277777777</v>
      </c>
      <c r="U3050">
        <f t="shared" si="335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29"/>
        <v>107</v>
      </c>
      <c r="P3051" s="7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1">
        <f t="shared" si="333"/>
        <v>42139.014525462961</v>
      </c>
      <c r="T3051" s="11">
        <f t="shared" si="334"/>
        <v>42169.014525462961</v>
      </c>
      <c r="U3051">
        <f t="shared" si="335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29"/>
        <v>106</v>
      </c>
      <c r="P3052" s="7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1">
        <f t="shared" si="333"/>
        <v>42465.16851851852</v>
      </c>
      <c r="T3052" s="11">
        <f t="shared" si="334"/>
        <v>42495.16851851852</v>
      </c>
      <c r="U3052">
        <f t="shared" si="335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29"/>
        <v>24</v>
      </c>
      <c r="P3053" s="7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1">
        <f t="shared" si="333"/>
        <v>42744.416030092587</v>
      </c>
      <c r="T3053" s="11">
        <f t="shared" si="334"/>
        <v>42774.416030092587</v>
      </c>
      <c r="U3053">
        <f t="shared" si="335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29"/>
        <v>0</v>
      </c>
      <c r="P3054" s="7">
        <f t="shared" si="330"/>
        <v>37.5</v>
      </c>
      <c r="Q3054" t="str">
        <f t="shared" si="331"/>
        <v>theater</v>
      </c>
      <c r="R3054" t="str">
        <f t="shared" si="332"/>
        <v>spaces</v>
      </c>
      <c r="S3054" s="11">
        <f t="shared" si="333"/>
        <v>42122.670069444444</v>
      </c>
      <c r="T3054" s="11">
        <f t="shared" si="334"/>
        <v>42152.665972222225</v>
      </c>
      <c r="U3054">
        <f t="shared" si="335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29"/>
        <v>0</v>
      </c>
      <c r="P3055" s="7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1">
        <f t="shared" si="333"/>
        <v>41862.761724537035</v>
      </c>
      <c r="T3055" s="11">
        <f t="shared" si="334"/>
        <v>41914.165972222225</v>
      </c>
      <c r="U3055">
        <f t="shared" si="335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29"/>
        <v>0</v>
      </c>
      <c r="P3056" s="7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1">
        <f t="shared" si="333"/>
        <v>42027.832800925928</v>
      </c>
      <c r="T3056" s="11">
        <f t="shared" si="334"/>
        <v>42065.044444444444</v>
      </c>
      <c r="U3056">
        <f t="shared" si="335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29"/>
        <v>0</v>
      </c>
      <c r="P3057" s="7">
        <f t="shared" si="330"/>
        <v>1</v>
      </c>
      <c r="Q3057" t="str">
        <f t="shared" si="331"/>
        <v>theater</v>
      </c>
      <c r="R3057" t="str">
        <f t="shared" si="332"/>
        <v>spaces</v>
      </c>
      <c r="S3057" s="11">
        <f t="shared" si="333"/>
        <v>41953.95821759259</v>
      </c>
      <c r="T3057" s="11">
        <f t="shared" si="334"/>
        <v>42013.95821759259</v>
      </c>
      <c r="U3057">
        <f t="shared" si="335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29"/>
        <v>0</v>
      </c>
      <c r="P3058" s="7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1">
        <f t="shared" si="333"/>
        <v>41851.636388888888</v>
      </c>
      <c r="T3058" s="11">
        <f t="shared" si="334"/>
        <v>41911.636388888888</v>
      </c>
      <c r="U3058">
        <f t="shared" si="335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29"/>
        <v>0</v>
      </c>
      <c r="P3059" s="7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1">
        <f t="shared" si="333"/>
        <v>42433.650590277779</v>
      </c>
      <c r="T3059" s="11">
        <f t="shared" si="334"/>
        <v>42463.608923611115</v>
      </c>
      <c r="U3059">
        <f t="shared" si="335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29"/>
        <v>0</v>
      </c>
      <c r="P3060" s="7">
        <f t="shared" si="330"/>
        <v>1</v>
      </c>
      <c r="Q3060" t="str">
        <f t="shared" si="331"/>
        <v>theater</v>
      </c>
      <c r="R3060" t="str">
        <f t="shared" si="332"/>
        <v>spaces</v>
      </c>
      <c r="S3060" s="11">
        <f t="shared" si="333"/>
        <v>42460.374305555553</v>
      </c>
      <c r="T3060" s="11">
        <f t="shared" si="334"/>
        <v>42510.374305555553</v>
      </c>
      <c r="U3060">
        <f t="shared" si="335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29"/>
        <v>3</v>
      </c>
      <c r="P3061" s="7">
        <f t="shared" si="330"/>
        <v>41</v>
      </c>
      <c r="Q3061" t="str">
        <f t="shared" si="331"/>
        <v>theater</v>
      </c>
      <c r="R3061" t="str">
        <f t="shared" si="332"/>
        <v>spaces</v>
      </c>
      <c r="S3061" s="11">
        <f t="shared" si="333"/>
        <v>41829.935717592591</v>
      </c>
      <c r="T3061" s="11">
        <f t="shared" si="334"/>
        <v>41859.935717592591</v>
      </c>
      <c r="U3061">
        <f t="shared" si="335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29"/>
        <v>0</v>
      </c>
      <c r="P3062" s="7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1">
        <f t="shared" si="333"/>
        <v>42245.274699074071</v>
      </c>
      <c r="T3062" s="11">
        <f t="shared" si="334"/>
        <v>42275.274699074071</v>
      </c>
      <c r="U3062">
        <f t="shared" si="335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29"/>
        <v>0</v>
      </c>
      <c r="P3063" s="7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1">
        <f t="shared" si="333"/>
        <v>41834.784120370372</v>
      </c>
      <c r="T3063" s="11">
        <f t="shared" si="334"/>
        <v>41864.784120370372</v>
      </c>
      <c r="U3063">
        <f t="shared" si="335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29"/>
        <v>67</v>
      </c>
      <c r="P3064" s="7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1">
        <f t="shared" si="333"/>
        <v>42248.535787037035</v>
      </c>
      <c r="T3064" s="11">
        <f t="shared" si="334"/>
        <v>42277.75</v>
      </c>
      <c r="U3064">
        <f t="shared" si="335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29"/>
        <v>20</v>
      </c>
      <c r="P3065" s="7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1">
        <f t="shared" si="333"/>
        <v>42630.922893518517</v>
      </c>
      <c r="T3065" s="11">
        <f t="shared" si="334"/>
        <v>42665.922893518517</v>
      </c>
      <c r="U3065">
        <f t="shared" si="335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29"/>
        <v>11</v>
      </c>
      <c r="P3066" s="7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1">
        <f t="shared" si="333"/>
        <v>42299.130162037036</v>
      </c>
      <c r="T3066" s="11">
        <f t="shared" si="334"/>
        <v>42330.290972222225</v>
      </c>
      <c r="U3066">
        <f t="shared" si="335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29"/>
        <v>0</v>
      </c>
      <c r="P3067" s="7">
        <f t="shared" si="330"/>
        <v>5</v>
      </c>
      <c r="Q3067" t="str">
        <f t="shared" si="331"/>
        <v>theater</v>
      </c>
      <c r="R3067" t="str">
        <f t="shared" si="332"/>
        <v>spaces</v>
      </c>
      <c r="S3067" s="11">
        <f t="shared" si="333"/>
        <v>41825.055231481485</v>
      </c>
      <c r="T3067" s="11">
        <f t="shared" si="334"/>
        <v>41850.055231481485</v>
      </c>
      <c r="U3067">
        <f t="shared" si="335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29"/>
        <v>12</v>
      </c>
      <c r="P3068" s="7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1">
        <f t="shared" si="333"/>
        <v>42531.228437500002</v>
      </c>
      <c r="T3068" s="11">
        <f t="shared" si="334"/>
        <v>42561.228437500002</v>
      </c>
      <c r="U3068">
        <f t="shared" si="335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29"/>
        <v>3</v>
      </c>
      <c r="P3069" s="7">
        <f t="shared" si="330"/>
        <v>200</v>
      </c>
      <c r="Q3069" t="str">
        <f t="shared" si="331"/>
        <v>theater</v>
      </c>
      <c r="R3069" t="str">
        <f t="shared" si="332"/>
        <v>spaces</v>
      </c>
      <c r="S3069" s="11">
        <f t="shared" si="333"/>
        <v>42226.938414351855</v>
      </c>
      <c r="T3069" s="11">
        <f t="shared" si="334"/>
        <v>42256.938414351855</v>
      </c>
      <c r="U3069">
        <f t="shared" si="335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29"/>
        <v>0</v>
      </c>
      <c r="P3070" s="7">
        <f t="shared" si="330"/>
        <v>87.5</v>
      </c>
      <c r="Q3070" t="str">
        <f t="shared" si="331"/>
        <v>theater</v>
      </c>
      <c r="R3070" t="str">
        <f t="shared" si="332"/>
        <v>spaces</v>
      </c>
      <c r="S3070" s="11">
        <f t="shared" si="333"/>
        <v>42263.691574074073</v>
      </c>
      <c r="T3070" s="11">
        <f t="shared" si="334"/>
        <v>42293.691574074073</v>
      </c>
      <c r="U3070">
        <f t="shared" si="335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29"/>
        <v>14</v>
      </c>
      <c r="P3071" s="7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1">
        <f t="shared" si="333"/>
        <v>41957.833726851852</v>
      </c>
      <c r="T3071" s="11">
        <f t="shared" si="334"/>
        <v>41987.833726851852</v>
      </c>
      <c r="U3071">
        <f t="shared" si="335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29"/>
        <v>3</v>
      </c>
      <c r="P3072" s="7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1">
        <f t="shared" si="333"/>
        <v>42690.733437499999</v>
      </c>
      <c r="T3072" s="11">
        <f t="shared" si="334"/>
        <v>42711.733437499999</v>
      </c>
      <c r="U3072">
        <f t="shared" si="335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29"/>
        <v>60</v>
      </c>
      <c r="P3073" s="7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1">
        <f t="shared" si="333"/>
        <v>42097.732418981483</v>
      </c>
      <c r="T3073" s="11">
        <f t="shared" si="334"/>
        <v>42115.249305555553</v>
      </c>
      <c r="U3073">
        <f t="shared" si="335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336">ROUND(E3074/D3074*100,0)</f>
        <v>0</v>
      </c>
      <c r="P3074" s="7">
        <f t="shared" ref="P3074:P3137" si="337">E3074/L3074</f>
        <v>1</v>
      </c>
      <c r="Q3074" t="str">
        <f t="shared" ref="Q3074:Q3137" si="338">LEFT(N3074,SEARCH("/",N3074)-1)</f>
        <v>theater</v>
      </c>
      <c r="R3074" t="str">
        <f t="shared" ref="R3074:R3137" si="339">RIGHT(N3074,LEN(N3074)-SEARCH("/",N3074))</f>
        <v>spaces</v>
      </c>
      <c r="S3074" s="11">
        <f t="shared" ref="S3074:S3137" si="340">(((J3074/60)/60)/24)+DATE(1970,1,1)</f>
        <v>42658.690532407403</v>
      </c>
      <c r="T3074" s="11">
        <f t="shared" ref="T3074:T3137" si="341">(((I3074/60)/60)/24)+DATE(1970,1,1)</f>
        <v>42673.073611111111</v>
      </c>
      <c r="U3074">
        <f t="shared" ref="U3074:U3137" si="342">YEAR(S3074)</f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336"/>
        <v>0</v>
      </c>
      <c r="P3075" s="7">
        <f t="shared" si="337"/>
        <v>92.142857142857139</v>
      </c>
      <c r="Q3075" t="str">
        <f t="shared" si="338"/>
        <v>theater</v>
      </c>
      <c r="R3075" t="str">
        <f t="shared" si="339"/>
        <v>spaces</v>
      </c>
      <c r="S3075" s="11">
        <f t="shared" si="340"/>
        <v>42111.684027777781</v>
      </c>
      <c r="T3075" s="11">
        <f t="shared" si="341"/>
        <v>42169.804861111115</v>
      </c>
      <c r="U3075">
        <f t="shared" si="342"/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36"/>
        <v>0</v>
      </c>
      <c r="P3076" s="7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1">
        <f t="shared" si="340"/>
        <v>42409.571284722217</v>
      </c>
      <c r="T3076" s="11">
        <f t="shared" si="341"/>
        <v>42439.571284722217</v>
      </c>
      <c r="U3076">
        <f t="shared" si="342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36"/>
        <v>9</v>
      </c>
      <c r="P3077" s="7">
        <f t="shared" si="337"/>
        <v>64.8</v>
      </c>
      <c r="Q3077" t="str">
        <f t="shared" si="338"/>
        <v>theater</v>
      </c>
      <c r="R3077" t="str">
        <f t="shared" si="339"/>
        <v>spaces</v>
      </c>
      <c r="S3077" s="11">
        <f t="shared" si="340"/>
        <v>42551.102314814809</v>
      </c>
      <c r="T3077" s="11">
        <f t="shared" si="341"/>
        <v>42601.102314814809</v>
      </c>
      <c r="U3077">
        <f t="shared" si="342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36"/>
        <v>15</v>
      </c>
      <c r="P3078" s="7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1">
        <f t="shared" si="340"/>
        <v>42226.651886574073</v>
      </c>
      <c r="T3078" s="11">
        <f t="shared" si="341"/>
        <v>42286.651886574073</v>
      </c>
      <c r="U3078">
        <f t="shared" si="342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36"/>
        <v>0</v>
      </c>
      <c r="P3079" s="7">
        <f t="shared" si="337"/>
        <v>52.5</v>
      </c>
      <c r="Q3079" t="str">
        <f t="shared" si="338"/>
        <v>theater</v>
      </c>
      <c r="R3079" t="str">
        <f t="shared" si="339"/>
        <v>spaces</v>
      </c>
      <c r="S3079" s="11">
        <f t="shared" si="340"/>
        <v>42766.956921296296</v>
      </c>
      <c r="T3079" s="11">
        <f t="shared" si="341"/>
        <v>42796.956921296296</v>
      </c>
      <c r="U3079">
        <f t="shared" si="342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36"/>
        <v>0</v>
      </c>
      <c r="P3080" s="7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1">
        <f t="shared" si="340"/>
        <v>42031.138831018514</v>
      </c>
      <c r="T3080" s="11">
        <f t="shared" si="341"/>
        <v>42061.138831018514</v>
      </c>
      <c r="U3080">
        <f t="shared" si="342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36"/>
        <v>1</v>
      </c>
      <c r="P3081" s="7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1">
        <f t="shared" si="340"/>
        <v>42055.713368055556</v>
      </c>
      <c r="T3081" s="11">
        <f t="shared" si="341"/>
        <v>42085.671701388885</v>
      </c>
      <c r="U3081">
        <f t="shared" si="342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36"/>
        <v>0</v>
      </c>
      <c r="P3082" s="7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1">
        <f t="shared" si="340"/>
        <v>41940.028287037036</v>
      </c>
      <c r="T3082" s="11">
        <f t="shared" si="341"/>
        <v>42000.0699537037</v>
      </c>
      <c r="U3082">
        <f t="shared" si="342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36"/>
        <v>0</v>
      </c>
      <c r="P3083" s="7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1">
        <f t="shared" si="340"/>
        <v>42237.181608796294</v>
      </c>
      <c r="T3083" s="11">
        <f t="shared" si="341"/>
        <v>42267.181608796294</v>
      </c>
      <c r="U3083">
        <f t="shared" si="342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36"/>
        <v>0</v>
      </c>
      <c r="P3084" s="7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1">
        <f t="shared" si="340"/>
        <v>42293.922986111109</v>
      </c>
      <c r="T3084" s="11">
        <f t="shared" si="341"/>
        <v>42323.96465277778</v>
      </c>
      <c r="U3084">
        <f t="shared" si="342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36"/>
        <v>0</v>
      </c>
      <c r="P3085" s="7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1">
        <f t="shared" si="340"/>
        <v>41853.563402777778</v>
      </c>
      <c r="T3085" s="11">
        <f t="shared" si="341"/>
        <v>41883.208333333336</v>
      </c>
      <c r="U3085">
        <f t="shared" si="342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36"/>
        <v>12</v>
      </c>
      <c r="P3086" s="7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1">
        <f t="shared" si="340"/>
        <v>42100.723738425921</v>
      </c>
      <c r="T3086" s="11">
        <f t="shared" si="341"/>
        <v>42129.783333333333</v>
      </c>
      <c r="U3086">
        <f t="shared" si="342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36"/>
        <v>2</v>
      </c>
      <c r="P3087" s="7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1">
        <f t="shared" si="340"/>
        <v>42246.883784722217</v>
      </c>
      <c r="T3087" s="11">
        <f t="shared" si="341"/>
        <v>42276.883784722217</v>
      </c>
      <c r="U3087">
        <f t="shared" si="342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36"/>
        <v>0</v>
      </c>
      <c r="P3088" s="7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1">
        <f t="shared" si="340"/>
        <v>42173.67082175926</v>
      </c>
      <c r="T3088" s="11">
        <f t="shared" si="341"/>
        <v>42233.67082175926</v>
      </c>
      <c r="U3088">
        <f t="shared" si="342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36"/>
        <v>1</v>
      </c>
      <c r="P3089" s="7">
        <f t="shared" si="337"/>
        <v>62.5</v>
      </c>
      <c r="Q3089" t="str">
        <f t="shared" si="338"/>
        <v>theater</v>
      </c>
      <c r="R3089" t="str">
        <f t="shared" si="339"/>
        <v>spaces</v>
      </c>
      <c r="S3089" s="11">
        <f t="shared" si="340"/>
        <v>42665.150347222225</v>
      </c>
      <c r="T3089" s="11">
        <f t="shared" si="341"/>
        <v>42725.192013888889</v>
      </c>
      <c r="U3089">
        <f t="shared" si="342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36"/>
        <v>0</v>
      </c>
      <c r="P3090" s="7">
        <f t="shared" si="337"/>
        <v>42</v>
      </c>
      <c r="Q3090" t="str">
        <f t="shared" si="338"/>
        <v>theater</v>
      </c>
      <c r="R3090" t="str">
        <f t="shared" si="339"/>
        <v>spaces</v>
      </c>
      <c r="S3090" s="11">
        <f t="shared" si="340"/>
        <v>41981.57230324074</v>
      </c>
      <c r="T3090" s="11">
        <f t="shared" si="341"/>
        <v>42012.570138888885</v>
      </c>
      <c r="U3090">
        <f t="shared" si="342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36"/>
        <v>23</v>
      </c>
      <c r="P3091" s="7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1">
        <f t="shared" si="340"/>
        <v>42528.542627314819</v>
      </c>
      <c r="T3091" s="11">
        <f t="shared" si="341"/>
        <v>42560.082638888889</v>
      </c>
      <c r="U3091">
        <f t="shared" si="342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36"/>
        <v>5</v>
      </c>
      <c r="P3092" s="7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1">
        <f t="shared" si="340"/>
        <v>42065.818807870368</v>
      </c>
      <c r="T3092" s="11">
        <f t="shared" si="341"/>
        <v>42125.777141203704</v>
      </c>
      <c r="U3092">
        <f t="shared" si="342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36"/>
        <v>16</v>
      </c>
      <c r="P3093" s="7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1">
        <f t="shared" si="340"/>
        <v>42566.948414351849</v>
      </c>
      <c r="T3093" s="11">
        <f t="shared" si="341"/>
        <v>42596.948414351849</v>
      </c>
      <c r="U3093">
        <f t="shared" si="342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36"/>
        <v>1</v>
      </c>
      <c r="P3094" s="7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1">
        <f t="shared" si="340"/>
        <v>42255.619351851856</v>
      </c>
      <c r="T3094" s="11">
        <f t="shared" si="341"/>
        <v>42292.916666666672</v>
      </c>
      <c r="U3094">
        <f t="shared" si="342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36"/>
        <v>23</v>
      </c>
      <c r="P3095" s="7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1">
        <f t="shared" si="340"/>
        <v>41760.909039351849</v>
      </c>
      <c r="T3095" s="11">
        <f t="shared" si="341"/>
        <v>41791.165972222225</v>
      </c>
      <c r="U3095">
        <f t="shared" si="342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36"/>
        <v>0</v>
      </c>
      <c r="P3096" s="7">
        <f t="shared" si="337"/>
        <v>25</v>
      </c>
      <c r="Q3096" t="str">
        <f t="shared" si="338"/>
        <v>theater</v>
      </c>
      <c r="R3096" t="str">
        <f t="shared" si="339"/>
        <v>spaces</v>
      </c>
      <c r="S3096" s="11">
        <f t="shared" si="340"/>
        <v>42207.795787037037</v>
      </c>
      <c r="T3096" s="11">
        <f t="shared" si="341"/>
        <v>42267.795787037037</v>
      </c>
      <c r="U3096">
        <f t="shared" si="342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36"/>
        <v>0</v>
      </c>
      <c r="P3097" s="7">
        <f t="shared" si="337"/>
        <v>50</v>
      </c>
      <c r="Q3097" t="str">
        <f t="shared" si="338"/>
        <v>theater</v>
      </c>
      <c r="R3097" t="str">
        <f t="shared" si="339"/>
        <v>spaces</v>
      </c>
      <c r="S3097" s="11">
        <f t="shared" si="340"/>
        <v>42523.025231481486</v>
      </c>
      <c r="T3097" s="11">
        <f t="shared" si="341"/>
        <v>42583.025231481486</v>
      </c>
      <c r="U3097">
        <f t="shared" si="342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36"/>
        <v>4</v>
      </c>
      <c r="P3098" s="7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1">
        <f t="shared" si="340"/>
        <v>42114.825532407413</v>
      </c>
      <c r="T3098" s="11">
        <f t="shared" si="341"/>
        <v>42144.825532407413</v>
      </c>
      <c r="U3098">
        <f t="shared" si="342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36"/>
        <v>17</v>
      </c>
      <c r="P3099" s="7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1">
        <f t="shared" si="340"/>
        <v>42629.503483796296</v>
      </c>
      <c r="T3099" s="11">
        <f t="shared" si="341"/>
        <v>42650.583333333328</v>
      </c>
      <c r="U3099">
        <f t="shared" si="342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36"/>
        <v>4</v>
      </c>
      <c r="P3100" s="7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1">
        <f t="shared" si="340"/>
        <v>42359.792233796295</v>
      </c>
      <c r="T3100" s="11">
        <f t="shared" si="341"/>
        <v>42408.01180555555</v>
      </c>
      <c r="U3100">
        <f t="shared" si="342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36"/>
        <v>14</v>
      </c>
      <c r="P3101" s="7">
        <f t="shared" si="337"/>
        <v>55.6</v>
      </c>
      <c r="Q3101" t="str">
        <f t="shared" si="338"/>
        <v>theater</v>
      </c>
      <c r="R3101" t="str">
        <f t="shared" si="339"/>
        <v>spaces</v>
      </c>
      <c r="S3101" s="11">
        <f t="shared" si="340"/>
        <v>42382.189710648148</v>
      </c>
      <c r="T3101" s="11">
        <f t="shared" si="341"/>
        <v>42412.189710648148</v>
      </c>
      <c r="U3101">
        <f t="shared" si="342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36"/>
        <v>15</v>
      </c>
      <c r="P3102" s="7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1">
        <f t="shared" si="340"/>
        <v>41902.622395833336</v>
      </c>
      <c r="T3102" s="11">
        <f t="shared" si="341"/>
        <v>41932.622395833336</v>
      </c>
      <c r="U3102">
        <f t="shared" si="342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36"/>
        <v>12</v>
      </c>
      <c r="P3103" s="7">
        <f t="shared" si="337"/>
        <v>25</v>
      </c>
      <c r="Q3103" t="str">
        <f t="shared" si="338"/>
        <v>theater</v>
      </c>
      <c r="R3103" t="str">
        <f t="shared" si="339"/>
        <v>spaces</v>
      </c>
      <c r="S3103" s="11">
        <f t="shared" si="340"/>
        <v>42171.383530092593</v>
      </c>
      <c r="T3103" s="11">
        <f t="shared" si="341"/>
        <v>42201.330555555556</v>
      </c>
      <c r="U3103">
        <f t="shared" si="342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36"/>
        <v>39</v>
      </c>
      <c r="P3104" s="7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1">
        <f t="shared" si="340"/>
        <v>42555.340486111112</v>
      </c>
      <c r="T3104" s="11">
        <f t="shared" si="341"/>
        <v>42605.340486111112</v>
      </c>
      <c r="U3104">
        <f t="shared" si="342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36"/>
        <v>0</v>
      </c>
      <c r="P3105" s="7">
        <f t="shared" si="337"/>
        <v>5.5</v>
      </c>
      <c r="Q3105" t="str">
        <f t="shared" si="338"/>
        <v>theater</v>
      </c>
      <c r="R3105" t="str">
        <f t="shared" si="339"/>
        <v>spaces</v>
      </c>
      <c r="S3105" s="11">
        <f t="shared" si="340"/>
        <v>42107.156319444446</v>
      </c>
      <c r="T3105" s="11">
        <f t="shared" si="341"/>
        <v>42167.156319444446</v>
      </c>
      <c r="U3105">
        <f t="shared" si="342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36"/>
        <v>30</v>
      </c>
      <c r="P3106" s="7">
        <f t="shared" si="337"/>
        <v>237</v>
      </c>
      <c r="Q3106" t="str">
        <f t="shared" si="338"/>
        <v>theater</v>
      </c>
      <c r="R3106" t="str">
        <f t="shared" si="339"/>
        <v>spaces</v>
      </c>
      <c r="S3106" s="11">
        <f t="shared" si="340"/>
        <v>42006.908692129626</v>
      </c>
      <c r="T3106" s="11">
        <f t="shared" si="341"/>
        <v>42038.083333333328</v>
      </c>
      <c r="U3106">
        <f t="shared" si="342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36"/>
        <v>42</v>
      </c>
      <c r="P3107" s="7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1">
        <f t="shared" si="340"/>
        <v>41876.718935185185</v>
      </c>
      <c r="T3107" s="11">
        <f t="shared" si="341"/>
        <v>41931.208333333336</v>
      </c>
      <c r="U3107">
        <f t="shared" si="342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36"/>
        <v>4</v>
      </c>
      <c r="P3108" s="7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1">
        <f t="shared" si="340"/>
        <v>42241.429120370376</v>
      </c>
      <c r="T3108" s="11">
        <f t="shared" si="341"/>
        <v>42263.916666666672</v>
      </c>
      <c r="U3108">
        <f t="shared" si="342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36"/>
        <v>20</v>
      </c>
      <c r="P3109" s="7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1">
        <f t="shared" si="340"/>
        <v>42128.814247685179</v>
      </c>
      <c r="T3109" s="11">
        <f t="shared" si="341"/>
        <v>42135.814247685179</v>
      </c>
      <c r="U3109">
        <f t="shared" si="342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36"/>
        <v>0</v>
      </c>
      <c r="P3110" s="7">
        <f t="shared" si="337"/>
        <v>13</v>
      </c>
      <c r="Q3110" t="str">
        <f t="shared" si="338"/>
        <v>theater</v>
      </c>
      <c r="R3110" t="str">
        <f t="shared" si="339"/>
        <v>spaces</v>
      </c>
      <c r="S3110" s="11">
        <f t="shared" si="340"/>
        <v>42062.680486111116</v>
      </c>
      <c r="T3110" s="11">
        <f t="shared" si="341"/>
        <v>42122.638819444444</v>
      </c>
      <c r="U3110">
        <f t="shared" si="342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36"/>
        <v>25</v>
      </c>
      <c r="P3111" s="7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1">
        <f t="shared" si="340"/>
        <v>41844.125115740739</v>
      </c>
      <c r="T3111" s="11">
        <f t="shared" si="341"/>
        <v>41879.125115740739</v>
      </c>
      <c r="U3111">
        <f t="shared" si="342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36"/>
        <v>0</v>
      </c>
      <c r="P3112" s="7">
        <f t="shared" si="337"/>
        <v>10</v>
      </c>
      <c r="Q3112" t="str">
        <f t="shared" si="338"/>
        <v>theater</v>
      </c>
      <c r="R3112" t="str">
        <f t="shared" si="339"/>
        <v>spaces</v>
      </c>
      <c r="S3112" s="11">
        <f t="shared" si="340"/>
        <v>42745.031469907408</v>
      </c>
      <c r="T3112" s="11">
        <f t="shared" si="341"/>
        <v>42785.031469907408</v>
      </c>
      <c r="U3112">
        <f t="shared" si="342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36"/>
        <v>27</v>
      </c>
      <c r="P3113" s="7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1">
        <f t="shared" si="340"/>
        <v>41885.595138888886</v>
      </c>
      <c r="T3113" s="11">
        <f t="shared" si="341"/>
        <v>41916.595138888886</v>
      </c>
      <c r="U3113">
        <f t="shared" si="342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36"/>
        <v>5</v>
      </c>
      <c r="P3114" s="7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1">
        <f t="shared" si="340"/>
        <v>42615.121921296297</v>
      </c>
      <c r="T3114" s="11">
        <f t="shared" si="341"/>
        <v>42675.121921296297</v>
      </c>
      <c r="U3114">
        <f t="shared" si="342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36"/>
        <v>4</v>
      </c>
      <c r="P3115" s="7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1">
        <f t="shared" si="340"/>
        <v>42081.731273148151</v>
      </c>
      <c r="T3115" s="11">
        <f t="shared" si="341"/>
        <v>42111.731273148151</v>
      </c>
      <c r="U3115">
        <f t="shared" si="342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36"/>
        <v>0</v>
      </c>
      <c r="P3116" s="7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1">
        <f t="shared" si="340"/>
        <v>41843.632523148146</v>
      </c>
      <c r="T3116" s="11">
        <f t="shared" si="341"/>
        <v>41903.632523148146</v>
      </c>
      <c r="U3116">
        <f t="shared" si="342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36"/>
        <v>3</v>
      </c>
      <c r="P3117" s="7">
        <f t="shared" si="337"/>
        <v>300</v>
      </c>
      <c r="Q3117" t="str">
        <f t="shared" si="338"/>
        <v>theater</v>
      </c>
      <c r="R3117" t="str">
        <f t="shared" si="339"/>
        <v>spaces</v>
      </c>
      <c r="S3117" s="11">
        <f t="shared" si="340"/>
        <v>42496.447071759263</v>
      </c>
      <c r="T3117" s="11">
        <f t="shared" si="341"/>
        <v>42526.447071759263</v>
      </c>
      <c r="U3117">
        <f t="shared" si="342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36"/>
        <v>57</v>
      </c>
      <c r="P3118" s="7">
        <f t="shared" si="337"/>
        <v>43</v>
      </c>
      <c r="Q3118" t="str">
        <f t="shared" si="338"/>
        <v>theater</v>
      </c>
      <c r="R3118" t="str">
        <f t="shared" si="339"/>
        <v>spaces</v>
      </c>
      <c r="S3118" s="11">
        <f t="shared" si="340"/>
        <v>42081.515335648146</v>
      </c>
      <c r="T3118" s="11">
        <f t="shared" si="341"/>
        <v>42095.515335648146</v>
      </c>
      <c r="U3118">
        <f t="shared" si="342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36"/>
        <v>0</v>
      </c>
      <c r="P3119" s="7">
        <f t="shared" si="337"/>
        <v>1</v>
      </c>
      <c r="Q3119" t="str">
        <f t="shared" si="338"/>
        <v>theater</v>
      </c>
      <c r="R3119" t="str">
        <f t="shared" si="339"/>
        <v>spaces</v>
      </c>
      <c r="S3119" s="11">
        <f t="shared" si="340"/>
        <v>42509.374537037031</v>
      </c>
      <c r="T3119" s="11">
        <f t="shared" si="341"/>
        <v>42517.55</v>
      </c>
      <c r="U3119">
        <f t="shared" si="342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36"/>
        <v>0</v>
      </c>
      <c r="P3120" s="7">
        <f t="shared" si="337"/>
        <v>775</v>
      </c>
      <c r="Q3120" t="str">
        <f t="shared" si="338"/>
        <v>theater</v>
      </c>
      <c r="R3120" t="str">
        <f t="shared" si="339"/>
        <v>spaces</v>
      </c>
      <c r="S3120" s="11">
        <f t="shared" si="340"/>
        <v>42534.649571759262</v>
      </c>
      <c r="T3120" s="11">
        <f t="shared" si="341"/>
        <v>42553.649571759262</v>
      </c>
      <c r="U3120">
        <f t="shared" si="342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36"/>
        <v>0</v>
      </c>
      <c r="P3121" s="7">
        <f t="shared" si="337"/>
        <v>5</v>
      </c>
      <c r="Q3121" t="str">
        <f t="shared" si="338"/>
        <v>theater</v>
      </c>
      <c r="R3121" t="str">
        <f t="shared" si="339"/>
        <v>spaces</v>
      </c>
      <c r="S3121" s="11">
        <f t="shared" si="340"/>
        <v>42060.04550925926</v>
      </c>
      <c r="T3121" s="11">
        <f t="shared" si="341"/>
        <v>42090.003842592589</v>
      </c>
      <c r="U3121">
        <f t="shared" si="342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36"/>
        <v>0</v>
      </c>
      <c r="P3122" s="7">
        <f t="shared" si="337"/>
        <v>12.8</v>
      </c>
      <c r="Q3122" t="str">
        <f t="shared" si="338"/>
        <v>theater</v>
      </c>
      <c r="R3122" t="str">
        <f t="shared" si="339"/>
        <v>spaces</v>
      </c>
      <c r="S3122" s="11">
        <f t="shared" si="340"/>
        <v>42435.942083333335</v>
      </c>
      <c r="T3122" s="11">
        <f t="shared" si="341"/>
        <v>42495.900416666671</v>
      </c>
      <c r="U3122">
        <f t="shared" si="342"/>
        <v>2016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36"/>
        <v>1</v>
      </c>
      <c r="P3123" s="7">
        <f t="shared" si="337"/>
        <v>10</v>
      </c>
      <c r="Q3123" t="str">
        <f t="shared" si="338"/>
        <v>theater</v>
      </c>
      <c r="R3123" t="str">
        <f t="shared" si="339"/>
        <v>spaces</v>
      </c>
      <c r="S3123" s="11">
        <f t="shared" si="340"/>
        <v>41848.679803240739</v>
      </c>
      <c r="T3123" s="11">
        <f t="shared" si="341"/>
        <v>41908.679803240739</v>
      </c>
      <c r="U3123">
        <f t="shared" si="342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36"/>
        <v>58</v>
      </c>
      <c r="P3124" s="7">
        <f t="shared" si="337"/>
        <v>58</v>
      </c>
      <c r="Q3124" t="str">
        <f t="shared" si="338"/>
        <v>theater</v>
      </c>
      <c r="R3124" t="str">
        <f t="shared" si="339"/>
        <v>spaces</v>
      </c>
      <c r="S3124" s="11">
        <f t="shared" si="340"/>
        <v>42678.932083333333</v>
      </c>
      <c r="T3124" s="11">
        <f t="shared" si="341"/>
        <v>42683.973750000005</v>
      </c>
      <c r="U3124">
        <f t="shared" si="342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36"/>
        <v>68</v>
      </c>
      <c r="P3125" s="7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1">
        <f t="shared" si="340"/>
        <v>42530.993032407408</v>
      </c>
      <c r="T3125" s="11">
        <f t="shared" si="341"/>
        <v>42560.993032407408</v>
      </c>
      <c r="U3125">
        <f t="shared" si="342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36"/>
        <v>0</v>
      </c>
      <c r="P3126" s="7">
        <f t="shared" si="337"/>
        <v>6.5</v>
      </c>
      <c r="Q3126" t="str">
        <f t="shared" si="338"/>
        <v>theater</v>
      </c>
      <c r="R3126" t="str">
        <f t="shared" si="339"/>
        <v>spaces</v>
      </c>
      <c r="S3126" s="11">
        <f t="shared" si="340"/>
        <v>41977.780104166668</v>
      </c>
      <c r="T3126" s="11">
        <f t="shared" si="341"/>
        <v>42037.780104166668</v>
      </c>
      <c r="U3126">
        <f t="shared" si="342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36"/>
        <v>0</v>
      </c>
      <c r="P3127" s="7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1">
        <f t="shared" si="340"/>
        <v>42346.20685185185</v>
      </c>
      <c r="T3127" s="11">
        <f t="shared" si="341"/>
        <v>42376.20685185185</v>
      </c>
      <c r="U3127">
        <f t="shared" si="342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36"/>
        <v>4</v>
      </c>
      <c r="P3128" s="7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1">
        <f t="shared" si="340"/>
        <v>42427.01807870371</v>
      </c>
      <c r="T3128" s="11">
        <f t="shared" si="341"/>
        <v>42456.976412037038</v>
      </c>
      <c r="U3128">
        <f t="shared" si="342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36"/>
        <v>0</v>
      </c>
      <c r="P3129" s="7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1">
        <f t="shared" si="340"/>
        <v>42034.856817129628</v>
      </c>
      <c r="T3129" s="11">
        <f t="shared" si="341"/>
        <v>42064.856817129628</v>
      </c>
      <c r="U3129">
        <f t="shared" si="342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36"/>
        <v>109</v>
      </c>
      <c r="P3130" s="7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1">
        <f t="shared" si="340"/>
        <v>42780.825706018513</v>
      </c>
      <c r="T3130" s="11">
        <f t="shared" si="341"/>
        <v>42810.784039351856</v>
      </c>
      <c r="U3130">
        <f t="shared" si="342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36"/>
        <v>1</v>
      </c>
      <c r="P3131" s="7">
        <f t="shared" si="337"/>
        <v>10</v>
      </c>
      <c r="Q3131" t="str">
        <f t="shared" si="338"/>
        <v>theater</v>
      </c>
      <c r="R3131" t="str">
        <f t="shared" si="339"/>
        <v>plays</v>
      </c>
      <c r="S3131" s="11">
        <f t="shared" si="340"/>
        <v>42803.842812499999</v>
      </c>
      <c r="T3131" s="11">
        <f t="shared" si="341"/>
        <v>42843.801145833335</v>
      </c>
      <c r="U3131">
        <f t="shared" si="342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36"/>
        <v>4</v>
      </c>
      <c r="P3132" s="7">
        <f t="shared" si="337"/>
        <v>93.75</v>
      </c>
      <c r="Q3132" t="str">
        <f t="shared" si="338"/>
        <v>theater</v>
      </c>
      <c r="R3132" t="str">
        <f t="shared" si="339"/>
        <v>plays</v>
      </c>
      <c r="S3132" s="11">
        <f t="shared" si="340"/>
        <v>42808.640231481477</v>
      </c>
      <c r="T3132" s="11">
        <f t="shared" si="341"/>
        <v>42839.207638888889</v>
      </c>
      <c r="U3132">
        <f t="shared" si="342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36"/>
        <v>16</v>
      </c>
      <c r="P3133" s="7">
        <f t="shared" si="337"/>
        <v>53.75</v>
      </c>
      <c r="Q3133" t="str">
        <f t="shared" si="338"/>
        <v>theater</v>
      </c>
      <c r="R3133" t="str">
        <f t="shared" si="339"/>
        <v>plays</v>
      </c>
      <c r="S3133" s="11">
        <f t="shared" si="340"/>
        <v>42803.579224537039</v>
      </c>
      <c r="T3133" s="11">
        <f t="shared" si="341"/>
        <v>42833.537557870368</v>
      </c>
      <c r="U3133">
        <f t="shared" si="342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36"/>
        <v>0</v>
      </c>
      <c r="P3134" s="7">
        <f t="shared" si="337"/>
        <v>10</v>
      </c>
      <c r="Q3134" t="str">
        <f t="shared" si="338"/>
        <v>theater</v>
      </c>
      <c r="R3134" t="str">
        <f t="shared" si="339"/>
        <v>plays</v>
      </c>
      <c r="S3134" s="11">
        <f t="shared" si="340"/>
        <v>42786.350231481483</v>
      </c>
      <c r="T3134" s="11">
        <f t="shared" si="341"/>
        <v>42846.308564814812</v>
      </c>
      <c r="U3134">
        <f t="shared" si="342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36"/>
        <v>108</v>
      </c>
      <c r="P3135" s="7">
        <f t="shared" si="337"/>
        <v>33.75</v>
      </c>
      <c r="Q3135" t="str">
        <f t="shared" si="338"/>
        <v>theater</v>
      </c>
      <c r="R3135" t="str">
        <f t="shared" si="339"/>
        <v>plays</v>
      </c>
      <c r="S3135" s="11">
        <f t="shared" si="340"/>
        <v>42788.565208333333</v>
      </c>
      <c r="T3135" s="11">
        <f t="shared" si="341"/>
        <v>42818.523541666669</v>
      </c>
      <c r="U3135">
        <f t="shared" si="342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36"/>
        <v>23</v>
      </c>
      <c r="P3136" s="7">
        <f t="shared" si="337"/>
        <v>18.75</v>
      </c>
      <c r="Q3136" t="str">
        <f t="shared" si="338"/>
        <v>theater</v>
      </c>
      <c r="R3136" t="str">
        <f t="shared" si="339"/>
        <v>plays</v>
      </c>
      <c r="S3136" s="11">
        <f t="shared" si="340"/>
        <v>42800.720127314817</v>
      </c>
      <c r="T3136" s="11">
        <f t="shared" si="341"/>
        <v>42821.678460648152</v>
      </c>
      <c r="U3136">
        <f t="shared" si="342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36"/>
        <v>21</v>
      </c>
      <c r="P3137" s="7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1">
        <f t="shared" si="340"/>
        <v>42807.151863425926</v>
      </c>
      <c r="T3137" s="11">
        <f t="shared" si="341"/>
        <v>42829.151863425926</v>
      </c>
      <c r="U3137">
        <f t="shared" si="342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343">ROUND(E3138/D3138*100,0)</f>
        <v>128</v>
      </c>
      <c r="P3138" s="7">
        <f t="shared" ref="P3138:P3201" si="344">E3138/L3138</f>
        <v>29.045454545454547</v>
      </c>
      <c r="Q3138" t="str">
        <f t="shared" ref="Q3138:Q3201" si="345">LEFT(N3138,SEARCH("/",N3138)-1)</f>
        <v>theater</v>
      </c>
      <c r="R3138" t="str">
        <f t="shared" ref="R3138:R3201" si="346">RIGHT(N3138,LEN(N3138)-SEARCH("/",N3138))</f>
        <v>plays</v>
      </c>
      <c r="S3138" s="11">
        <f t="shared" ref="S3138:S3201" si="347">(((J3138/60)/60)/24)+DATE(1970,1,1)</f>
        <v>42789.462430555555</v>
      </c>
      <c r="T3138" s="11">
        <f t="shared" ref="T3138:T3201" si="348">(((I3138/60)/60)/24)+DATE(1970,1,1)</f>
        <v>42825.957638888889</v>
      </c>
      <c r="U3138">
        <f t="shared" ref="U3138:U3201" si="349">YEAR(S3138)</f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343"/>
        <v>3</v>
      </c>
      <c r="P3139" s="7">
        <f t="shared" si="344"/>
        <v>50</v>
      </c>
      <c r="Q3139" t="str">
        <f t="shared" si="345"/>
        <v>theater</v>
      </c>
      <c r="R3139" t="str">
        <f t="shared" si="346"/>
        <v>plays</v>
      </c>
      <c r="S3139" s="11">
        <f t="shared" si="347"/>
        <v>42807.885057870371</v>
      </c>
      <c r="T3139" s="11">
        <f t="shared" si="348"/>
        <v>42858.8</v>
      </c>
      <c r="U3139">
        <f t="shared" si="349"/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43"/>
        <v>0</v>
      </c>
      <c r="P3140" s="7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1">
        <f t="shared" si="347"/>
        <v>42809.645914351851</v>
      </c>
      <c r="T3140" s="11">
        <f t="shared" si="348"/>
        <v>42828.645914351851</v>
      </c>
      <c r="U3140">
        <f t="shared" si="3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43"/>
        <v>5</v>
      </c>
      <c r="P3141" s="7">
        <f t="shared" si="344"/>
        <v>450</v>
      </c>
      <c r="Q3141" t="str">
        <f t="shared" si="345"/>
        <v>theater</v>
      </c>
      <c r="R3141" t="str">
        <f t="shared" si="346"/>
        <v>plays</v>
      </c>
      <c r="S3141" s="11">
        <f t="shared" si="347"/>
        <v>42785.270370370374</v>
      </c>
      <c r="T3141" s="11">
        <f t="shared" si="348"/>
        <v>42819.189583333333</v>
      </c>
      <c r="U3141">
        <f t="shared" si="3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43"/>
        <v>1</v>
      </c>
      <c r="P3142" s="7">
        <f t="shared" si="344"/>
        <v>24</v>
      </c>
      <c r="Q3142" t="str">
        <f t="shared" si="345"/>
        <v>theater</v>
      </c>
      <c r="R3142" t="str">
        <f t="shared" si="346"/>
        <v>plays</v>
      </c>
      <c r="S3142" s="11">
        <f t="shared" si="347"/>
        <v>42802.718784722223</v>
      </c>
      <c r="T3142" s="11">
        <f t="shared" si="348"/>
        <v>42832.677118055552</v>
      </c>
      <c r="U3142">
        <f t="shared" si="3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43"/>
        <v>52</v>
      </c>
      <c r="P3143" s="7">
        <f t="shared" si="344"/>
        <v>32.25</v>
      </c>
      <c r="Q3143" t="str">
        <f t="shared" si="345"/>
        <v>theater</v>
      </c>
      <c r="R3143" t="str">
        <f t="shared" si="346"/>
        <v>plays</v>
      </c>
      <c r="S3143" s="11">
        <f t="shared" si="347"/>
        <v>42800.753333333334</v>
      </c>
      <c r="T3143" s="11">
        <f t="shared" si="348"/>
        <v>42841.833333333328</v>
      </c>
      <c r="U3143">
        <f t="shared" si="3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43"/>
        <v>2</v>
      </c>
      <c r="P3144" s="7">
        <f t="shared" si="344"/>
        <v>15</v>
      </c>
      <c r="Q3144" t="str">
        <f t="shared" si="345"/>
        <v>theater</v>
      </c>
      <c r="R3144" t="str">
        <f t="shared" si="346"/>
        <v>plays</v>
      </c>
      <c r="S3144" s="11">
        <f t="shared" si="347"/>
        <v>42783.513182870374</v>
      </c>
      <c r="T3144" s="11">
        <f t="shared" si="348"/>
        <v>42813.471516203703</v>
      </c>
      <c r="U3144">
        <f t="shared" si="3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43"/>
        <v>0</v>
      </c>
      <c r="P3145" s="7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1">
        <f t="shared" si="347"/>
        <v>42808.358287037037</v>
      </c>
      <c r="T3145" s="11">
        <f t="shared" si="348"/>
        <v>42834.358287037037</v>
      </c>
      <c r="U3145">
        <f t="shared" si="3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43"/>
        <v>75</v>
      </c>
      <c r="P3146" s="7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1">
        <f t="shared" si="347"/>
        <v>42796.538275462968</v>
      </c>
      <c r="T3146" s="11">
        <f t="shared" si="348"/>
        <v>42813.25</v>
      </c>
      <c r="U3146">
        <f t="shared" si="3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43"/>
        <v>0</v>
      </c>
      <c r="P3147" s="7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1">
        <f t="shared" si="347"/>
        <v>42762.040902777779</v>
      </c>
      <c r="T3147" s="11">
        <f t="shared" si="348"/>
        <v>42821.999236111107</v>
      </c>
      <c r="U3147">
        <f t="shared" si="3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43"/>
        <v>11</v>
      </c>
      <c r="P3148" s="7">
        <f t="shared" si="344"/>
        <v>437.5</v>
      </c>
      <c r="Q3148" t="str">
        <f t="shared" si="345"/>
        <v>theater</v>
      </c>
      <c r="R3148" t="str">
        <f t="shared" si="346"/>
        <v>plays</v>
      </c>
      <c r="S3148" s="11">
        <f t="shared" si="347"/>
        <v>42796.682476851856</v>
      </c>
      <c r="T3148" s="11">
        <f t="shared" si="348"/>
        <v>42841.640810185185</v>
      </c>
      <c r="U3148">
        <f t="shared" si="3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43"/>
        <v>118</v>
      </c>
      <c r="P3149" s="7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1">
        <f t="shared" si="347"/>
        <v>41909.969386574077</v>
      </c>
      <c r="T3149" s="11">
        <f t="shared" si="348"/>
        <v>41950.011053240742</v>
      </c>
      <c r="U3149">
        <f t="shared" si="3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43"/>
        <v>131</v>
      </c>
      <c r="P3150" s="7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1">
        <f t="shared" si="347"/>
        <v>41891.665324074071</v>
      </c>
      <c r="T3150" s="11">
        <f t="shared" si="348"/>
        <v>41913.166666666664</v>
      </c>
      <c r="U3150">
        <f t="shared" si="3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43"/>
        <v>104</v>
      </c>
      <c r="P3151" s="7">
        <f t="shared" si="344"/>
        <v>52</v>
      </c>
      <c r="Q3151" t="str">
        <f t="shared" si="345"/>
        <v>theater</v>
      </c>
      <c r="R3151" t="str">
        <f t="shared" si="346"/>
        <v>plays</v>
      </c>
      <c r="S3151" s="11">
        <f t="shared" si="347"/>
        <v>41226.017361111109</v>
      </c>
      <c r="T3151" s="11">
        <f t="shared" si="348"/>
        <v>41250.083333333336</v>
      </c>
      <c r="U3151">
        <f t="shared" si="3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43"/>
        <v>101</v>
      </c>
      <c r="P3152" s="7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1">
        <f t="shared" si="347"/>
        <v>40478.263923611114</v>
      </c>
      <c r="T3152" s="11">
        <f t="shared" si="348"/>
        <v>40568.166666666664</v>
      </c>
      <c r="U3152">
        <f t="shared" si="3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43"/>
        <v>100</v>
      </c>
      <c r="P3153" s="7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1">
        <f t="shared" si="347"/>
        <v>41862.83997685185</v>
      </c>
      <c r="T3153" s="11">
        <f t="shared" si="348"/>
        <v>41892.83997685185</v>
      </c>
      <c r="U3153">
        <f t="shared" si="3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43"/>
        <v>106</v>
      </c>
      <c r="P3154" s="7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1">
        <f t="shared" si="347"/>
        <v>41550.867673611108</v>
      </c>
      <c r="T3154" s="11">
        <f t="shared" si="348"/>
        <v>41580.867673611108</v>
      </c>
      <c r="U3154">
        <f t="shared" si="3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43"/>
        <v>336</v>
      </c>
      <c r="P3155" s="7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1">
        <f t="shared" si="347"/>
        <v>40633.154363425929</v>
      </c>
      <c r="T3155" s="11">
        <f t="shared" si="348"/>
        <v>40664.207638888889</v>
      </c>
      <c r="U3155">
        <f t="shared" si="3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43"/>
        <v>113</v>
      </c>
      <c r="P3156" s="7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1">
        <f t="shared" si="347"/>
        <v>40970.875671296293</v>
      </c>
      <c r="T3156" s="11">
        <f t="shared" si="348"/>
        <v>41000.834004629629</v>
      </c>
      <c r="U3156">
        <f t="shared" si="3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43"/>
        <v>189</v>
      </c>
      <c r="P3157" s="7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1">
        <f t="shared" si="347"/>
        <v>41233.499131944445</v>
      </c>
      <c r="T3157" s="11">
        <f t="shared" si="348"/>
        <v>41263.499131944445</v>
      </c>
      <c r="U3157">
        <f t="shared" si="3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43"/>
        <v>102</v>
      </c>
      <c r="P3158" s="7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1">
        <f t="shared" si="347"/>
        <v>41026.953055555554</v>
      </c>
      <c r="T3158" s="11">
        <f t="shared" si="348"/>
        <v>41061.953055555554</v>
      </c>
      <c r="U3158">
        <f t="shared" si="3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43"/>
        <v>101</v>
      </c>
      <c r="P3159" s="7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1">
        <f t="shared" si="347"/>
        <v>41829.788252314815</v>
      </c>
      <c r="T3159" s="11">
        <f t="shared" si="348"/>
        <v>41839.208333333336</v>
      </c>
      <c r="U3159">
        <f t="shared" si="3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43"/>
        <v>114</v>
      </c>
      <c r="P3160" s="7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1">
        <f t="shared" si="347"/>
        <v>41447.839722222219</v>
      </c>
      <c r="T3160" s="11">
        <f t="shared" si="348"/>
        <v>41477.839722222219</v>
      </c>
      <c r="U3160">
        <f t="shared" si="3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43"/>
        <v>133</v>
      </c>
      <c r="P3161" s="7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1">
        <f t="shared" si="347"/>
        <v>40884.066678240742</v>
      </c>
      <c r="T3161" s="11">
        <f t="shared" si="348"/>
        <v>40926.958333333336</v>
      </c>
      <c r="U3161">
        <f t="shared" si="3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43"/>
        <v>102</v>
      </c>
      <c r="P3162" s="7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1">
        <f t="shared" si="347"/>
        <v>41841.26489583333</v>
      </c>
      <c r="T3162" s="11">
        <f t="shared" si="348"/>
        <v>41864.207638888889</v>
      </c>
      <c r="U3162">
        <f t="shared" si="3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43"/>
        <v>105</v>
      </c>
      <c r="P3163" s="7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1">
        <f t="shared" si="347"/>
        <v>41897.536134259259</v>
      </c>
      <c r="T3163" s="11">
        <f t="shared" si="348"/>
        <v>41927.536134259259</v>
      </c>
      <c r="U3163">
        <f t="shared" si="3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43"/>
        <v>127</v>
      </c>
      <c r="P3164" s="7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1">
        <f t="shared" si="347"/>
        <v>41799.685902777775</v>
      </c>
      <c r="T3164" s="11">
        <f t="shared" si="348"/>
        <v>41827.083333333336</v>
      </c>
      <c r="U3164">
        <f t="shared" si="3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43"/>
        <v>111</v>
      </c>
      <c r="P3165" s="7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1">
        <f t="shared" si="347"/>
        <v>41775.753761574073</v>
      </c>
      <c r="T3165" s="11">
        <f t="shared" si="348"/>
        <v>41805.753761574073</v>
      </c>
      <c r="U3165">
        <f t="shared" si="3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43"/>
        <v>107</v>
      </c>
      <c r="P3166" s="7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1">
        <f t="shared" si="347"/>
        <v>41766.80572916667</v>
      </c>
      <c r="T3166" s="11">
        <f t="shared" si="348"/>
        <v>41799.80572916667</v>
      </c>
      <c r="U3166">
        <f t="shared" si="3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43"/>
        <v>163</v>
      </c>
      <c r="P3167" s="7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1">
        <f t="shared" si="347"/>
        <v>40644.159259259257</v>
      </c>
      <c r="T3167" s="11">
        <f t="shared" si="348"/>
        <v>40666.165972222225</v>
      </c>
      <c r="U3167">
        <f t="shared" si="3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43"/>
        <v>160</v>
      </c>
      <c r="P3168" s="7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1">
        <f t="shared" si="347"/>
        <v>41940.69158564815</v>
      </c>
      <c r="T3168" s="11">
        <f t="shared" si="348"/>
        <v>41969.332638888889</v>
      </c>
      <c r="U3168">
        <f t="shared" si="3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43"/>
        <v>116</v>
      </c>
      <c r="P3169" s="7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1">
        <f t="shared" si="347"/>
        <v>41839.175706018519</v>
      </c>
      <c r="T3169" s="11">
        <f t="shared" si="348"/>
        <v>41853.175706018519</v>
      </c>
      <c r="U3169">
        <f t="shared" si="3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43"/>
        <v>124</v>
      </c>
      <c r="P3170" s="7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1">
        <f t="shared" si="347"/>
        <v>41772.105937500004</v>
      </c>
      <c r="T3170" s="11">
        <f t="shared" si="348"/>
        <v>41803.916666666664</v>
      </c>
      <c r="U3170">
        <f t="shared" si="3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43"/>
        <v>103</v>
      </c>
      <c r="P3171" s="7">
        <f t="shared" si="344"/>
        <v>100.5</v>
      </c>
      <c r="Q3171" t="str">
        <f t="shared" si="345"/>
        <v>theater</v>
      </c>
      <c r="R3171" t="str">
        <f t="shared" si="346"/>
        <v>plays</v>
      </c>
      <c r="S3171" s="11">
        <f t="shared" si="347"/>
        <v>41591.737974537034</v>
      </c>
      <c r="T3171" s="11">
        <f t="shared" si="348"/>
        <v>41621.207638888889</v>
      </c>
      <c r="U3171">
        <f t="shared" si="3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43"/>
        <v>112</v>
      </c>
      <c r="P3172" s="7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1">
        <f t="shared" si="347"/>
        <v>41789.080370370371</v>
      </c>
      <c r="T3172" s="11">
        <f t="shared" si="348"/>
        <v>41822.166666666664</v>
      </c>
      <c r="U3172">
        <f t="shared" si="3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43"/>
        <v>109</v>
      </c>
      <c r="P3173" s="7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1">
        <f t="shared" si="347"/>
        <v>42466.608310185184</v>
      </c>
      <c r="T3173" s="11">
        <f t="shared" si="348"/>
        <v>42496.608310185184</v>
      </c>
      <c r="U3173">
        <f t="shared" si="3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43"/>
        <v>115</v>
      </c>
      <c r="P3174" s="7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1">
        <f t="shared" si="347"/>
        <v>40923.729953703703</v>
      </c>
      <c r="T3174" s="11">
        <f t="shared" si="348"/>
        <v>40953.729953703703</v>
      </c>
      <c r="U3174">
        <f t="shared" si="3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43"/>
        <v>103</v>
      </c>
      <c r="P3175" s="7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1">
        <f t="shared" si="347"/>
        <v>41878.878379629627</v>
      </c>
      <c r="T3175" s="11">
        <f t="shared" si="348"/>
        <v>41908.878379629627</v>
      </c>
      <c r="U3175">
        <f t="shared" si="3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43"/>
        <v>101</v>
      </c>
      <c r="P3176" s="7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1">
        <f t="shared" si="347"/>
        <v>41862.864675925928</v>
      </c>
      <c r="T3176" s="11">
        <f t="shared" si="348"/>
        <v>41876.864675925928</v>
      </c>
      <c r="U3176">
        <f t="shared" si="3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43"/>
        <v>110</v>
      </c>
      <c r="P3177" s="7">
        <f t="shared" si="344"/>
        <v>91.3</v>
      </c>
      <c r="Q3177" t="str">
        <f t="shared" si="345"/>
        <v>theater</v>
      </c>
      <c r="R3177" t="str">
        <f t="shared" si="346"/>
        <v>plays</v>
      </c>
      <c r="S3177" s="11">
        <f t="shared" si="347"/>
        <v>40531.886886574073</v>
      </c>
      <c r="T3177" s="11">
        <f t="shared" si="348"/>
        <v>40591.886886574073</v>
      </c>
      <c r="U3177">
        <f t="shared" si="3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43"/>
        <v>115</v>
      </c>
      <c r="P3178" s="7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1">
        <f t="shared" si="347"/>
        <v>41477.930914351848</v>
      </c>
      <c r="T3178" s="11">
        <f t="shared" si="348"/>
        <v>41504.625</v>
      </c>
      <c r="U3178">
        <f t="shared" si="3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43"/>
        <v>117</v>
      </c>
      <c r="P3179" s="7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1">
        <f t="shared" si="347"/>
        <v>41781.666770833333</v>
      </c>
      <c r="T3179" s="11">
        <f t="shared" si="348"/>
        <v>41811.666770833333</v>
      </c>
      <c r="U3179">
        <f t="shared" si="3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43"/>
        <v>172</v>
      </c>
      <c r="P3180" s="7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1">
        <f t="shared" si="347"/>
        <v>41806.605034722219</v>
      </c>
      <c r="T3180" s="11">
        <f t="shared" si="348"/>
        <v>41836.605034722219</v>
      </c>
      <c r="U3180">
        <f t="shared" si="3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43"/>
        <v>114</v>
      </c>
      <c r="P3181" s="7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1">
        <f t="shared" si="347"/>
        <v>41375.702210648145</v>
      </c>
      <c r="T3181" s="11">
        <f t="shared" si="348"/>
        <v>41400.702210648145</v>
      </c>
      <c r="U3181">
        <f t="shared" si="3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43"/>
        <v>120</v>
      </c>
      <c r="P3182" s="7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1">
        <f t="shared" si="347"/>
        <v>41780.412604166668</v>
      </c>
      <c r="T3182" s="11">
        <f t="shared" si="348"/>
        <v>41810.412604166668</v>
      </c>
      <c r="U3182">
        <f t="shared" si="3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43"/>
        <v>109</v>
      </c>
      <c r="P3183" s="7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1">
        <f t="shared" si="347"/>
        <v>41779.310034722221</v>
      </c>
      <c r="T3183" s="11">
        <f t="shared" si="348"/>
        <v>41805.666666666664</v>
      </c>
      <c r="U3183">
        <f t="shared" si="3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43"/>
        <v>101</v>
      </c>
      <c r="P3184" s="7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1">
        <f t="shared" si="347"/>
        <v>40883.949317129627</v>
      </c>
      <c r="T3184" s="11">
        <f t="shared" si="348"/>
        <v>40939.708333333336</v>
      </c>
      <c r="U3184">
        <f t="shared" si="3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43"/>
        <v>109</v>
      </c>
      <c r="P3185" s="7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1">
        <f t="shared" si="347"/>
        <v>41491.79478009259</v>
      </c>
      <c r="T3185" s="11">
        <f t="shared" si="348"/>
        <v>41509.79478009259</v>
      </c>
      <c r="U3185">
        <f t="shared" si="3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43"/>
        <v>107</v>
      </c>
      <c r="P3186" s="7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1">
        <f t="shared" si="347"/>
        <v>41791.993414351848</v>
      </c>
      <c r="T3186" s="11">
        <f t="shared" si="348"/>
        <v>41821.993414351848</v>
      </c>
      <c r="U3186">
        <f t="shared" si="3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43"/>
        <v>100</v>
      </c>
      <c r="P3187" s="7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1">
        <f t="shared" si="347"/>
        <v>41829.977326388893</v>
      </c>
      <c r="T3187" s="11">
        <f t="shared" si="348"/>
        <v>41836.977326388893</v>
      </c>
      <c r="U3187">
        <f t="shared" si="3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43"/>
        <v>102</v>
      </c>
      <c r="P3188" s="7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1">
        <f t="shared" si="347"/>
        <v>41868.924050925925</v>
      </c>
      <c r="T3188" s="11">
        <f t="shared" si="348"/>
        <v>41898.875</v>
      </c>
      <c r="U3188">
        <f t="shared" si="3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43"/>
        <v>116</v>
      </c>
      <c r="P3189" s="7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1">
        <f t="shared" si="347"/>
        <v>41835.666354166664</v>
      </c>
      <c r="T3189" s="11">
        <f t="shared" si="348"/>
        <v>41855.666354166664</v>
      </c>
      <c r="U3189">
        <f t="shared" si="3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43"/>
        <v>65</v>
      </c>
      <c r="P3190" s="7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1">
        <f t="shared" si="347"/>
        <v>42144.415532407409</v>
      </c>
      <c r="T3190" s="11">
        <f t="shared" si="348"/>
        <v>42165.415532407409</v>
      </c>
      <c r="U3190">
        <f t="shared" si="3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43"/>
        <v>12</v>
      </c>
      <c r="P3191" s="7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1">
        <f t="shared" si="347"/>
        <v>42118.346435185187</v>
      </c>
      <c r="T3191" s="11">
        <f t="shared" si="348"/>
        <v>42148.346435185187</v>
      </c>
      <c r="U3191">
        <f t="shared" si="3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43"/>
        <v>0</v>
      </c>
      <c r="P3192" s="7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1">
        <f t="shared" si="347"/>
        <v>42683.151331018518</v>
      </c>
      <c r="T3192" s="11">
        <f t="shared" si="348"/>
        <v>42713.192997685182</v>
      </c>
      <c r="U3192">
        <f t="shared" si="3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43"/>
        <v>4</v>
      </c>
      <c r="P3193" s="7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1">
        <f t="shared" si="347"/>
        <v>42538.755428240736</v>
      </c>
      <c r="T3193" s="11">
        <f t="shared" si="348"/>
        <v>42598.755428240736</v>
      </c>
      <c r="U3193">
        <f t="shared" si="3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43"/>
        <v>1</v>
      </c>
      <c r="P3194" s="7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1">
        <f t="shared" si="347"/>
        <v>42018.94049768518</v>
      </c>
      <c r="T3194" s="11">
        <f t="shared" si="348"/>
        <v>42063.916666666672</v>
      </c>
      <c r="U3194">
        <f t="shared" si="3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43"/>
        <v>12</v>
      </c>
      <c r="P3195" s="7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1">
        <f t="shared" si="347"/>
        <v>42010.968240740738</v>
      </c>
      <c r="T3195" s="11">
        <f t="shared" si="348"/>
        <v>42055.968240740738</v>
      </c>
      <c r="U3195">
        <f t="shared" si="3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43"/>
        <v>0</v>
      </c>
      <c r="P3196" s="7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1">
        <f t="shared" si="347"/>
        <v>42182.062476851846</v>
      </c>
      <c r="T3196" s="11">
        <f t="shared" si="348"/>
        <v>42212.062476851846</v>
      </c>
      <c r="U3196">
        <f t="shared" si="3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43"/>
        <v>59</v>
      </c>
      <c r="P3197" s="7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1">
        <f t="shared" si="347"/>
        <v>42017.594236111108</v>
      </c>
      <c r="T3197" s="11">
        <f t="shared" si="348"/>
        <v>42047.594236111108</v>
      </c>
      <c r="U3197">
        <f t="shared" si="3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43"/>
        <v>0</v>
      </c>
      <c r="P3198" s="7">
        <f t="shared" si="344"/>
        <v>300</v>
      </c>
      <c r="Q3198" t="str">
        <f t="shared" si="345"/>
        <v>theater</v>
      </c>
      <c r="R3198" t="str">
        <f t="shared" si="346"/>
        <v>musical</v>
      </c>
      <c r="S3198" s="11">
        <f t="shared" si="347"/>
        <v>42157.598090277781</v>
      </c>
      <c r="T3198" s="11">
        <f t="shared" si="348"/>
        <v>42217.583333333328</v>
      </c>
      <c r="U3198">
        <f t="shared" si="3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43"/>
        <v>11</v>
      </c>
      <c r="P3199" s="7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1">
        <f t="shared" si="347"/>
        <v>42009.493263888886</v>
      </c>
      <c r="T3199" s="11">
        <f t="shared" si="348"/>
        <v>42039.493263888886</v>
      </c>
      <c r="U3199">
        <f t="shared" si="3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43"/>
        <v>0</v>
      </c>
      <c r="P3200" s="7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1">
        <f t="shared" si="347"/>
        <v>42013.424502314811</v>
      </c>
      <c r="T3200" s="11">
        <f t="shared" si="348"/>
        <v>42051.424502314811</v>
      </c>
      <c r="U3200">
        <f t="shared" si="3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43"/>
        <v>52</v>
      </c>
      <c r="P3201" s="7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1">
        <f t="shared" si="347"/>
        <v>41858.761782407404</v>
      </c>
      <c r="T3201" s="11">
        <f t="shared" si="348"/>
        <v>41888.875</v>
      </c>
      <c r="U3201">
        <f t="shared" si="3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50">ROUND(E3202/D3202*100,0)</f>
        <v>0</v>
      </c>
      <c r="P3202" s="7">
        <f t="shared" ref="P3202:P3265" si="351">E3202/L3202</f>
        <v>1</v>
      </c>
      <c r="Q3202" t="str">
        <f t="shared" ref="Q3202:Q3265" si="352">LEFT(N3202,SEARCH("/",N3202)-1)</f>
        <v>theater</v>
      </c>
      <c r="R3202" t="str">
        <f t="shared" ref="R3202:R3265" si="353">RIGHT(N3202,LEN(N3202)-SEARCH("/",N3202))</f>
        <v>musical</v>
      </c>
      <c r="S3202" s="11">
        <f t="shared" ref="S3202:S3265" si="354">(((J3202/60)/60)/24)+DATE(1970,1,1)</f>
        <v>42460.320613425924</v>
      </c>
      <c r="T3202" s="11">
        <f t="shared" ref="T3202:T3265" si="355">(((I3202/60)/60)/24)+DATE(1970,1,1)</f>
        <v>42490.231944444444</v>
      </c>
      <c r="U3202">
        <f t="shared" ref="U3202:U3265" si="356">YEAR(S3202)</f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50"/>
        <v>1</v>
      </c>
      <c r="P3203" s="7">
        <f t="shared" si="351"/>
        <v>12.5</v>
      </c>
      <c r="Q3203" t="str">
        <f t="shared" si="352"/>
        <v>theater</v>
      </c>
      <c r="R3203" t="str">
        <f t="shared" si="353"/>
        <v>musical</v>
      </c>
      <c r="S3203" s="11">
        <f t="shared" si="354"/>
        <v>41861.767094907409</v>
      </c>
      <c r="T3203" s="11">
        <f t="shared" si="355"/>
        <v>41882.767094907409</v>
      </c>
      <c r="U3203">
        <f t="shared" si="356"/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50"/>
        <v>55</v>
      </c>
      <c r="P3204" s="7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1">
        <f t="shared" si="354"/>
        <v>42293.853541666671</v>
      </c>
      <c r="T3204" s="11">
        <f t="shared" si="355"/>
        <v>42352.249305555553</v>
      </c>
      <c r="U3204">
        <f t="shared" si="356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50"/>
        <v>25</v>
      </c>
      <c r="P3205" s="7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1">
        <f t="shared" si="354"/>
        <v>42242.988680555558</v>
      </c>
      <c r="T3205" s="11">
        <f t="shared" si="355"/>
        <v>42272.988680555558</v>
      </c>
      <c r="U3205">
        <f t="shared" si="356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50"/>
        <v>0</v>
      </c>
      <c r="P3206" s="7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1">
        <f t="shared" si="354"/>
        <v>42172.686099537037</v>
      </c>
      <c r="T3206" s="11">
        <f t="shared" si="355"/>
        <v>42202.676388888889</v>
      </c>
      <c r="U3206">
        <f t="shared" si="356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50"/>
        <v>3</v>
      </c>
      <c r="P3207" s="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1">
        <f t="shared" si="354"/>
        <v>42095.374675925923</v>
      </c>
      <c r="T3207" s="11">
        <f t="shared" si="355"/>
        <v>42125.374675925923</v>
      </c>
      <c r="U3207">
        <f t="shared" si="356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50"/>
        <v>0</v>
      </c>
      <c r="P3208" s="7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1">
        <f t="shared" si="354"/>
        <v>42236.276053240741</v>
      </c>
      <c r="T3208" s="11">
        <f t="shared" si="355"/>
        <v>42266.276053240741</v>
      </c>
      <c r="U3208">
        <f t="shared" si="356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50"/>
        <v>46</v>
      </c>
      <c r="P3209" s="7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1">
        <f t="shared" si="354"/>
        <v>42057.277858796297</v>
      </c>
      <c r="T3209" s="11">
        <f t="shared" si="355"/>
        <v>42117.236192129625</v>
      </c>
      <c r="U3209">
        <f t="shared" si="356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50"/>
        <v>104</v>
      </c>
      <c r="P3210" s="7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1">
        <f t="shared" si="354"/>
        <v>41827.605057870373</v>
      </c>
      <c r="T3210" s="11">
        <f t="shared" si="355"/>
        <v>41848.605057870373</v>
      </c>
      <c r="U3210">
        <f t="shared" si="356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50"/>
        <v>119</v>
      </c>
      <c r="P3211" s="7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1">
        <f t="shared" si="354"/>
        <v>41778.637245370373</v>
      </c>
      <c r="T3211" s="11">
        <f t="shared" si="355"/>
        <v>41810.958333333336</v>
      </c>
      <c r="U3211">
        <f t="shared" si="356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50"/>
        <v>126</v>
      </c>
      <c r="P3212" s="7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1">
        <f t="shared" si="354"/>
        <v>41013.936562499999</v>
      </c>
      <c r="T3212" s="11">
        <f t="shared" si="355"/>
        <v>41061.165972222225</v>
      </c>
      <c r="U3212">
        <f t="shared" si="356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50"/>
        <v>120</v>
      </c>
      <c r="P3213" s="7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1">
        <f t="shared" si="354"/>
        <v>41834.586574074077</v>
      </c>
      <c r="T3213" s="11">
        <f t="shared" si="355"/>
        <v>41866.083333333336</v>
      </c>
      <c r="U3213">
        <f t="shared" si="356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50"/>
        <v>126</v>
      </c>
      <c r="P3214" s="7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1">
        <f t="shared" si="354"/>
        <v>41829.795729166668</v>
      </c>
      <c r="T3214" s="11">
        <f t="shared" si="355"/>
        <v>41859.795729166668</v>
      </c>
      <c r="U3214">
        <f t="shared" si="356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50"/>
        <v>100</v>
      </c>
      <c r="P3215" s="7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1">
        <f t="shared" si="354"/>
        <v>42171.763414351852</v>
      </c>
      <c r="T3215" s="11">
        <f t="shared" si="355"/>
        <v>42211.763414351852</v>
      </c>
      <c r="U3215">
        <f t="shared" si="356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50"/>
        <v>102</v>
      </c>
      <c r="P3216" s="7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1">
        <f t="shared" si="354"/>
        <v>42337.792511574073</v>
      </c>
      <c r="T3216" s="11">
        <f t="shared" si="355"/>
        <v>42374.996527777781</v>
      </c>
      <c r="U3216">
        <f t="shared" si="356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50"/>
        <v>100</v>
      </c>
      <c r="P3217" s="7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1">
        <f t="shared" si="354"/>
        <v>42219.665173611109</v>
      </c>
      <c r="T3217" s="11">
        <f t="shared" si="355"/>
        <v>42257.165972222225</v>
      </c>
      <c r="U3217">
        <f t="shared" si="356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50"/>
        <v>100</v>
      </c>
      <c r="P3218" s="7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1">
        <f t="shared" si="354"/>
        <v>42165.462627314817</v>
      </c>
      <c r="T3218" s="11">
        <f t="shared" si="355"/>
        <v>42196.604166666672</v>
      </c>
      <c r="U3218">
        <f t="shared" si="356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50"/>
        <v>116</v>
      </c>
      <c r="P3219" s="7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1">
        <f t="shared" si="354"/>
        <v>42648.546111111107</v>
      </c>
      <c r="T3219" s="11">
        <f t="shared" si="355"/>
        <v>42678.546111111107</v>
      </c>
      <c r="U3219">
        <f t="shared" si="356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50"/>
        <v>102</v>
      </c>
      <c r="P3220" s="7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1">
        <f t="shared" si="354"/>
        <v>41971.002152777779</v>
      </c>
      <c r="T3220" s="11">
        <f t="shared" si="355"/>
        <v>42004</v>
      </c>
      <c r="U3220">
        <f t="shared" si="356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50"/>
        <v>100</v>
      </c>
      <c r="P3221" s="7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1">
        <f t="shared" si="354"/>
        <v>42050.983182870375</v>
      </c>
      <c r="T3221" s="11">
        <f t="shared" si="355"/>
        <v>42085.941516203704</v>
      </c>
      <c r="U3221">
        <f t="shared" si="356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50"/>
        <v>101</v>
      </c>
      <c r="P3222" s="7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1">
        <f t="shared" si="354"/>
        <v>42772.833379629628</v>
      </c>
      <c r="T3222" s="11">
        <f t="shared" si="355"/>
        <v>42806.875</v>
      </c>
      <c r="U3222">
        <f t="shared" si="356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50"/>
        <v>103</v>
      </c>
      <c r="P3223" s="7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1">
        <f t="shared" si="354"/>
        <v>42155.696793981479</v>
      </c>
      <c r="T3223" s="11">
        <f t="shared" si="355"/>
        <v>42190.696793981479</v>
      </c>
      <c r="U3223">
        <f t="shared" si="356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50"/>
        <v>125</v>
      </c>
      <c r="P3224" s="7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1">
        <f t="shared" si="354"/>
        <v>42270.582141203704</v>
      </c>
      <c r="T3224" s="11">
        <f t="shared" si="355"/>
        <v>42301.895138888889</v>
      </c>
      <c r="U3224">
        <f t="shared" si="356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50"/>
        <v>110</v>
      </c>
      <c r="P3225" s="7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1">
        <f t="shared" si="354"/>
        <v>42206.835370370376</v>
      </c>
      <c r="T3225" s="11">
        <f t="shared" si="355"/>
        <v>42236.835370370376</v>
      </c>
      <c r="U3225">
        <f t="shared" si="356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50"/>
        <v>102</v>
      </c>
      <c r="P3226" s="7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1">
        <f t="shared" si="354"/>
        <v>42697.850844907407</v>
      </c>
      <c r="T3226" s="11">
        <f t="shared" si="355"/>
        <v>42745.208333333328</v>
      </c>
      <c r="U3226">
        <f t="shared" si="356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50"/>
        <v>102</v>
      </c>
      <c r="P3227" s="7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1">
        <f t="shared" si="354"/>
        <v>42503.559467592597</v>
      </c>
      <c r="T3227" s="11">
        <f t="shared" si="355"/>
        <v>42524.875</v>
      </c>
      <c r="U3227">
        <f t="shared" si="356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50"/>
        <v>104</v>
      </c>
      <c r="P3228" s="7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1">
        <f t="shared" si="354"/>
        <v>42277.583472222221</v>
      </c>
      <c r="T3228" s="11">
        <f t="shared" si="355"/>
        <v>42307.583472222221</v>
      </c>
      <c r="U3228">
        <f t="shared" si="356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50"/>
        <v>125</v>
      </c>
      <c r="P3229" s="7">
        <f t="shared" si="351"/>
        <v>50</v>
      </c>
      <c r="Q3229" t="str">
        <f t="shared" si="352"/>
        <v>theater</v>
      </c>
      <c r="R3229" t="str">
        <f t="shared" si="353"/>
        <v>plays</v>
      </c>
      <c r="S3229" s="11">
        <f t="shared" si="354"/>
        <v>42722.882361111115</v>
      </c>
      <c r="T3229" s="11">
        <f t="shared" si="355"/>
        <v>42752.882361111115</v>
      </c>
      <c r="U3229">
        <f t="shared" si="356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50"/>
        <v>102</v>
      </c>
      <c r="P3230" s="7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1">
        <f t="shared" si="354"/>
        <v>42323.70930555556</v>
      </c>
      <c r="T3230" s="11">
        <f t="shared" si="355"/>
        <v>42355.207638888889</v>
      </c>
      <c r="U3230">
        <f t="shared" si="356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50"/>
        <v>108</v>
      </c>
      <c r="P3231" s="7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1">
        <f t="shared" si="354"/>
        <v>41933.291643518518</v>
      </c>
      <c r="T3231" s="11">
        <f t="shared" si="355"/>
        <v>41963.333310185189</v>
      </c>
      <c r="U3231">
        <f t="shared" si="356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50"/>
        <v>110</v>
      </c>
      <c r="P3232" s="7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1">
        <f t="shared" si="354"/>
        <v>41898.168125000004</v>
      </c>
      <c r="T3232" s="11">
        <f t="shared" si="355"/>
        <v>41913.165972222225</v>
      </c>
      <c r="U3232">
        <f t="shared" si="356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50"/>
        <v>161</v>
      </c>
      <c r="P3233" s="7">
        <f t="shared" si="351"/>
        <v>57.5</v>
      </c>
      <c r="Q3233" t="str">
        <f t="shared" si="352"/>
        <v>theater</v>
      </c>
      <c r="R3233" t="str">
        <f t="shared" si="353"/>
        <v>plays</v>
      </c>
      <c r="S3233" s="11">
        <f t="shared" si="354"/>
        <v>42446.943831018521</v>
      </c>
      <c r="T3233" s="11">
        <f t="shared" si="355"/>
        <v>42476.943831018521</v>
      </c>
      <c r="U3233">
        <f t="shared" si="356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50"/>
        <v>131</v>
      </c>
      <c r="P3234" s="7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1">
        <f t="shared" si="354"/>
        <v>42463.81385416667</v>
      </c>
      <c r="T3234" s="11">
        <f t="shared" si="355"/>
        <v>42494.165972222225</v>
      </c>
      <c r="U3234">
        <f t="shared" si="356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50"/>
        <v>119</v>
      </c>
      <c r="P3235" s="7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1">
        <f t="shared" si="354"/>
        <v>42766.805034722223</v>
      </c>
      <c r="T3235" s="11">
        <f t="shared" si="355"/>
        <v>42796.805034722223</v>
      </c>
      <c r="U3235">
        <f t="shared" si="356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50"/>
        <v>100</v>
      </c>
      <c r="P3236" s="7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1">
        <f t="shared" si="354"/>
        <v>42734.789444444439</v>
      </c>
      <c r="T3236" s="11">
        <f t="shared" si="355"/>
        <v>42767.979861111111</v>
      </c>
      <c r="U3236">
        <f t="shared" si="356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50"/>
        <v>103</v>
      </c>
      <c r="P3237" s="7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1">
        <f t="shared" si="354"/>
        <v>42522.347812499997</v>
      </c>
      <c r="T3237" s="11">
        <f t="shared" si="355"/>
        <v>42552.347812499997</v>
      </c>
      <c r="U3237">
        <f t="shared" si="356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50"/>
        <v>101</v>
      </c>
      <c r="P3238" s="7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1">
        <f t="shared" si="354"/>
        <v>42702.917048611111</v>
      </c>
      <c r="T3238" s="11">
        <f t="shared" si="355"/>
        <v>42732.917048611111</v>
      </c>
      <c r="U3238">
        <f t="shared" si="356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50"/>
        <v>101</v>
      </c>
      <c r="P3239" s="7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1">
        <f t="shared" si="354"/>
        <v>42252.474351851852</v>
      </c>
      <c r="T3239" s="11">
        <f t="shared" si="355"/>
        <v>42276.165972222225</v>
      </c>
      <c r="U3239">
        <f t="shared" si="356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50"/>
        <v>112</v>
      </c>
      <c r="P3240" s="7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1">
        <f t="shared" si="354"/>
        <v>42156.510393518518</v>
      </c>
      <c r="T3240" s="11">
        <f t="shared" si="355"/>
        <v>42186.510393518518</v>
      </c>
      <c r="U3240">
        <f t="shared" si="356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50"/>
        <v>106</v>
      </c>
      <c r="P3241" s="7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1">
        <f t="shared" si="354"/>
        <v>42278.089039351849</v>
      </c>
      <c r="T3241" s="11">
        <f t="shared" si="355"/>
        <v>42302.999305555553</v>
      </c>
      <c r="U3241">
        <f t="shared" si="356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50"/>
        <v>101</v>
      </c>
      <c r="P3242" s="7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1">
        <f t="shared" si="354"/>
        <v>42754.693842592591</v>
      </c>
      <c r="T3242" s="11">
        <f t="shared" si="355"/>
        <v>42782.958333333328</v>
      </c>
      <c r="U3242">
        <f t="shared" si="356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50"/>
        <v>115</v>
      </c>
      <c r="P3243" s="7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1">
        <f t="shared" si="354"/>
        <v>41893.324884259258</v>
      </c>
      <c r="T3243" s="11">
        <f t="shared" si="355"/>
        <v>41926.290972222225</v>
      </c>
      <c r="U3243">
        <f t="shared" si="356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50"/>
        <v>127</v>
      </c>
      <c r="P3244" s="7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1">
        <f t="shared" si="354"/>
        <v>41871.755694444444</v>
      </c>
      <c r="T3244" s="11">
        <f t="shared" si="355"/>
        <v>41901.755694444444</v>
      </c>
      <c r="U3244">
        <f t="shared" si="356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50"/>
        <v>103</v>
      </c>
      <c r="P3245" s="7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1">
        <f t="shared" si="354"/>
        <v>42262.096782407403</v>
      </c>
      <c r="T3245" s="11">
        <f t="shared" si="355"/>
        <v>42286</v>
      </c>
      <c r="U3245">
        <f t="shared" si="356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50"/>
        <v>103</v>
      </c>
      <c r="P3246" s="7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1">
        <f t="shared" si="354"/>
        <v>42675.694236111114</v>
      </c>
      <c r="T3246" s="11">
        <f t="shared" si="355"/>
        <v>42705.735902777778</v>
      </c>
      <c r="U3246">
        <f t="shared" si="356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50"/>
        <v>104</v>
      </c>
      <c r="P3247" s="7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1">
        <f t="shared" si="354"/>
        <v>42135.60020833333</v>
      </c>
      <c r="T3247" s="11">
        <f t="shared" si="355"/>
        <v>42167.083333333328</v>
      </c>
      <c r="U3247">
        <f t="shared" si="356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50"/>
        <v>111</v>
      </c>
      <c r="P3248" s="7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1">
        <f t="shared" si="354"/>
        <v>42230.472222222219</v>
      </c>
      <c r="T3248" s="11">
        <f t="shared" si="355"/>
        <v>42259.165972222225</v>
      </c>
      <c r="U3248">
        <f t="shared" si="356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50"/>
        <v>106</v>
      </c>
      <c r="P3249" s="7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1">
        <f t="shared" si="354"/>
        <v>42167.434166666666</v>
      </c>
      <c r="T3249" s="11">
        <f t="shared" si="355"/>
        <v>42197.434166666666</v>
      </c>
      <c r="U3249">
        <f t="shared" si="356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50"/>
        <v>101</v>
      </c>
      <c r="P3250" s="7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1">
        <f t="shared" si="354"/>
        <v>42068.888391203705</v>
      </c>
      <c r="T3250" s="11">
        <f t="shared" si="355"/>
        <v>42098.846724537041</v>
      </c>
      <c r="U3250">
        <f t="shared" si="356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50"/>
        <v>105</v>
      </c>
      <c r="P3251" s="7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1">
        <f t="shared" si="354"/>
        <v>42145.746689814812</v>
      </c>
      <c r="T3251" s="11">
        <f t="shared" si="355"/>
        <v>42175.746689814812</v>
      </c>
      <c r="U3251">
        <f t="shared" si="356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50"/>
        <v>102</v>
      </c>
      <c r="P3252" s="7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1">
        <f t="shared" si="354"/>
        <v>41918.742175925923</v>
      </c>
      <c r="T3252" s="11">
        <f t="shared" si="355"/>
        <v>41948.783842592595</v>
      </c>
      <c r="U3252">
        <f t="shared" si="356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50"/>
        <v>111</v>
      </c>
      <c r="P3253" s="7">
        <f t="shared" si="351"/>
        <v>83.05</v>
      </c>
      <c r="Q3253" t="str">
        <f t="shared" si="352"/>
        <v>theater</v>
      </c>
      <c r="R3253" t="str">
        <f t="shared" si="353"/>
        <v>plays</v>
      </c>
      <c r="S3253" s="11">
        <f t="shared" si="354"/>
        <v>42146.731087962966</v>
      </c>
      <c r="T3253" s="11">
        <f t="shared" si="355"/>
        <v>42176.731087962966</v>
      </c>
      <c r="U3253">
        <f t="shared" si="356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50"/>
        <v>128</v>
      </c>
      <c r="P3254" s="7">
        <f t="shared" si="351"/>
        <v>57.52</v>
      </c>
      <c r="Q3254" t="str">
        <f t="shared" si="352"/>
        <v>theater</v>
      </c>
      <c r="R3254" t="str">
        <f t="shared" si="353"/>
        <v>plays</v>
      </c>
      <c r="S3254" s="11">
        <f t="shared" si="354"/>
        <v>42590.472685185188</v>
      </c>
      <c r="T3254" s="11">
        <f t="shared" si="355"/>
        <v>42620.472685185188</v>
      </c>
      <c r="U3254">
        <f t="shared" si="356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50"/>
        <v>102</v>
      </c>
      <c r="P3255" s="7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1">
        <f t="shared" si="354"/>
        <v>42602.576712962968</v>
      </c>
      <c r="T3255" s="11">
        <f t="shared" si="355"/>
        <v>42621.15625</v>
      </c>
      <c r="U3255">
        <f t="shared" si="356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50"/>
        <v>101</v>
      </c>
      <c r="P3256" s="7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1">
        <f t="shared" si="354"/>
        <v>42059.085752314815</v>
      </c>
      <c r="T3256" s="11">
        <f t="shared" si="355"/>
        <v>42089.044085648144</v>
      </c>
      <c r="U3256">
        <f t="shared" si="356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50"/>
        <v>175</v>
      </c>
      <c r="P3257" s="7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1">
        <f t="shared" si="354"/>
        <v>41889.768229166664</v>
      </c>
      <c r="T3257" s="11">
        <f t="shared" si="355"/>
        <v>41919.768229166664</v>
      </c>
      <c r="U3257">
        <f t="shared" si="356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50"/>
        <v>128</v>
      </c>
      <c r="P3258" s="7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1">
        <f t="shared" si="354"/>
        <v>42144.573807870373</v>
      </c>
      <c r="T3258" s="11">
        <f t="shared" si="355"/>
        <v>42166.165972222225</v>
      </c>
      <c r="U3258">
        <f t="shared" si="356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50"/>
        <v>106</v>
      </c>
      <c r="P3259" s="7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1">
        <f t="shared" si="354"/>
        <v>42758.559629629628</v>
      </c>
      <c r="T3259" s="11">
        <f t="shared" si="355"/>
        <v>42788.559629629628</v>
      </c>
      <c r="U3259">
        <f t="shared" si="356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50"/>
        <v>105</v>
      </c>
      <c r="P3260" s="7">
        <f t="shared" si="351"/>
        <v>98.2</v>
      </c>
      <c r="Q3260" t="str">
        <f t="shared" si="352"/>
        <v>theater</v>
      </c>
      <c r="R3260" t="str">
        <f t="shared" si="353"/>
        <v>plays</v>
      </c>
      <c r="S3260" s="11">
        <f t="shared" si="354"/>
        <v>41982.887280092589</v>
      </c>
      <c r="T3260" s="11">
        <f t="shared" si="355"/>
        <v>42012.887280092589</v>
      </c>
      <c r="U3260">
        <f t="shared" si="356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50"/>
        <v>106</v>
      </c>
      <c r="P3261" s="7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1">
        <f t="shared" si="354"/>
        <v>42614.760937500003</v>
      </c>
      <c r="T3261" s="11">
        <f t="shared" si="355"/>
        <v>42644.165972222225</v>
      </c>
      <c r="U3261">
        <f t="shared" si="356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50"/>
        <v>109</v>
      </c>
      <c r="P3262" s="7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1">
        <f t="shared" si="354"/>
        <v>42303.672662037032</v>
      </c>
      <c r="T3262" s="11">
        <f t="shared" si="355"/>
        <v>42338.714328703703</v>
      </c>
      <c r="U3262">
        <f t="shared" si="356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50"/>
        <v>100</v>
      </c>
      <c r="P3263" s="7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1">
        <f t="shared" si="354"/>
        <v>42171.725416666668</v>
      </c>
      <c r="T3263" s="11">
        <f t="shared" si="355"/>
        <v>42201.725416666668</v>
      </c>
      <c r="U3263">
        <f t="shared" si="356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50"/>
        <v>103</v>
      </c>
      <c r="P3264" s="7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1">
        <f t="shared" si="354"/>
        <v>41964.315532407403</v>
      </c>
      <c r="T3264" s="11">
        <f t="shared" si="355"/>
        <v>41995.166666666672</v>
      </c>
      <c r="U3264">
        <f t="shared" si="356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50"/>
        <v>112</v>
      </c>
      <c r="P3265" s="7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1">
        <f t="shared" si="354"/>
        <v>42284.516064814816</v>
      </c>
      <c r="T3265" s="11">
        <f t="shared" si="355"/>
        <v>42307.875</v>
      </c>
      <c r="U3265">
        <f t="shared" si="356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57">ROUND(E3266/D3266*100,0)</f>
        <v>103</v>
      </c>
      <c r="P3266" s="7">
        <f t="shared" ref="P3266:P3329" si="358">E3266/L3266</f>
        <v>52.551020408163268</v>
      </c>
      <c r="Q3266" t="str">
        <f t="shared" ref="Q3266:Q3329" si="359">LEFT(N3266,SEARCH("/",N3266)-1)</f>
        <v>theater</v>
      </c>
      <c r="R3266" t="str">
        <f t="shared" ref="R3266:R3329" si="360">RIGHT(N3266,LEN(N3266)-SEARCH("/",N3266))</f>
        <v>plays</v>
      </c>
      <c r="S3266" s="11">
        <f t="shared" ref="S3266:S3329" si="361">(((J3266/60)/60)/24)+DATE(1970,1,1)</f>
        <v>42016.800208333334</v>
      </c>
      <c r="T3266" s="11">
        <f t="shared" ref="T3266:T3329" si="362">(((I3266/60)/60)/24)+DATE(1970,1,1)</f>
        <v>42032.916666666672</v>
      </c>
      <c r="U3266">
        <f t="shared" ref="U3266:U3329" si="363">YEAR(S3266)</f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57"/>
        <v>164</v>
      </c>
      <c r="P3267" s="7">
        <f t="shared" si="358"/>
        <v>70.285714285714292</v>
      </c>
      <c r="Q3267" t="str">
        <f t="shared" si="359"/>
        <v>theater</v>
      </c>
      <c r="R3267" t="str">
        <f t="shared" si="360"/>
        <v>plays</v>
      </c>
      <c r="S3267" s="11">
        <f t="shared" si="361"/>
        <v>42311.711979166663</v>
      </c>
      <c r="T3267" s="11">
        <f t="shared" si="362"/>
        <v>42341.708333333328</v>
      </c>
      <c r="U3267">
        <f t="shared" si="363"/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57"/>
        <v>131</v>
      </c>
      <c r="P3268" s="7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1">
        <f t="shared" si="361"/>
        <v>42136.536134259266</v>
      </c>
      <c r="T3268" s="11">
        <f t="shared" si="362"/>
        <v>42167.875</v>
      </c>
      <c r="U3268">
        <f t="shared" si="363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57"/>
        <v>102</v>
      </c>
      <c r="P3269" s="7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1">
        <f t="shared" si="361"/>
        <v>42172.757638888885</v>
      </c>
      <c r="T3269" s="11">
        <f t="shared" si="362"/>
        <v>42202.757638888885</v>
      </c>
      <c r="U3269">
        <f t="shared" si="363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57"/>
        <v>128</v>
      </c>
      <c r="P3270" s="7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1">
        <f t="shared" si="361"/>
        <v>42590.90425925926</v>
      </c>
      <c r="T3270" s="11">
        <f t="shared" si="362"/>
        <v>42606.90425925926</v>
      </c>
      <c r="U3270">
        <f t="shared" si="363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57"/>
        <v>102</v>
      </c>
      <c r="P3271" s="7">
        <f t="shared" si="358"/>
        <v>116</v>
      </c>
      <c r="Q3271" t="str">
        <f t="shared" si="359"/>
        <v>theater</v>
      </c>
      <c r="R3271" t="str">
        <f t="shared" si="360"/>
        <v>plays</v>
      </c>
      <c r="S3271" s="11">
        <f t="shared" si="361"/>
        <v>42137.395798611105</v>
      </c>
      <c r="T3271" s="11">
        <f t="shared" si="362"/>
        <v>42171.458333333328</v>
      </c>
      <c r="U3271">
        <f t="shared" si="363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57"/>
        <v>102</v>
      </c>
      <c r="P3272" s="7">
        <f t="shared" si="358"/>
        <v>61</v>
      </c>
      <c r="Q3272" t="str">
        <f t="shared" si="359"/>
        <v>theater</v>
      </c>
      <c r="R3272" t="str">
        <f t="shared" si="360"/>
        <v>plays</v>
      </c>
      <c r="S3272" s="11">
        <f t="shared" si="361"/>
        <v>42167.533159722225</v>
      </c>
      <c r="T3272" s="11">
        <f t="shared" si="362"/>
        <v>42197.533159722225</v>
      </c>
      <c r="U3272">
        <f t="shared" si="363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57"/>
        <v>130</v>
      </c>
      <c r="P3273" s="7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1">
        <f t="shared" si="361"/>
        <v>41915.437210648146</v>
      </c>
      <c r="T3273" s="11">
        <f t="shared" si="362"/>
        <v>41945.478877314818</v>
      </c>
      <c r="U3273">
        <f t="shared" si="363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57"/>
        <v>154</v>
      </c>
      <c r="P3274" s="7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1">
        <f t="shared" si="361"/>
        <v>42284.500104166669</v>
      </c>
      <c r="T3274" s="11">
        <f t="shared" si="362"/>
        <v>42314.541770833333</v>
      </c>
      <c r="U3274">
        <f t="shared" si="363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57"/>
        <v>107</v>
      </c>
      <c r="P3275" s="7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1">
        <f t="shared" si="361"/>
        <v>42611.801412037035</v>
      </c>
      <c r="T3275" s="11">
        <f t="shared" si="362"/>
        <v>42627.791666666672</v>
      </c>
      <c r="U3275">
        <f t="shared" si="363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57"/>
        <v>101</v>
      </c>
      <c r="P3276" s="7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1">
        <f t="shared" si="361"/>
        <v>42400.704537037032</v>
      </c>
      <c r="T3276" s="11">
        <f t="shared" si="362"/>
        <v>42444.875</v>
      </c>
      <c r="U3276">
        <f t="shared" si="363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57"/>
        <v>100</v>
      </c>
      <c r="P3277" s="7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1">
        <f t="shared" si="361"/>
        <v>42017.88045138889</v>
      </c>
      <c r="T3277" s="11">
        <f t="shared" si="362"/>
        <v>42044.1875</v>
      </c>
      <c r="U3277">
        <f t="shared" si="363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57"/>
        <v>117</v>
      </c>
      <c r="P3278" s="7">
        <f t="shared" si="358"/>
        <v>52.58</v>
      </c>
      <c r="Q3278" t="str">
        <f t="shared" si="359"/>
        <v>theater</v>
      </c>
      <c r="R3278" t="str">
        <f t="shared" si="360"/>
        <v>plays</v>
      </c>
      <c r="S3278" s="11">
        <f t="shared" si="361"/>
        <v>42426.949988425928</v>
      </c>
      <c r="T3278" s="11">
        <f t="shared" si="362"/>
        <v>42461.165972222225</v>
      </c>
      <c r="U3278">
        <f t="shared" si="363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57"/>
        <v>109</v>
      </c>
      <c r="P3279" s="7">
        <f t="shared" si="358"/>
        <v>54.3</v>
      </c>
      <c r="Q3279" t="str">
        <f t="shared" si="359"/>
        <v>theater</v>
      </c>
      <c r="R3279" t="str">
        <f t="shared" si="360"/>
        <v>plays</v>
      </c>
      <c r="S3279" s="11">
        <f t="shared" si="361"/>
        <v>41931.682939814818</v>
      </c>
      <c r="T3279" s="11">
        <f t="shared" si="362"/>
        <v>41961.724606481483</v>
      </c>
      <c r="U3279">
        <f t="shared" si="363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57"/>
        <v>103</v>
      </c>
      <c r="P3280" s="7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1">
        <f t="shared" si="361"/>
        <v>42124.848414351851</v>
      </c>
      <c r="T3280" s="11">
        <f t="shared" si="362"/>
        <v>42154.848414351851</v>
      </c>
      <c r="U3280">
        <f t="shared" si="363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57"/>
        <v>114</v>
      </c>
      <c r="P3281" s="7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1">
        <f t="shared" si="361"/>
        <v>42431.102534722217</v>
      </c>
      <c r="T3281" s="11">
        <f t="shared" si="362"/>
        <v>42461.06086805556</v>
      </c>
      <c r="U3281">
        <f t="shared" si="363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57"/>
        <v>103</v>
      </c>
      <c r="P3282" s="7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1">
        <f t="shared" si="361"/>
        <v>42121.756921296299</v>
      </c>
      <c r="T3282" s="11">
        <f t="shared" si="362"/>
        <v>42156.208333333328</v>
      </c>
      <c r="U3282">
        <f t="shared" si="363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57"/>
        <v>122</v>
      </c>
      <c r="P3283" s="7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1">
        <f t="shared" si="361"/>
        <v>42219.019733796296</v>
      </c>
      <c r="T3283" s="11">
        <f t="shared" si="362"/>
        <v>42249.019733796296</v>
      </c>
      <c r="U3283">
        <f t="shared" si="363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57"/>
        <v>103</v>
      </c>
      <c r="P3284" s="7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1">
        <f t="shared" si="361"/>
        <v>42445.19430555556</v>
      </c>
      <c r="T3284" s="11">
        <f t="shared" si="362"/>
        <v>42489.19430555556</v>
      </c>
      <c r="U3284">
        <f t="shared" si="363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57"/>
        <v>105</v>
      </c>
      <c r="P3285" s="7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1">
        <f t="shared" si="361"/>
        <v>42379.74418981481</v>
      </c>
      <c r="T3285" s="11">
        <f t="shared" si="362"/>
        <v>42410.875</v>
      </c>
      <c r="U3285">
        <f t="shared" si="363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57"/>
        <v>102</v>
      </c>
      <c r="P3286" s="7">
        <f t="shared" si="358"/>
        <v>203.2</v>
      </c>
      <c r="Q3286" t="str">
        <f t="shared" si="359"/>
        <v>theater</v>
      </c>
      <c r="R3286" t="str">
        <f t="shared" si="360"/>
        <v>plays</v>
      </c>
      <c r="S3286" s="11">
        <f t="shared" si="361"/>
        <v>42380.884872685187</v>
      </c>
      <c r="T3286" s="11">
        <f t="shared" si="362"/>
        <v>42398.249305555553</v>
      </c>
      <c r="U3286">
        <f t="shared" si="363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57"/>
        <v>112</v>
      </c>
      <c r="P3287" s="7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1">
        <f t="shared" si="361"/>
        <v>42762.942430555559</v>
      </c>
      <c r="T3287" s="11">
        <f t="shared" si="362"/>
        <v>42794.208333333328</v>
      </c>
      <c r="U3287">
        <f t="shared" si="363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57"/>
        <v>102</v>
      </c>
      <c r="P3288" s="7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1">
        <f t="shared" si="361"/>
        <v>42567.840069444443</v>
      </c>
      <c r="T3288" s="11">
        <f t="shared" si="362"/>
        <v>42597.840069444443</v>
      </c>
      <c r="U3288">
        <f t="shared" si="363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57"/>
        <v>100</v>
      </c>
      <c r="P3289" s="7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1">
        <f t="shared" si="361"/>
        <v>42311.750324074077</v>
      </c>
      <c r="T3289" s="11">
        <f t="shared" si="362"/>
        <v>42336.750324074077</v>
      </c>
      <c r="U3289">
        <f t="shared" si="363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57"/>
        <v>100</v>
      </c>
      <c r="P3290" s="7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1">
        <f t="shared" si="361"/>
        <v>42505.774479166663</v>
      </c>
      <c r="T3290" s="11">
        <f t="shared" si="362"/>
        <v>42541.958333333328</v>
      </c>
      <c r="U3290">
        <f t="shared" si="363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57"/>
        <v>133</v>
      </c>
      <c r="P3291" s="7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1">
        <f t="shared" si="361"/>
        <v>42758.368078703701</v>
      </c>
      <c r="T3291" s="11">
        <f t="shared" si="362"/>
        <v>42786.368078703701</v>
      </c>
      <c r="U3291">
        <f t="shared" si="363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57"/>
        <v>121</v>
      </c>
      <c r="P3292" s="7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1">
        <f t="shared" si="361"/>
        <v>42775.51494212963</v>
      </c>
      <c r="T3292" s="11">
        <f t="shared" si="362"/>
        <v>42805.51494212963</v>
      </c>
      <c r="U3292">
        <f t="shared" si="363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57"/>
        <v>114</v>
      </c>
      <c r="P3293" s="7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1">
        <f t="shared" si="361"/>
        <v>42232.702546296292</v>
      </c>
      <c r="T3293" s="11">
        <f t="shared" si="362"/>
        <v>42264.165972222225</v>
      </c>
      <c r="U3293">
        <f t="shared" si="363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57"/>
        <v>286</v>
      </c>
      <c r="P3294" s="7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1">
        <f t="shared" si="361"/>
        <v>42282.770231481481</v>
      </c>
      <c r="T3294" s="11">
        <f t="shared" si="362"/>
        <v>42342.811898148153</v>
      </c>
      <c r="U3294">
        <f t="shared" si="363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57"/>
        <v>170</v>
      </c>
      <c r="P3295" s="7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1">
        <f t="shared" si="361"/>
        <v>42768.425370370373</v>
      </c>
      <c r="T3295" s="11">
        <f t="shared" si="362"/>
        <v>42798.425370370373</v>
      </c>
      <c r="U3295">
        <f t="shared" si="363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57"/>
        <v>118</v>
      </c>
      <c r="P3296" s="7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1">
        <f t="shared" si="361"/>
        <v>42141.541134259256</v>
      </c>
      <c r="T3296" s="11">
        <f t="shared" si="362"/>
        <v>42171.541134259256</v>
      </c>
      <c r="U3296">
        <f t="shared" si="363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57"/>
        <v>103</v>
      </c>
      <c r="P3297" s="7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1">
        <f t="shared" si="361"/>
        <v>42609.442465277782</v>
      </c>
      <c r="T3297" s="11">
        <f t="shared" si="362"/>
        <v>42639.442465277782</v>
      </c>
      <c r="U3297">
        <f t="shared" si="363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57"/>
        <v>144</v>
      </c>
      <c r="P3298" s="7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1">
        <f t="shared" si="361"/>
        <v>42309.756620370375</v>
      </c>
      <c r="T3298" s="11">
        <f t="shared" si="362"/>
        <v>42330.916666666672</v>
      </c>
      <c r="U3298">
        <f t="shared" si="363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57"/>
        <v>100</v>
      </c>
      <c r="P3299" s="7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1">
        <f t="shared" si="361"/>
        <v>42193.771481481483</v>
      </c>
      <c r="T3299" s="11">
        <f t="shared" si="362"/>
        <v>42212.957638888889</v>
      </c>
      <c r="U3299">
        <f t="shared" si="363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57"/>
        <v>102</v>
      </c>
      <c r="P3300" s="7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1">
        <f t="shared" si="361"/>
        <v>42239.957962962959</v>
      </c>
      <c r="T3300" s="11">
        <f t="shared" si="362"/>
        <v>42260</v>
      </c>
      <c r="U3300">
        <f t="shared" si="363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57"/>
        <v>116</v>
      </c>
      <c r="P3301" s="7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1">
        <f t="shared" si="361"/>
        <v>42261.917395833334</v>
      </c>
      <c r="T3301" s="11">
        <f t="shared" si="362"/>
        <v>42291.917395833334</v>
      </c>
      <c r="U3301">
        <f t="shared" si="363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57"/>
        <v>136</v>
      </c>
      <c r="P3302" s="7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1">
        <f t="shared" si="361"/>
        <v>42102.743773148148</v>
      </c>
      <c r="T3302" s="11">
        <f t="shared" si="362"/>
        <v>42123.743773148148</v>
      </c>
      <c r="U3302">
        <f t="shared" si="363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57"/>
        <v>133</v>
      </c>
      <c r="P3303" s="7">
        <f t="shared" si="358"/>
        <v>57.2</v>
      </c>
      <c r="Q3303" t="str">
        <f t="shared" si="359"/>
        <v>theater</v>
      </c>
      <c r="R3303" t="str">
        <f t="shared" si="360"/>
        <v>plays</v>
      </c>
      <c r="S3303" s="11">
        <f t="shared" si="361"/>
        <v>42538.73583333334</v>
      </c>
      <c r="T3303" s="11">
        <f t="shared" si="362"/>
        <v>42583.290972222225</v>
      </c>
      <c r="U3303">
        <f t="shared" si="363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57"/>
        <v>103</v>
      </c>
      <c r="P3304" s="7">
        <f t="shared" si="358"/>
        <v>173.7</v>
      </c>
      <c r="Q3304" t="str">
        <f t="shared" si="359"/>
        <v>theater</v>
      </c>
      <c r="R3304" t="str">
        <f t="shared" si="360"/>
        <v>plays</v>
      </c>
      <c r="S3304" s="11">
        <f t="shared" si="361"/>
        <v>42681.35157407407</v>
      </c>
      <c r="T3304" s="11">
        <f t="shared" si="362"/>
        <v>42711.35157407407</v>
      </c>
      <c r="U3304">
        <f t="shared" si="363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57"/>
        <v>116</v>
      </c>
      <c r="P3305" s="7">
        <f t="shared" si="358"/>
        <v>59.6</v>
      </c>
      <c r="Q3305" t="str">
        <f t="shared" si="359"/>
        <v>theater</v>
      </c>
      <c r="R3305" t="str">
        <f t="shared" si="360"/>
        <v>plays</v>
      </c>
      <c r="S3305" s="11">
        <f t="shared" si="361"/>
        <v>42056.65143518518</v>
      </c>
      <c r="T3305" s="11">
        <f t="shared" si="362"/>
        <v>42091.609768518523</v>
      </c>
      <c r="U3305">
        <f t="shared" si="363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57"/>
        <v>105</v>
      </c>
      <c r="P3306" s="7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1">
        <f t="shared" si="361"/>
        <v>42696.624444444446</v>
      </c>
      <c r="T3306" s="11">
        <f t="shared" si="362"/>
        <v>42726.624444444446</v>
      </c>
      <c r="U3306">
        <f t="shared" si="363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57"/>
        <v>102</v>
      </c>
      <c r="P3307" s="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1">
        <f t="shared" si="361"/>
        <v>42186.855879629627</v>
      </c>
      <c r="T3307" s="11">
        <f t="shared" si="362"/>
        <v>42216.855879629627</v>
      </c>
      <c r="U3307">
        <f t="shared" si="363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57"/>
        <v>175</v>
      </c>
      <c r="P3308" s="7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1">
        <f t="shared" si="361"/>
        <v>42493.219236111108</v>
      </c>
      <c r="T3308" s="11">
        <f t="shared" si="362"/>
        <v>42531.125</v>
      </c>
      <c r="U3308">
        <f t="shared" si="363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57"/>
        <v>107</v>
      </c>
      <c r="P3309" s="7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1">
        <f t="shared" si="361"/>
        <v>42475.057164351849</v>
      </c>
      <c r="T3309" s="11">
        <f t="shared" si="362"/>
        <v>42505.057164351849</v>
      </c>
      <c r="U3309">
        <f t="shared" si="363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57"/>
        <v>122</v>
      </c>
      <c r="P3310" s="7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1">
        <f t="shared" si="361"/>
        <v>42452.876909722225</v>
      </c>
      <c r="T3310" s="11">
        <f t="shared" si="362"/>
        <v>42473.876909722225</v>
      </c>
      <c r="U3310">
        <f t="shared" si="363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57"/>
        <v>159</v>
      </c>
      <c r="P3311" s="7">
        <f t="shared" si="358"/>
        <v>18</v>
      </c>
      <c r="Q3311" t="str">
        <f t="shared" si="359"/>
        <v>theater</v>
      </c>
      <c r="R3311" t="str">
        <f t="shared" si="360"/>
        <v>plays</v>
      </c>
      <c r="S3311" s="11">
        <f t="shared" si="361"/>
        <v>42628.650208333333</v>
      </c>
      <c r="T3311" s="11">
        <f t="shared" si="362"/>
        <v>42659.650208333333</v>
      </c>
      <c r="U3311">
        <f t="shared" si="363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57"/>
        <v>100</v>
      </c>
      <c r="P3312" s="7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1">
        <f t="shared" si="361"/>
        <v>42253.928530092591</v>
      </c>
      <c r="T3312" s="11">
        <f t="shared" si="362"/>
        <v>42283.928530092591</v>
      </c>
      <c r="U3312">
        <f t="shared" si="363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57"/>
        <v>110</v>
      </c>
      <c r="P3313" s="7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1">
        <f t="shared" si="361"/>
        <v>42264.29178240741</v>
      </c>
      <c r="T3313" s="11">
        <f t="shared" si="362"/>
        <v>42294.29178240741</v>
      </c>
      <c r="U3313">
        <f t="shared" si="363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57"/>
        <v>100</v>
      </c>
      <c r="P3314" s="7">
        <f t="shared" si="358"/>
        <v>61</v>
      </c>
      <c r="Q3314" t="str">
        <f t="shared" si="359"/>
        <v>theater</v>
      </c>
      <c r="R3314" t="str">
        <f t="shared" si="360"/>
        <v>plays</v>
      </c>
      <c r="S3314" s="11">
        <f t="shared" si="361"/>
        <v>42664.809560185182</v>
      </c>
      <c r="T3314" s="11">
        <f t="shared" si="362"/>
        <v>42685.916666666672</v>
      </c>
      <c r="U3314">
        <f t="shared" si="363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57"/>
        <v>116</v>
      </c>
      <c r="P3315" s="7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1">
        <f t="shared" si="361"/>
        <v>42382.244409722218</v>
      </c>
      <c r="T3315" s="11">
        <f t="shared" si="362"/>
        <v>42396.041666666672</v>
      </c>
      <c r="U3315">
        <f t="shared" si="363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57"/>
        <v>211</v>
      </c>
      <c r="P3316" s="7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1">
        <f t="shared" si="361"/>
        <v>42105.267488425925</v>
      </c>
      <c r="T3316" s="11">
        <f t="shared" si="362"/>
        <v>42132.836805555555</v>
      </c>
      <c r="U3316">
        <f t="shared" si="363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57"/>
        <v>110</v>
      </c>
      <c r="P3317" s="7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1">
        <f t="shared" si="361"/>
        <v>42466.303715277783</v>
      </c>
      <c r="T3317" s="11">
        <f t="shared" si="362"/>
        <v>42496.303715277783</v>
      </c>
      <c r="U3317">
        <f t="shared" si="363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57"/>
        <v>100</v>
      </c>
      <c r="P3318" s="7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1">
        <f t="shared" si="361"/>
        <v>41826.871238425927</v>
      </c>
      <c r="T3318" s="11">
        <f t="shared" si="362"/>
        <v>41859.57916666667</v>
      </c>
      <c r="U3318">
        <f t="shared" si="363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57"/>
        <v>106</v>
      </c>
      <c r="P3319" s="7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1">
        <f t="shared" si="361"/>
        <v>42499.039629629624</v>
      </c>
      <c r="T3319" s="11">
        <f t="shared" si="362"/>
        <v>42529.039629629624</v>
      </c>
      <c r="U3319">
        <f t="shared" si="363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57"/>
        <v>126</v>
      </c>
      <c r="P3320" s="7">
        <f t="shared" si="358"/>
        <v>78.5</v>
      </c>
      <c r="Q3320" t="str">
        <f t="shared" si="359"/>
        <v>theater</v>
      </c>
      <c r="R3320" t="str">
        <f t="shared" si="360"/>
        <v>plays</v>
      </c>
      <c r="S3320" s="11">
        <f t="shared" si="361"/>
        <v>42431.302002314813</v>
      </c>
      <c r="T3320" s="11">
        <f t="shared" si="362"/>
        <v>42471.104166666672</v>
      </c>
      <c r="U3320">
        <f t="shared" si="363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57"/>
        <v>108</v>
      </c>
      <c r="P3321" s="7">
        <f t="shared" si="358"/>
        <v>33.75</v>
      </c>
      <c r="Q3321" t="str">
        <f t="shared" si="359"/>
        <v>theater</v>
      </c>
      <c r="R3321" t="str">
        <f t="shared" si="360"/>
        <v>plays</v>
      </c>
      <c r="S3321" s="11">
        <f t="shared" si="361"/>
        <v>41990.585486111115</v>
      </c>
      <c r="T3321" s="11">
        <f t="shared" si="362"/>
        <v>42035.585486111115</v>
      </c>
      <c r="U3321">
        <f t="shared" si="363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57"/>
        <v>101</v>
      </c>
      <c r="P3322" s="7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1">
        <f t="shared" si="361"/>
        <v>42513.045798611114</v>
      </c>
      <c r="T3322" s="11">
        <f t="shared" si="362"/>
        <v>42543.045798611114</v>
      </c>
      <c r="U3322">
        <f t="shared" si="363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57"/>
        <v>107</v>
      </c>
      <c r="P3323" s="7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1">
        <f t="shared" si="361"/>
        <v>41914.100289351853</v>
      </c>
      <c r="T3323" s="11">
        <f t="shared" si="362"/>
        <v>41928.165972222225</v>
      </c>
      <c r="U3323">
        <f t="shared" si="363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57"/>
        <v>102</v>
      </c>
      <c r="P3324" s="7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1">
        <f t="shared" si="361"/>
        <v>42521.010370370372</v>
      </c>
      <c r="T3324" s="11">
        <f t="shared" si="362"/>
        <v>42543.163194444445</v>
      </c>
      <c r="U3324">
        <f t="shared" si="363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57"/>
        <v>126</v>
      </c>
      <c r="P3325" s="7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1">
        <f t="shared" si="361"/>
        <v>42608.36583333333</v>
      </c>
      <c r="T3325" s="11">
        <f t="shared" si="362"/>
        <v>42638.36583333333</v>
      </c>
      <c r="U3325">
        <f t="shared" si="363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57"/>
        <v>102</v>
      </c>
      <c r="P3326" s="7">
        <f t="shared" si="358"/>
        <v>152.5</v>
      </c>
      <c r="Q3326" t="str">
        <f t="shared" si="359"/>
        <v>theater</v>
      </c>
      <c r="R3326" t="str">
        <f t="shared" si="360"/>
        <v>plays</v>
      </c>
      <c r="S3326" s="11">
        <f t="shared" si="361"/>
        <v>42512.58321759259</v>
      </c>
      <c r="T3326" s="11">
        <f t="shared" si="362"/>
        <v>42526.58321759259</v>
      </c>
      <c r="U3326">
        <f t="shared" si="363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57"/>
        <v>113</v>
      </c>
      <c r="P3327" s="7">
        <f t="shared" si="358"/>
        <v>30</v>
      </c>
      <c r="Q3327" t="str">
        <f t="shared" si="359"/>
        <v>theater</v>
      </c>
      <c r="R3327" t="str">
        <f t="shared" si="360"/>
        <v>plays</v>
      </c>
      <c r="S3327" s="11">
        <f t="shared" si="361"/>
        <v>42064.785613425927</v>
      </c>
      <c r="T3327" s="11">
        <f t="shared" si="362"/>
        <v>42099.743946759263</v>
      </c>
      <c r="U3327">
        <f t="shared" si="363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57"/>
        <v>101</v>
      </c>
      <c r="P3328" s="7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1">
        <f t="shared" si="361"/>
        <v>42041.714178240742</v>
      </c>
      <c r="T3328" s="11">
        <f t="shared" si="362"/>
        <v>42071.67251157407</v>
      </c>
      <c r="U3328">
        <f t="shared" si="363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57"/>
        <v>101</v>
      </c>
      <c r="P3329" s="7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1">
        <f t="shared" si="361"/>
        <v>42468.374606481477</v>
      </c>
      <c r="T3329" s="11">
        <f t="shared" si="362"/>
        <v>42498.374606481477</v>
      </c>
      <c r="U3329">
        <f t="shared" si="363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64">ROUND(E3330/D3330*100,0)</f>
        <v>146</v>
      </c>
      <c r="P3330" s="7">
        <f t="shared" ref="P3330:P3393" si="365">E3330/L3330</f>
        <v>292.77777777777777</v>
      </c>
      <c r="Q3330" t="str">
        <f t="shared" ref="Q3330:Q3393" si="366">LEFT(N3330,SEARCH("/",N3330)-1)</f>
        <v>theater</v>
      </c>
      <c r="R3330" t="str">
        <f t="shared" ref="R3330:R3393" si="367">RIGHT(N3330,LEN(N3330)-SEARCH("/",N3330))</f>
        <v>plays</v>
      </c>
      <c r="S3330" s="11">
        <f t="shared" ref="S3330:S3393" si="368">(((J3330/60)/60)/24)+DATE(1970,1,1)</f>
        <v>41822.57503472222</v>
      </c>
      <c r="T3330" s="11">
        <f t="shared" ref="T3330:T3393" si="369">(((I3330/60)/60)/24)+DATE(1970,1,1)</f>
        <v>41825.041666666664</v>
      </c>
      <c r="U3330">
        <f t="shared" ref="U3330:U3393" si="370">YEAR(S3330)</f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64"/>
        <v>117</v>
      </c>
      <c r="P3331" s="7">
        <f t="shared" si="365"/>
        <v>44.92307692307692</v>
      </c>
      <c r="Q3331" t="str">
        <f t="shared" si="366"/>
        <v>theater</v>
      </c>
      <c r="R3331" t="str">
        <f t="shared" si="367"/>
        <v>plays</v>
      </c>
      <c r="S3331" s="11">
        <f t="shared" si="368"/>
        <v>41837.323009259257</v>
      </c>
      <c r="T3331" s="11">
        <f t="shared" si="369"/>
        <v>41847.958333333336</v>
      </c>
      <c r="U3331">
        <f t="shared" si="370"/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64"/>
        <v>106</v>
      </c>
      <c r="P3332" s="7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1">
        <f t="shared" si="368"/>
        <v>42065.887361111112</v>
      </c>
      <c r="T3332" s="11">
        <f t="shared" si="369"/>
        <v>42095.845694444448</v>
      </c>
      <c r="U3332">
        <f t="shared" si="370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64"/>
        <v>105</v>
      </c>
      <c r="P3333" s="7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1">
        <f t="shared" si="368"/>
        <v>42248.697754629626</v>
      </c>
      <c r="T3333" s="11">
        <f t="shared" si="369"/>
        <v>42283.697754629626</v>
      </c>
      <c r="U3333">
        <f t="shared" si="370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64"/>
        <v>100</v>
      </c>
      <c r="P3334" s="7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1">
        <f t="shared" si="368"/>
        <v>41809.860300925924</v>
      </c>
      <c r="T3334" s="11">
        <f t="shared" si="369"/>
        <v>41839.860300925924</v>
      </c>
      <c r="U3334">
        <f t="shared" si="370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64"/>
        <v>105</v>
      </c>
      <c r="P3335" s="7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1">
        <f t="shared" si="368"/>
        <v>42148.676851851851</v>
      </c>
      <c r="T3335" s="11">
        <f t="shared" si="369"/>
        <v>42170.676851851851</v>
      </c>
      <c r="U3335">
        <f t="shared" si="370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64"/>
        <v>139</v>
      </c>
      <c r="P3336" s="7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1">
        <f t="shared" si="368"/>
        <v>42185.521087962959</v>
      </c>
      <c r="T3336" s="11">
        <f t="shared" si="369"/>
        <v>42215.521087962959</v>
      </c>
      <c r="U3336">
        <f t="shared" si="370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64"/>
        <v>100</v>
      </c>
      <c r="P3337" s="7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1">
        <f t="shared" si="368"/>
        <v>41827.674143518518</v>
      </c>
      <c r="T3337" s="11">
        <f t="shared" si="369"/>
        <v>41854.958333333336</v>
      </c>
      <c r="U3337">
        <f t="shared" si="370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64"/>
        <v>100</v>
      </c>
      <c r="P3338" s="7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1">
        <f t="shared" si="368"/>
        <v>42437.398680555561</v>
      </c>
      <c r="T3338" s="11">
        <f t="shared" si="369"/>
        <v>42465.35701388889</v>
      </c>
      <c r="U3338">
        <f t="shared" si="370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64"/>
        <v>110</v>
      </c>
      <c r="P3339" s="7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1">
        <f t="shared" si="368"/>
        <v>41901.282025462962</v>
      </c>
      <c r="T3339" s="11">
        <f t="shared" si="369"/>
        <v>41922.875</v>
      </c>
      <c r="U3339">
        <f t="shared" si="370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64"/>
        <v>102</v>
      </c>
      <c r="P3340" s="7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1">
        <f t="shared" si="368"/>
        <v>42769.574999999997</v>
      </c>
      <c r="T3340" s="11">
        <f t="shared" si="369"/>
        <v>42790.574999999997</v>
      </c>
      <c r="U3340">
        <f t="shared" si="370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64"/>
        <v>104</v>
      </c>
      <c r="P3341" s="7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1">
        <f t="shared" si="368"/>
        <v>42549.665717592594</v>
      </c>
      <c r="T3341" s="11">
        <f t="shared" si="369"/>
        <v>42579.665717592594</v>
      </c>
      <c r="U3341">
        <f t="shared" si="370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64"/>
        <v>138</v>
      </c>
      <c r="P3342" s="7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1">
        <f t="shared" si="368"/>
        <v>42685.974004629628</v>
      </c>
      <c r="T3342" s="11">
        <f t="shared" si="369"/>
        <v>42710.974004629628</v>
      </c>
      <c r="U3342">
        <f t="shared" si="370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64"/>
        <v>100</v>
      </c>
      <c r="P3343" s="7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1">
        <f t="shared" si="368"/>
        <v>42510.798854166671</v>
      </c>
      <c r="T3343" s="11">
        <f t="shared" si="369"/>
        <v>42533.708333333328</v>
      </c>
      <c r="U3343">
        <f t="shared" si="370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64"/>
        <v>102</v>
      </c>
      <c r="P3344" s="7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1">
        <f t="shared" si="368"/>
        <v>42062.296412037031</v>
      </c>
      <c r="T3344" s="11">
        <f t="shared" si="369"/>
        <v>42095.207638888889</v>
      </c>
      <c r="U3344">
        <f t="shared" si="370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64"/>
        <v>171</v>
      </c>
      <c r="P3345" s="7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1">
        <f t="shared" si="368"/>
        <v>42452.916481481487</v>
      </c>
      <c r="T3345" s="11">
        <f t="shared" si="369"/>
        <v>42473.554166666669</v>
      </c>
      <c r="U3345">
        <f t="shared" si="370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64"/>
        <v>101</v>
      </c>
      <c r="P3346" s="7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1">
        <f t="shared" si="368"/>
        <v>41851.200150462959</v>
      </c>
      <c r="T3346" s="11">
        <f t="shared" si="369"/>
        <v>41881.200150462959</v>
      </c>
      <c r="U3346">
        <f t="shared" si="370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64"/>
        <v>130</v>
      </c>
      <c r="P3347" s="7">
        <f t="shared" si="365"/>
        <v>50</v>
      </c>
      <c r="Q3347" t="str">
        <f t="shared" si="366"/>
        <v>theater</v>
      </c>
      <c r="R3347" t="str">
        <f t="shared" si="367"/>
        <v>plays</v>
      </c>
      <c r="S3347" s="11">
        <f t="shared" si="368"/>
        <v>42053.106111111112</v>
      </c>
      <c r="T3347" s="11">
        <f t="shared" si="369"/>
        <v>42112.025694444441</v>
      </c>
      <c r="U3347">
        <f t="shared" si="370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64"/>
        <v>110</v>
      </c>
      <c r="P3348" s="7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1">
        <f t="shared" si="368"/>
        <v>42054.024421296301</v>
      </c>
      <c r="T3348" s="11">
        <f t="shared" si="369"/>
        <v>42061.024421296301</v>
      </c>
      <c r="U3348">
        <f t="shared" si="370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64"/>
        <v>119</v>
      </c>
      <c r="P3349" s="7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1">
        <f t="shared" si="368"/>
        <v>42484.551550925928</v>
      </c>
      <c r="T3349" s="11">
        <f t="shared" si="369"/>
        <v>42498.875</v>
      </c>
      <c r="U3349">
        <f t="shared" si="370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64"/>
        <v>100</v>
      </c>
      <c r="P3350" s="7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1">
        <f t="shared" si="368"/>
        <v>42466.558796296296</v>
      </c>
      <c r="T3350" s="11">
        <f t="shared" si="369"/>
        <v>42490.165972222225</v>
      </c>
      <c r="U3350">
        <f t="shared" si="370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64"/>
        <v>153</v>
      </c>
      <c r="P3351" s="7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1">
        <f t="shared" si="368"/>
        <v>42513.110787037032</v>
      </c>
      <c r="T3351" s="11">
        <f t="shared" si="369"/>
        <v>42534.708333333328</v>
      </c>
      <c r="U3351">
        <f t="shared" si="370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64"/>
        <v>104</v>
      </c>
      <c r="P3352" s="7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1">
        <f t="shared" si="368"/>
        <v>42302.701516203699</v>
      </c>
      <c r="T3352" s="11">
        <f t="shared" si="369"/>
        <v>42337.958333333328</v>
      </c>
      <c r="U3352">
        <f t="shared" si="370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64"/>
        <v>101</v>
      </c>
      <c r="P3353" s="7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1">
        <f t="shared" si="368"/>
        <v>41806.395428240743</v>
      </c>
      <c r="T3353" s="11">
        <f t="shared" si="369"/>
        <v>41843.458333333336</v>
      </c>
      <c r="U3353">
        <f t="shared" si="370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64"/>
        <v>108</v>
      </c>
      <c r="P3354" s="7">
        <f t="shared" si="365"/>
        <v>76.8</v>
      </c>
      <c r="Q3354" t="str">
        <f t="shared" si="366"/>
        <v>theater</v>
      </c>
      <c r="R3354" t="str">
        <f t="shared" si="367"/>
        <v>plays</v>
      </c>
      <c r="S3354" s="11">
        <f t="shared" si="368"/>
        <v>42495.992800925931</v>
      </c>
      <c r="T3354" s="11">
        <f t="shared" si="369"/>
        <v>42552.958333333328</v>
      </c>
      <c r="U3354">
        <f t="shared" si="370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64"/>
        <v>315</v>
      </c>
      <c r="P3355" s="7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1">
        <f t="shared" si="368"/>
        <v>42479.432291666672</v>
      </c>
      <c r="T3355" s="11">
        <f t="shared" si="369"/>
        <v>42492.958333333328</v>
      </c>
      <c r="U3355">
        <f t="shared" si="370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64"/>
        <v>102</v>
      </c>
      <c r="P3356" s="7">
        <f t="shared" si="365"/>
        <v>55.6</v>
      </c>
      <c r="Q3356" t="str">
        <f t="shared" si="366"/>
        <v>theater</v>
      </c>
      <c r="R3356" t="str">
        <f t="shared" si="367"/>
        <v>plays</v>
      </c>
      <c r="S3356" s="11">
        <f t="shared" si="368"/>
        <v>42270.7269212963</v>
      </c>
      <c r="T3356" s="11">
        <f t="shared" si="369"/>
        <v>42306.167361111111</v>
      </c>
      <c r="U3356">
        <f t="shared" si="370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64"/>
        <v>126</v>
      </c>
      <c r="P3357" s="7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1">
        <f t="shared" si="368"/>
        <v>42489.619525462964</v>
      </c>
      <c r="T3357" s="11">
        <f t="shared" si="369"/>
        <v>42500.470138888893</v>
      </c>
      <c r="U3357">
        <f t="shared" si="370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64"/>
        <v>101</v>
      </c>
      <c r="P3358" s="7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1">
        <f t="shared" si="368"/>
        <v>42536.815648148149</v>
      </c>
      <c r="T3358" s="11">
        <f t="shared" si="369"/>
        <v>42566.815648148149</v>
      </c>
      <c r="U3358">
        <f t="shared" si="370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64"/>
        <v>101</v>
      </c>
      <c r="P3359" s="7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1">
        <f t="shared" si="368"/>
        <v>41822.417939814812</v>
      </c>
      <c r="T3359" s="11">
        <f t="shared" si="369"/>
        <v>41852.417939814812</v>
      </c>
      <c r="U3359">
        <f t="shared" si="370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64"/>
        <v>103</v>
      </c>
      <c r="P3360" s="7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1">
        <f t="shared" si="368"/>
        <v>41932.311099537037</v>
      </c>
      <c r="T3360" s="11">
        <f t="shared" si="369"/>
        <v>41962.352766203709</v>
      </c>
      <c r="U3360">
        <f t="shared" si="370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64"/>
        <v>106</v>
      </c>
      <c r="P3361" s="7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1">
        <f t="shared" si="368"/>
        <v>42746.057106481487</v>
      </c>
      <c r="T3361" s="11">
        <f t="shared" si="369"/>
        <v>42791.057106481487</v>
      </c>
      <c r="U3361">
        <f t="shared" si="370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64"/>
        <v>101</v>
      </c>
      <c r="P3362" s="7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1">
        <f t="shared" si="368"/>
        <v>42697.082673611112</v>
      </c>
      <c r="T3362" s="11">
        <f t="shared" si="369"/>
        <v>42718.665972222225</v>
      </c>
      <c r="U3362">
        <f t="shared" si="370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64"/>
        <v>113</v>
      </c>
      <c r="P3363" s="7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1">
        <f t="shared" si="368"/>
        <v>41866.025347222225</v>
      </c>
      <c r="T3363" s="11">
        <f t="shared" si="369"/>
        <v>41883.665972222225</v>
      </c>
      <c r="U3363">
        <f t="shared" si="370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64"/>
        <v>218</v>
      </c>
      <c r="P3364" s="7">
        <f t="shared" si="365"/>
        <v>54.5</v>
      </c>
      <c r="Q3364" t="str">
        <f t="shared" si="366"/>
        <v>theater</v>
      </c>
      <c r="R3364" t="str">
        <f t="shared" si="367"/>
        <v>plays</v>
      </c>
      <c r="S3364" s="11">
        <f t="shared" si="368"/>
        <v>42056.091631944444</v>
      </c>
      <c r="T3364" s="11">
        <f t="shared" si="369"/>
        <v>42070.204861111109</v>
      </c>
      <c r="U3364">
        <f t="shared" si="370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64"/>
        <v>101</v>
      </c>
      <c r="P3365" s="7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1">
        <f t="shared" si="368"/>
        <v>41851.771354166667</v>
      </c>
      <c r="T3365" s="11">
        <f t="shared" si="369"/>
        <v>41870.666666666664</v>
      </c>
      <c r="U3365">
        <f t="shared" si="370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64"/>
        <v>106</v>
      </c>
      <c r="P3366" s="7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1">
        <f t="shared" si="368"/>
        <v>42422.977418981478</v>
      </c>
      <c r="T3366" s="11">
        <f t="shared" si="369"/>
        <v>42444.875</v>
      </c>
      <c r="U3366">
        <f t="shared" si="370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64"/>
        <v>104</v>
      </c>
      <c r="P3367" s="7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1">
        <f t="shared" si="368"/>
        <v>42321.101759259262</v>
      </c>
      <c r="T3367" s="11">
        <f t="shared" si="369"/>
        <v>42351.101759259262</v>
      </c>
      <c r="U3367">
        <f t="shared" si="370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64"/>
        <v>221</v>
      </c>
      <c r="P3368" s="7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1">
        <f t="shared" si="368"/>
        <v>42107.067557870367</v>
      </c>
      <c r="T3368" s="11">
        <f t="shared" si="369"/>
        <v>42137.067557870367</v>
      </c>
      <c r="U3368">
        <f t="shared" si="370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64"/>
        <v>119</v>
      </c>
      <c r="P3369" s="7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1">
        <f t="shared" si="368"/>
        <v>42192.933958333335</v>
      </c>
      <c r="T3369" s="11">
        <f t="shared" si="369"/>
        <v>42217.933958333335</v>
      </c>
      <c r="U3369">
        <f t="shared" si="370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64"/>
        <v>105</v>
      </c>
      <c r="P3370" s="7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1">
        <f t="shared" si="368"/>
        <v>41969.199756944443</v>
      </c>
      <c r="T3370" s="11">
        <f t="shared" si="369"/>
        <v>42005.208333333328</v>
      </c>
      <c r="U3370">
        <f t="shared" si="370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64"/>
        <v>104</v>
      </c>
      <c r="P3371" s="7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1">
        <f t="shared" si="368"/>
        <v>42690.041435185187</v>
      </c>
      <c r="T3371" s="11">
        <f t="shared" si="369"/>
        <v>42750.041435185187</v>
      </c>
      <c r="U3371">
        <f t="shared" si="370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64"/>
        <v>118</v>
      </c>
      <c r="P3372" s="7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1">
        <f t="shared" si="368"/>
        <v>42690.334317129629</v>
      </c>
      <c r="T3372" s="11">
        <f t="shared" si="369"/>
        <v>42721.333333333328</v>
      </c>
      <c r="U3372">
        <f t="shared" si="370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64"/>
        <v>139</v>
      </c>
      <c r="P3373" s="7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1">
        <f t="shared" si="368"/>
        <v>42312.874594907407</v>
      </c>
      <c r="T3373" s="11">
        <f t="shared" si="369"/>
        <v>42340.874594907407</v>
      </c>
      <c r="U3373">
        <f t="shared" si="370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64"/>
        <v>104</v>
      </c>
      <c r="P3374" s="7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1">
        <f t="shared" si="368"/>
        <v>41855.548101851848</v>
      </c>
      <c r="T3374" s="11">
        <f t="shared" si="369"/>
        <v>41876.207638888889</v>
      </c>
      <c r="U3374">
        <f t="shared" si="370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64"/>
        <v>100</v>
      </c>
      <c r="P3375" s="7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1">
        <f t="shared" si="368"/>
        <v>42179.854629629626</v>
      </c>
      <c r="T3375" s="11">
        <f t="shared" si="369"/>
        <v>42203.666666666672</v>
      </c>
      <c r="U3375">
        <f t="shared" si="370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64"/>
        <v>107</v>
      </c>
      <c r="P3376" s="7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1">
        <f t="shared" si="368"/>
        <v>42275.731666666667</v>
      </c>
      <c r="T3376" s="11">
        <f t="shared" si="369"/>
        <v>42305.731666666667</v>
      </c>
      <c r="U3376">
        <f t="shared" si="370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64"/>
        <v>100</v>
      </c>
      <c r="P3377" s="7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1">
        <f t="shared" si="368"/>
        <v>41765.610798611109</v>
      </c>
      <c r="T3377" s="11">
        <f t="shared" si="369"/>
        <v>41777.610798611109</v>
      </c>
      <c r="U3377">
        <f t="shared" si="370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64"/>
        <v>100</v>
      </c>
      <c r="P3378" s="7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1">
        <f t="shared" si="368"/>
        <v>42059.701319444444</v>
      </c>
      <c r="T3378" s="11">
        <f t="shared" si="369"/>
        <v>42119.659652777773</v>
      </c>
      <c r="U3378">
        <f t="shared" si="370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64"/>
        <v>101</v>
      </c>
      <c r="P3379" s="7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1">
        <f t="shared" si="368"/>
        <v>42053.732627314821</v>
      </c>
      <c r="T3379" s="11">
        <f t="shared" si="369"/>
        <v>42083.705555555556</v>
      </c>
      <c r="U3379">
        <f t="shared" si="370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64"/>
        <v>108</v>
      </c>
      <c r="P3380" s="7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1">
        <f t="shared" si="368"/>
        <v>41858.355393518519</v>
      </c>
      <c r="T3380" s="11">
        <f t="shared" si="369"/>
        <v>41882.547222222223</v>
      </c>
      <c r="U3380">
        <f t="shared" si="370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64"/>
        <v>104</v>
      </c>
      <c r="P3381" s="7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1">
        <f t="shared" si="368"/>
        <v>42225.513888888891</v>
      </c>
      <c r="T3381" s="11">
        <f t="shared" si="369"/>
        <v>42242.958333333328</v>
      </c>
      <c r="U3381">
        <f t="shared" si="370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64"/>
        <v>104</v>
      </c>
      <c r="P3382" s="7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1">
        <f t="shared" si="368"/>
        <v>41937.95344907407</v>
      </c>
      <c r="T3382" s="11">
        <f t="shared" si="369"/>
        <v>41972.995115740734</v>
      </c>
      <c r="U3382">
        <f t="shared" si="370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64"/>
        <v>102</v>
      </c>
      <c r="P3383" s="7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1">
        <f t="shared" si="368"/>
        <v>42044.184988425928</v>
      </c>
      <c r="T3383" s="11">
        <f t="shared" si="369"/>
        <v>42074.143321759257</v>
      </c>
      <c r="U3383">
        <f t="shared" si="370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64"/>
        <v>101</v>
      </c>
      <c r="P3384" s="7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1">
        <f t="shared" si="368"/>
        <v>42559.431203703702</v>
      </c>
      <c r="T3384" s="11">
        <f t="shared" si="369"/>
        <v>42583.957638888889</v>
      </c>
      <c r="U3384">
        <f t="shared" si="370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64"/>
        <v>112</v>
      </c>
      <c r="P3385" s="7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1">
        <f t="shared" si="368"/>
        <v>42524.782638888893</v>
      </c>
      <c r="T3385" s="11">
        <f t="shared" si="369"/>
        <v>42544.782638888893</v>
      </c>
      <c r="U3385">
        <f t="shared" si="370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64"/>
        <v>100</v>
      </c>
      <c r="P3386" s="7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1">
        <f t="shared" si="368"/>
        <v>42292.087592592594</v>
      </c>
      <c r="T3386" s="11">
        <f t="shared" si="369"/>
        <v>42329.125</v>
      </c>
      <c r="U3386">
        <f t="shared" si="370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64"/>
        <v>100</v>
      </c>
      <c r="P3387" s="7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1">
        <f t="shared" si="368"/>
        <v>41953.8675</v>
      </c>
      <c r="T3387" s="11">
        <f t="shared" si="369"/>
        <v>41983.8675</v>
      </c>
      <c r="U3387">
        <f t="shared" si="370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64"/>
        <v>105</v>
      </c>
      <c r="P3388" s="7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1">
        <f t="shared" si="368"/>
        <v>41946.644745370373</v>
      </c>
      <c r="T3388" s="11">
        <f t="shared" si="369"/>
        <v>41976.644745370373</v>
      </c>
      <c r="U3388">
        <f t="shared" si="370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64"/>
        <v>117</v>
      </c>
      <c r="P3389" s="7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1">
        <f t="shared" si="368"/>
        <v>41947.762592592589</v>
      </c>
      <c r="T3389" s="11">
        <f t="shared" si="369"/>
        <v>41987.762592592597</v>
      </c>
      <c r="U3389">
        <f t="shared" si="370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64"/>
        <v>104</v>
      </c>
      <c r="P3390" s="7">
        <f t="shared" si="365"/>
        <v>34.6</v>
      </c>
      <c r="Q3390" t="str">
        <f t="shared" si="366"/>
        <v>theater</v>
      </c>
      <c r="R3390" t="str">
        <f t="shared" si="367"/>
        <v>plays</v>
      </c>
      <c r="S3390" s="11">
        <f t="shared" si="368"/>
        <v>42143.461122685185</v>
      </c>
      <c r="T3390" s="11">
        <f t="shared" si="369"/>
        <v>42173.461122685185</v>
      </c>
      <c r="U3390">
        <f t="shared" si="370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64"/>
        <v>115</v>
      </c>
      <c r="P3391" s="7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1">
        <f t="shared" si="368"/>
        <v>42494.563449074078</v>
      </c>
      <c r="T3391" s="11">
        <f t="shared" si="369"/>
        <v>42524.563449074078</v>
      </c>
      <c r="U3391">
        <f t="shared" si="370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64"/>
        <v>102</v>
      </c>
      <c r="P3392" s="7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1">
        <f t="shared" si="368"/>
        <v>41815.774826388886</v>
      </c>
      <c r="T3392" s="11">
        <f t="shared" si="369"/>
        <v>41830.774826388886</v>
      </c>
      <c r="U3392">
        <f t="shared" si="370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64"/>
        <v>223</v>
      </c>
      <c r="P3393" s="7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1">
        <f t="shared" si="368"/>
        <v>41830.545694444445</v>
      </c>
      <c r="T3393" s="11">
        <f t="shared" si="369"/>
        <v>41859.936111111114</v>
      </c>
      <c r="U3393">
        <f t="shared" si="370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71">ROUND(E3394/D3394*100,0)</f>
        <v>100</v>
      </c>
      <c r="P3394" s="7">
        <f t="shared" ref="P3394:P3457" si="372">E3394/L3394</f>
        <v>41.666666666666664</v>
      </c>
      <c r="Q3394" t="str">
        <f t="shared" ref="Q3394:Q3457" si="373">LEFT(N3394,SEARCH("/",N3394)-1)</f>
        <v>theater</v>
      </c>
      <c r="R3394" t="str">
        <f t="shared" ref="R3394:R3457" si="374">RIGHT(N3394,LEN(N3394)-SEARCH("/",N3394))</f>
        <v>plays</v>
      </c>
      <c r="S3394" s="11">
        <f t="shared" ref="S3394:S3457" si="375">(((J3394/60)/60)/24)+DATE(1970,1,1)</f>
        <v>42446.845543981486</v>
      </c>
      <c r="T3394" s="11">
        <f t="shared" ref="T3394:T3457" si="376">(((I3394/60)/60)/24)+DATE(1970,1,1)</f>
        <v>42496.845543981486</v>
      </c>
      <c r="U3394">
        <f t="shared" ref="U3394:U3457" si="377">YEAR(S3394)</f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71"/>
        <v>106</v>
      </c>
      <c r="P3395" s="7">
        <f t="shared" si="372"/>
        <v>36.06818181818182</v>
      </c>
      <c r="Q3395" t="str">
        <f t="shared" si="373"/>
        <v>theater</v>
      </c>
      <c r="R3395" t="str">
        <f t="shared" si="374"/>
        <v>plays</v>
      </c>
      <c r="S3395" s="11">
        <f t="shared" si="375"/>
        <v>41923.921643518523</v>
      </c>
      <c r="T3395" s="11">
        <f t="shared" si="376"/>
        <v>41949.031944444447</v>
      </c>
      <c r="U3395">
        <f t="shared" si="377"/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71"/>
        <v>142</v>
      </c>
      <c r="P3396" s="7">
        <f t="shared" si="372"/>
        <v>29</v>
      </c>
      <c r="Q3396" t="str">
        <f t="shared" si="373"/>
        <v>theater</v>
      </c>
      <c r="R3396" t="str">
        <f t="shared" si="374"/>
        <v>plays</v>
      </c>
      <c r="S3396" s="11">
        <f t="shared" si="375"/>
        <v>41817.59542824074</v>
      </c>
      <c r="T3396" s="11">
        <f t="shared" si="376"/>
        <v>41847.59542824074</v>
      </c>
      <c r="U3396">
        <f t="shared" si="377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71"/>
        <v>184</v>
      </c>
      <c r="P3397" s="7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1">
        <f t="shared" si="375"/>
        <v>42140.712314814817</v>
      </c>
      <c r="T3397" s="11">
        <f t="shared" si="376"/>
        <v>42154.756944444445</v>
      </c>
      <c r="U3397">
        <f t="shared" si="377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71"/>
        <v>104</v>
      </c>
      <c r="P3398" s="7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1">
        <f t="shared" si="375"/>
        <v>41764.44663194444</v>
      </c>
      <c r="T3398" s="11">
        <f t="shared" si="376"/>
        <v>41791.165972222225</v>
      </c>
      <c r="U3398">
        <f t="shared" si="377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71"/>
        <v>112</v>
      </c>
      <c r="P3399" s="7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1">
        <f t="shared" si="375"/>
        <v>42378.478344907402</v>
      </c>
      <c r="T3399" s="11">
        <f t="shared" si="376"/>
        <v>42418.916666666672</v>
      </c>
      <c r="U3399">
        <f t="shared" si="377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71"/>
        <v>111</v>
      </c>
      <c r="P3400" s="7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1">
        <f t="shared" si="375"/>
        <v>41941.75203703704</v>
      </c>
      <c r="T3400" s="11">
        <f t="shared" si="376"/>
        <v>41964.708333333328</v>
      </c>
      <c r="U3400">
        <f t="shared" si="377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71"/>
        <v>104</v>
      </c>
      <c r="P3401" s="7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1">
        <f t="shared" si="375"/>
        <v>42026.920428240745</v>
      </c>
      <c r="T3401" s="11">
        <f t="shared" si="376"/>
        <v>42056.920428240745</v>
      </c>
      <c r="U3401">
        <f t="shared" si="377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71"/>
        <v>100</v>
      </c>
      <c r="P3402" s="7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1">
        <f t="shared" si="375"/>
        <v>41834.953865740739</v>
      </c>
      <c r="T3402" s="11">
        <f t="shared" si="376"/>
        <v>41879.953865740739</v>
      </c>
      <c r="U3402">
        <f t="shared" si="377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71"/>
        <v>102</v>
      </c>
      <c r="P3403" s="7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1">
        <f t="shared" si="375"/>
        <v>42193.723912037036</v>
      </c>
      <c r="T3403" s="11">
        <f t="shared" si="376"/>
        <v>42223.723912037036</v>
      </c>
      <c r="U3403">
        <f t="shared" si="377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71"/>
        <v>110</v>
      </c>
      <c r="P3404" s="7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1">
        <f t="shared" si="375"/>
        <v>42290.61855324074</v>
      </c>
      <c r="T3404" s="11">
        <f t="shared" si="376"/>
        <v>42320.104861111111</v>
      </c>
      <c r="U3404">
        <f t="shared" si="377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71"/>
        <v>100</v>
      </c>
      <c r="P3405" s="7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1">
        <f t="shared" si="375"/>
        <v>42150.462083333332</v>
      </c>
      <c r="T3405" s="11">
        <f t="shared" si="376"/>
        <v>42180.462083333332</v>
      </c>
      <c r="U3405">
        <f t="shared" si="377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71"/>
        <v>122</v>
      </c>
      <c r="P3406" s="7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1">
        <f t="shared" si="375"/>
        <v>42152.503495370373</v>
      </c>
      <c r="T3406" s="11">
        <f t="shared" si="376"/>
        <v>42172.503495370373</v>
      </c>
      <c r="U3406">
        <f t="shared" si="377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71"/>
        <v>138</v>
      </c>
      <c r="P3407" s="7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1">
        <f t="shared" si="375"/>
        <v>42410.017199074078</v>
      </c>
      <c r="T3407" s="11">
        <f t="shared" si="376"/>
        <v>42430.999305555553</v>
      </c>
      <c r="U3407">
        <f t="shared" si="377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71"/>
        <v>100</v>
      </c>
      <c r="P3408" s="7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1">
        <f t="shared" si="375"/>
        <v>41791.492777777778</v>
      </c>
      <c r="T3408" s="11">
        <f t="shared" si="376"/>
        <v>41836.492777777778</v>
      </c>
      <c r="U3408">
        <f t="shared" si="377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71"/>
        <v>107</v>
      </c>
      <c r="P3409" s="7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1">
        <f t="shared" si="375"/>
        <v>41796.422326388885</v>
      </c>
      <c r="T3409" s="11">
        <f t="shared" si="376"/>
        <v>41826.422326388885</v>
      </c>
      <c r="U3409">
        <f t="shared" si="377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71"/>
        <v>211</v>
      </c>
      <c r="P3410" s="7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1">
        <f t="shared" si="375"/>
        <v>41808.991944444446</v>
      </c>
      <c r="T3410" s="11">
        <f t="shared" si="376"/>
        <v>41838.991944444446</v>
      </c>
      <c r="U3410">
        <f t="shared" si="377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71"/>
        <v>124</v>
      </c>
      <c r="P3411" s="7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1">
        <f t="shared" si="375"/>
        <v>42544.814328703709</v>
      </c>
      <c r="T3411" s="11">
        <f t="shared" si="376"/>
        <v>42582.873611111107</v>
      </c>
      <c r="U3411">
        <f t="shared" si="377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71"/>
        <v>109</v>
      </c>
      <c r="P3412" s="7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1">
        <f t="shared" si="375"/>
        <v>42500.041550925926</v>
      </c>
      <c r="T3412" s="11">
        <f t="shared" si="376"/>
        <v>42527.291666666672</v>
      </c>
      <c r="U3412">
        <f t="shared" si="377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71"/>
        <v>104</v>
      </c>
      <c r="P3413" s="7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1">
        <f t="shared" si="375"/>
        <v>42265.022824074069</v>
      </c>
      <c r="T3413" s="11">
        <f t="shared" si="376"/>
        <v>42285.022824074069</v>
      </c>
      <c r="U3413">
        <f t="shared" si="377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71"/>
        <v>100</v>
      </c>
      <c r="P3414" s="7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1">
        <f t="shared" si="375"/>
        <v>41879.959050925929</v>
      </c>
      <c r="T3414" s="11">
        <f t="shared" si="376"/>
        <v>41909.959050925929</v>
      </c>
      <c r="U3414">
        <f t="shared" si="377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71"/>
        <v>130</v>
      </c>
      <c r="P3415" s="7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1">
        <f t="shared" si="375"/>
        <v>42053.733078703706</v>
      </c>
      <c r="T3415" s="11">
        <f t="shared" si="376"/>
        <v>42063.207638888889</v>
      </c>
      <c r="U3415">
        <f t="shared" si="377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71"/>
        <v>104</v>
      </c>
      <c r="P3416" s="7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1">
        <f t="shared" si="375"/>
        <v>42675.832465277781</v>
      </c>
      <c r="T3416" s="11">
        <f t="shared" si="376"/>
        <v>42705.332638888889</v>
      </c>
      <c r="U3416">
        <f t="shared" si="377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71"/>
        <v>100</v>
      </c>
      <c r="P3417" s="7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1">
        <f t="shared" si="375"/>
        <v>42467.144166666665</v>
      </c>
      <c r="T3417" s="11">
        <f t="shared" si="376"/>
        <v>42477.979166666672</v>
      </c>
      <c r="U3417">
        <f t="shared" si="377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71"/>
        <v>120</v>
      </c>
      <c r="P3418" s="7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1">
        <f t="shared" si="375"/>
        <v>42089.412557870368</v>
      </c>
      <c r="T3418" s="11">
        <f t="shared" si="376"/>
        <v>42117.770833333328</v>
      </c>
      <c r="U3418">
        <f t="shared" si="377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71"/>
        <v>100</v>
      </c>
      <c r="P3419" s="7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1">
        <f t="shared" si="375"/>
        <v>41894.91375</v>
      </c>
      <c r="T3419" s="11">
        <f t="shared" si="376"/>
        <v>41938.029861111114</v>
      </c>
      <c r="U3419">
        <f t="shared" si="377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71"/>
        <v>101</v>
      </c>
      <c r="P3420" s="7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1">
        <f t="shared" si="375"/>
        <v>41752.83457175926</v>
      </c>
      <c r="T3420" s="11">
        <f t="shared" si="376"/>
        <v>41782.83457175926</v>
      </c>
      <c r="U3420">
        <f t="shared" si="377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71"/>
        <v>107</v>
      </c>
      <c r="P3421" s="7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1">
        <f t="shared" si="375"/>
        <v>42448.821585648147</v>
      </c>
      <c r="T3421" s="11">
        <f t="shared" si="376"/>
        <v>42466.895833333328</v>
      </c>
      <c r="U3421">
        <f t="shared" si="377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71"/>
        <v>138</v>
      </c>
      <c r="P3422" s="7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1">
        <f t="shared" si="375"/>
        <v>42405.090300925927</v>
      </c>
      <c r="T3422" s="11">
        <f t="shared" si="376"/>
        <v>42414</v>
      </c>
      <c r="U3422">
        <f t="shared" si="377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71"/>
        <v>101</v>
      </c>
      <c r="P3423" s="7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1">
        <f t="shared" si="375"/>
        <v>42037.791238425925</v>
      </c>
      <c r="T3423" s="11">
        <f t="shared" si="376"/>
        <v>42067.791238425925</v>
      </c>
      <c r="U3423">
        <f t="shared" si="377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71"/>
        <v>109</v>
      </c>
      <c r="P3424" s="7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1">
        <f t="shared" si="375"/>
        <v>42323.562222222223</v>
      </c>
      <c r="T3424" s="11">
        <f t="shared" si="376"/>
        <v>42352</v>
      </c>
      <c r="U3424">
        <f t="shared" si="377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71"/>
        <v>140</v>
      </c>
      <c r="P3425" s="7">
        <f t="shared" si="372"/>
        <v>35</v>
      </c>
      <c r="Q3425" t="str">
        <f t="shared" si="373"/>
        <v>theater</v>
      </c>
      <c r="R3425" t="str">
        <f t="shared" si="374"/>
        <v>plays</v>
      </c>
      <c r="S3425" s="11">
        <f t="shared" si="375"/>
        <v>42088.911354166667</v>
      </c>
      <c r="T3425" s="11">
        <f t="shared" si="376"/>
        <v>42118.911354166667</v>
      </c>
      <c r="U3425">
        <f t="shared" si="377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71"/>
        <v>104</v>
      </c>
      <c r="P3426" s="7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1">
        <f t="shared" si="375"/>
        <v>42018.676898148144</v>
      </c>
      <c r="T3426" s="11">
        <f t="shared" si="376"/>
        <v>42040.290972222225</v>
      </c>
      <c r="U3426">
        <f t="shared" si="377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71"/>
        <v>103</v>
      </c>
      <c r="P3427" s="7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1">
        <f t="shared" si="375"/>
        <v>41884.617314814815</v>
      </c>
      <c r="T3427" s="11">
        <f t="shared" si="376"/>
        <v>41916.617314814815</v>
      </c>
      <c r="U3427">
        <f t="shared" si="377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71"/>
        <v>108</v>
      </c>
      <c r="P3428" s="7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1">
        <f t="shared" si="375"/>
        <v>41884.056747685187</v>
      </c>
      <c r="T3428" s="11">
        <f t="shared" si="376"/>
        <v>41903.083333333336</v>
      </c>
      <c r="U3428">
        <f t="shared" si="377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71"/>
        <v>100</v>
      </c>
      <c r="P3429" s="7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1">
        <f t="shared" si="375"/>
        <v>41792.645277777774</v>
      </c>
      <c r="T3429" s="11">
        <f t="shared" si="376"/>
        <v>41822.645277777774</v>
      </c>
      <c r="U3429">
        <f t="shared" si="377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71"/>
        <v>103</v>
      </c>
      <c r="P3430" s="7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1">
        <f t="shared" si="375"/>
        <v>42038.720451388886</v>
      </c>
      <c r="T3430" s="11">
        <f t="shared" si="376"/>
        <v>42063.708333333328</v>
      </c>
      <c r="U3430">
        <f t="shared" si="377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71"/>
        <v>130</v>
      </c>
      <c r="P3431" s="7">
        <f t="shared" si="372"/>
        <v>16.25</v>
      </c>
      <c r="Q3431" t="str">
        <f t="shared" si="373"/>
        <v>theater</v>
      </c>
      <c r="R3431" t="str">
        <f t="shared" si="374"/>
        <v>plays</v>
      </c>
      <c r="S3431" s="11">
        <f t="shared" si="375"/>
        <v>42662.021539351852</v>
      </c>
      <c r="T3431" s="11">
        <f t="shared" si="376"/>
        <v>42676.021539351852</v>
      </c>
      <c r="U3431">
        <f t="shared" si="377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71"/>
        <v>109</v>
      </c>
      <c r="P3432" s="7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1">
        <f t="shared" si="375"/>
        <v>41820.945613425924</v>
      </c>
      <c r="T3432" s="11">
        <f t="shared" si="376"/>
        <v>41850.945613425924</v>
      </c>
      <c r="U3432">
        <f t="shared" si="377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71"/>
        <v>100</v>
      </c>
      <c r="P3433" s="7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1">
        <f t="shared" si="375"/>
        <v>41839.730937500004</v>
      </c>
      <c r="T3433" s="11">
        <f t="shared" si="376"/>
        <v>41869.730937500004</v>
      </c>
      <c r="U3433">
        <f t="shared" si="377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71"/>
        <v>110</v>
      </c>
      <c r="P3434" s="7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1">
        <f t="shared" si="375"/>
        <v>42380.581180555557</v>
      </c>
      <c r="T3434" s="11">
        <f t="shared" si="376"/>
        <v>42405.916666666672</v>
      </c>
      <c r="U3434">
        <f t="shared" si="377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71"/>
        <v>100</v>
      </c>
      <c r="P3435" s="7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1">
        <f t="shared" si="375"/>
        <v>41776.063136574077</v>
      </c>
      <c r="T3435" s="11">
        <f t="shared" si="376"/>
        <v>41807.125</v>
      </c>
      <c r="U3435">
        <f t="shared" si="377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71"/>
        <v>106</v>
      </c>
      <c r="P3436" s="7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1">
        <f t="shared" si="375"/>
        <v>41800.380428240744</v>
      </c>
      <c r="T3436" s="11">
        <f t="shared" si="376"/>
        <v>41830.380428240744</v>
      </c>
      <c r="U3436">
        <f t="shared" si="377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71"/>
        <v>112</v>
      </c>
      <c r="P3437" s="7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1">
        <f t="shared" si="375"/>
        <v>42572.61681712963</v>
      </c>
      <c r="T3437" s="11">
        <f t="shared" si="376"/>
        <v>42589.125</v>
      </c>
      <c r="U3437">
        <f t="shared" si="377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71"/>
        <v>106</v>
      </c>
      <c r="P3438" s="7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1">
        <f t="shared" si="375"/>
        <v>41851.541585648149</v>
      </c>
      <c r="T3438" s="11">
        <f t="shared" si="376"/>
        <v>41872.686111111114</v>
      </c>
      <c r="U3438">
        <f t="shared" si="377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71"/>
        <v>101</v>
      </c>
      <c r="P3439" s="7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1">
        <f t="shared" si="375"/>
        <v>42205.710879629631</v>
      </c>
      <c r="T3439" s="11">
        <f t="shared" si="376"/>
        <v>42235.710879629631</v>
      </c>
      <c r="U3439">
        <f t="shared" si="377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71"/>
        <v>104</v>
      </c>
      <c r="P3440" s="7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1">
        <f t="shared" si="375"/>
        <v>42100.927858796291</v>
      </c>
      <c r="T3440" s="11">
        <f t="shared" si="376"/>
        <v>42126.875</v>
      </c>
      <c r="U3440">
        <f t="shared" si="377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71"/>
        <v>135</v>
      </c>
      <c r="P3441" s="7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1">
        <f t="shared" si="375"/>
        <v>42374.911226851851</v>
      </c>
      <c r="T3441" s="11">
        <f t="shared" si="376"/>
        <v>42388.207638888889</v>
      </c>
      <c r="U3441">
        <f t="shared" si="377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71"/>
        <v>105</v>
      </c>
      <c r="P3442" s="7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1">
        <f t="shared" si="375"/>
        <v>41809.12300925926</v>
      </c>
      <c r="T3442" s="11">
        <f t="shared" si="376"/>
        <v>41831.677083333336</v>
      </c>
      <c r="U3442">
        <f t="shared" si="377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71"/>
        <v>103</v>
      </c>
      <c r="P3443" s="7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1">
        <f t="shared" si="375"/>
        <v>42294.429641203707</v>
      </c>
      <c r="T3443" s="11">
        <f t="shared" si="376"/>
        <v>42321.845138888893</v>
      </c>
      <c r="U3443">
        <f t="shared" si="377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71"/>
        <v>100</v>
      </c>
      <c r="P3444" s="7">
        <f t="shared" si="372"/>
        <v>31.25</v>
      </c>
      <c r="Q3444" t="str">
        <f t="shared" si="373"/>
        <v>theater</v>
      </c>
      <c r="R3444" t="str">
        <f t="shared" si="374"/>
        <v>plays</v>
      </c>
      <c r="S3444" s="11">
        <f t="shared" si="375"/>
        <v>42124.841111111105</v>
      </c>
      <c r="T3444" s="11">
        <f t="shared" si="376"/>
        <v>42154.841111111105</v>
      </c>
      <c r="U3444">
        <f t="shared" si="377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71"/>
        <v>186</v>
      </c>
      <c r="P3445" s="7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1">
        <f t="shared" si="375"/>
        <v>41861.524837962963</v>
      </c>
      <c r="T3445" s="11">
        <f t="shared" si="376"/>
        <v>41891.524837962963</v>
      </c>
      <c r="U3445">
        <f t="shared" si="377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71"/>
        <v>289</v>
      </c>
      <c r="P3446" s="7">
        <f t="shared" si="372"/>
        <v>43.35</v>
      </c>
      <c r="Q3446" t="str">
        <f t="shared" si="373"/>
        <v>theater</v>
      </c>
      <c r="R3446" t="str">
        <f t="shared" si="374"/>
        <v>plays</v>
      </c>
      <c r="S3446" s="11">
        <f t="shared" si="375"/>
        <v>42521.291504629626</v>
      </c>
      <c r="T3446" s="11">
        <f t="shared" si="376"/>
        <v>42529.582638888889</v>
      </c>
      <c r="U3446">
        <f t="shared" si="377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71"/>
        <v>100</v>
      </c>
      <c r="P3447" s="7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1">
        <f t="shared" si="375"/>
        <v>42272.530509259261</v>
      </c>
      <c r="T3447" s="11">
        <f t="shared" si="376"/>
        <v>42300.530509259261</v>
      </c>
      <c r="U3447">
        <f t="shared" si="377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71"/>
        <v>108</v>
      </c>
      <c r="P3448" s="7">
        <f t="shared" si="372"/>
        <v>43.28</v>
      </c>
      <c r="Q3448" t="str">
        <f t="shared" si="373"/>
        <v>theater</v>
      </c>
      <c r="R3448" t="str">
        <f t="shared" si="374"/>
        <v>plays</v>
      </c>
      <c r="S3448" s="11">
        <f t="shared" si="375"/>
        <v>42016.832465277781</v>
      </c>
      <c r="T3448" s="11">
        <f t="shared" si="376"/>
        <v>42040.513888888891</v>
      </c>
      <c r="U3448">
        <f t="shared" si="377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71"/>
        <v>108</v>
      </c>
      <c r="P3449" s="7">
        <f t="shared" si="372"/>
        <v>77</v>
      </c>
      <c r="Q3449" t="str">
        <f t="shared" si="373"/>
        <v>theater</v>
      </c>
      <c r="R3449" t="str">
        <f t="shared" si="374"/>
        <v>plays</v>
      </c>
      <c r="S3449" s="11">
        <f t="shared" si="375"/>
        <v>42402.889027777783</v>
      </c>
      <c r="T3449" s="11">
        <f t="shared" si="376"/>
        <v>42447.847361111111</v>
      </c>
      <c r="U3449">
        <f t="shared" si="377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71"/>
        <v>110</v>
      </c>
      <c r="P3450" s="7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1">
        <f t="shared" si="375"/>
        <v>41960.119085648148</v>
      </c>
      <c r="T3450" s="11">
        <f t="shared" si="376"/>
        <v>41990.119085648148</v>
      </c>
      <c r="U3450">
        <f t="shared" si="377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71"/>
        <v>171</v>
      </c>
      <c r="P3451" s="7">
        <f t="shared" si="372"/>
        <v>68.25</v>
      </c>
      <c r="Q3451" t="str">
        <f t="shared" si="373"/>
        <v>theater</v>
      </c>
      <c r="R3451" t="str">
        <f t="shared" si="374"/>
        <v>plays</v>
      </c>
      <c r="S3451" s="11">
        <f t="shared" si="375"/>
        <v>42532.052523148144</v>
      </c>
      <c r="T3451" s="11">
        <f t="shared" si="376"/>
        <v>42560.166666666672</v>
      </c>
      <c r="U3451">
        <f t="shared" si="377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71"/>
        <v>152</v>
      </c>
      <c r="P3452" s="7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1">
        <f t="shared" si="375"/>
        <v>42036.704525462963</v>
      </c>
      <c r="T3452" s="11">
        <f t="shared" si="376"/>
        <v>42096.662858796291</v>
      </c>
      <c r="U3452">
        <f t="shared" si="377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71"/>
        <v>101</v>
      </c>
      <c r="P3453" s="7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1">
        <f t="shared" si="375"/>
        <v>42088.723692129628</v>
      </c>
      <c r="T3453" s="11">
        <f t="shared" si="376"/>
        <v>42115.723692129628</v>
      </c>
      <c r="U3453">
        <f t="shared" si="377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71"/>
        <v>153</v>
      </c>
      <c r="P3454" s="7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1">
        <f t="shared" si="375"/>
        <v>41820.639189814814</v>
      </c>
      <c r="T3454" s="11">
        <f t="shared" si="376"/>
        <v>41843.165972222225</v>
      </c>
      <c r="U3454">
        <f t="shared" si="377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71"/>
        <v>128</v>
      </c>
      <c r="P3455" s="7">
        <f t="shared" si="372"/>
        <v>27.5</v>
      </c>
      <c r="Q3455" t="str">
        <f t="shared" si="373"/>
        <v>theater</v>
      </c>
      <c r="R3455" t="str">
        <f t="shared" si="374"/>
        <v>plays</v>
      </c>
      <c r="S3455" s="11">
        <f t="shared" si="375"/>
        <v>42535.97865740741</v>
      </c>
      <c r="T3455" s="11">
        <f t="shared" si="376"/>
        <v>42595.97865740741</v>
      </c>
      <c r="U3455">
        <f t="shared" si="377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71"/>
        <v>101</v>
      </c>
      <c r="P3456" s="7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1">
        <f t="shared" si="375"/>
        <v>41821.698599537034</v>
      </c>
      <c r="T3456" s="11">
        <f t="shared" si="376"/>
        <v>41851.698599537034</v>
      </c>
      <c r="U3456">
        <f t="shared" si="377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71"/>
        <v>101</v>
      </c>
      <c r="P3457" s="7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1">
        <f t="shared" si="375"/>
        <v>42626.7503125</v>
      </c>
      <c r="T3457" s="11">
        <f t="shared" si="376"/>
        <v>42656.7503125</v>
      </c>
      <c r="U3457">
        <f t="shared" si="377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78">ROUND(E3458/D3458*100,0)</f>
        <v>191</v>
      </c>
      <c r="P3458" s="7">
        <f t="shared" ref="P3458:P3521" si="379">E3458/L3458</f>
        <v>358.6875</v>
      </c>
      <c r="Q3458" t="str">
        <f t="shared" ref="Q3458:Q3521" si="380">LEFT(N3458,SEARCH("/",N3458)-1)</f>
        <v>theater</v>
      </c>
      <c r="R3458" t="str">
        <f t="shared" ref="R3458:R3521" si="381">RIGHT(N3458,LEN(N3458)-SEARCH("/",N3458))</f>
        <v>plays</v>
      </c>
      <c r="S3458" s="11">
        <f t="shared" ref="S3458:S3521" si="382">(((J3458/60)/60)/24)+DATE(1970,1,1)</f>
        <v>41821.205636574072</v>
      </c>
      <c r="T3458" s="11">
        <f t="shared" ref="T3458:T3521" si="383">(((I3458/60)/60)/24)+DATE(1970,1,1)</f>
        <v>41852.290972222225</v>
      </c>
      <c r="U3458">
        <f t="shared" ref="U3458:U3521" si="384">YEAR(S3458)</f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78"/>
        <v>140</v>
      </c>
      <c r="P3459" s="7">
        <f t="shared" si="379"/>
        <v>50.981818181818184</v>
      </c>
      <c r="Q3459" t="str">
        <f t="shared" si="380"/>
        <v>theater</v>
      </c>
      <c r="R3459" t="str">
        <f t="shared" si="381"/>
        <v>plays</v>
      </c>
      <c r="S3459" s="11">
        <f t="shared" si="382"/>
        <v>42016.706678240742</v>
      </c>
      <c r="T3459" s="11">
        <f t="shared" si="383"/>
        <v>42047.249305555553</v>
      </c>
      <c r="U3459">
        <f t="shared" si="384"/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78"/>
        <v>124</v>
      </c>
      <c r="P3460" s="7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1">
        <f t="shared" si="382"/>
        <v>42011.202581018515</v>
      </c>
      <c r="T3460" s="11">
        <f t="shared" si="383"/>
        <v>42038.185416666667</v>
      </c>
      <c r="U3460">
        <f t="shared" si="38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78"/>
        <v>126</v>
      </c>
      <c r="P3461" s="7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1">
        <f t="shared" si="382"/>
        <v>42480.479861111111</v>
      </c>
      <c r="T3461" s="11">
        <f t="shared" si="383"/>
        <v>42510.479861111111</v>
      </c>
      <c r="U3461">
        <f t="shared" si="38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78"/>
        <v>190</v>
      </c>
      <c r="P3462" s="7">
        <f t="shared" si="379"/>
        <v>50</v>
      </c>
      <c r="Q3462" t="str">
        <f t="shared" si="380"/>
        <v>theater</v>
      </c>
      <c r="R3462" t="str">
        <f t="shared" si="381"/>
        <v>plays</v>
      </c>
      <c r="S3462" s="11">
        <f t="shared" si="382"/>
        <v>41852.527222222219</v>
      </c>
      <c r="T3462" s="11">
        <f t="shared" si="383"/>
        <v>41866.527222222219</v>
      </c>
      <c r="U3462">
        <f t="shared" si="38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78"/>
        <v>139</v>
      </c>
      <c r="P3463" s="7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1">
        <f t="shared" si="382"/>
        <v>42643.632858796293</v>
      </c>
      <c r="T3463" s="11">
        <f t="shared" si="383"/>
        <v>42672.125</v>
      </c>
      <c r="U3463">
        <f t="shared" si="38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78"/>
        <v>202</v>
      </c>
      <c r="P3464" s="7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1">
        <f t="shared" si="382"/>
        <v>42179.898472222223</v>
      </c>
      <c r="T3464" s="11">
        <f t="shared" si="383"/>
        <v>42195.75</v>
      </c>
      <c r="U3464">
        <f t="shared" si="38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78"/>
        <v>103</v>
      </c>
      <c r="P3465" s="7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1">
        <f t="shared" si="382"/>
        <v>42612.918807870374</v>
      </c>
      <c r="T3465" s="11">
        <f t="shared" si="383"/>
        <v>42654.165972222225</v>
      </c>
      <c r="U3465">
        <f t="shared" si="38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78"/>
        <v>102</v>
      </c>
      <c r="P3466" s="7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1">
        <f t="shared" si="382"/>
        <v>42575.130057870367</v>
      </c>
      <c r="T3466" s="11">
        <f t="shared" si="383"/>
        <v>42605.130057870367</v>
      </c>
      <c r="U3466">
        <f t="shared" si="38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78"/>
        <v>103</v>
      </c>
      <c r="P3467" s="7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1">
        <f t="shared" si="382"/>
        <v>42200.625833333332</v>
      </c>
      <c r="T3467" s="11">
        <f t="shared" si="383"/>
        <v>42225.666666666672</v>
      </c>
      <c r="U3467">
        <f t="shared" si="38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78"/>
        <v>127</v>
      </c>
      <c r="P3468" s="7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1">
        <f t="shared" si="382"/>
        <v>42420.019097222219</v>
      </c>
      <c r="T3468" s="11">
        <f t="shared" si="383"/>
        <v>42479.977430555555</v>
      </c>
      <c r="U3468">
        <f t="shared" si="38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78"/>
        <v>101</v>
      </c>
      <c r="P3469" s="7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1">
        <f t="shared" si="382"/>
        <v>42053.671666666662</v>
      </c>
      <c r="T3469" s="11">
        <f t="shared" si="383"/>
        <v>42083.630000000005</v>
      </c>
      <c r="U3469">
        <f t="shared" si="38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78"/>
        <v>122</v>
      </c>
      <c r="P3470" s="7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1">
        <f t="shared" si="382"/>
        <v>42605.765381944439</v>
      </c>
      <c r="T3470" s="11">
        <f t="shared" si="383"/>
        <v>42634.125</v>
      </c>
      <c r="U3470">
        <f t="shared" si="38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78"/>
        <v>113</v>
      </c>
      <c r="P3471" s="7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1">
        <f t="shared" si="382"/>
        <v>42458.641724537039</v>
      </c>
      <c r="T3471" s="11">
        <f t="shared" si="383"/>
        <v>42488.641724537039</v>
      </c>
      <c r="U3471">
        <f t="shared" si="38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78"/>
        <v>150</v>
      </c>
      <c r="P3472" s="7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1">
        <f t="shared" si="382"/>
        <v>42529.022013888884</v>
      </c>
      <c r="T3472" s="11">
        <f t="shared" si="383"/>
        <v>42566.901388888888</v>
      </c>
      <c r="U3472">
        <f t="shared" si="384"/>
        <v>2016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78"/>
        <v>215</v>
      </c>
      <c r="P3473" s="7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1">
        <f t="shared" si="382"/>
        <v>41841.820486111108</v>
      </c>
      <c r="T3473" s="11">
        <f t="shared" si="383"/>
        <v>41882.833333333336</v>
      </c>
      <c r="U3473">
        <f t="shared" si="38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78"/>
        <v>102</v>
      </c>
      <c r="P3474" s="7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1">
        <f t="shared" si="382"/>
        <v>41928.170497685183</v>
      </c>
      <c r="T3474" s="11">
        <f t="shared" si="383"/>
        <v>41949.249305555553</v>
      </c>
      <c r="U3474">
        <f t="shared" si="38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78"/>
        <v>100</v>
      </c>
      <c r="P3475" s="7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1">
        <f t="shared" si="382"/>
        <v>42062.834444444445</v>
      </c>
      <c r="T3475" s="11">
        <f t="shared" si="383"/>
        <v>42083.852083333331</v>
      </c>
      <c r="U3475">
        <f t="shared" si="38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78"/>
        <v>101</v>
      </c>
      <c r="P3476" s="7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1">
        <f t="shared" si="382"/>
        <v>42541.501516203702</v>
      </c>
      <c r="T3476" s="11">
        <f t="shared" si="383"/>
        <v>42571.501516203702</v>
      </c>
      <c r="U3476">
        <f t="shared" si="38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78"/>
        <v>113</v>
      </c>
      <c r="P3477" s="7">
        <f t="shared" si="379"/>
        <v>20</v>
      </c>
      <c r="Q3477" t="str">
        <f t="shared" si="380"/>
        <v>theater</v>
      </c>
      <c r="R3477" t="str">
        <f t="shared" si="381"/>
        <v>plays</v>
      </c>
      <c r="S3477" s="11">
        <f t="shared" si="382"/>
        <v>41918.880833333329</v>
      </c>
      <c r="T3477" s="11">
        <f t="shared" si="383"/>
        <v>41946</v>
      </c>
      <c r="U3477">
        <f t="shared" si="38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78"/>
        <v>104</v>
      </c>
      <c r="P3478" s="7">
        <f t="shared" si="379"/>
        <v>52</v>
      </c>
      <c r="Q3478" t="str">
        <f t="shared" si="380"/>
        <v>theater</v>
      </c>
      <c r="R3478" t="str">
        <f t="shared" si="381"/>
        <v>plays</v>
      </c>
      <c r="S3478" s="11">
        <f t="shared" si="382"/>
        <v>41921.279976851853</v>
      </c>
      <c r="T3478" s="11">
        <f t="shared" si="383"/>
        <v>41939.125</v>
      </c>
      <c r="U3478">
        <f t="shared" si="38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78"/>
        <v>115</v>
      </c>
      <c r="P3479" s="7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1">
        <f t="shared" si="382"/>
        <v>42128.736608796295</v>
      </c>
      <c r="T3479" s="11">
        <f t="shared" si="383"/>
        <v>42141.125</v>
      </c>
      <c r="U3479">
        <f t="shared" si="38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78"/>
        <v>113</v>
      </c>
      <c r="P3480" s="7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1">
        <f t="shared" si="382"/>
        <v>42053.916921296302</v>
      </c>
      <c r="T3480" s="11">
        <f t="shared" si="383"/>
        <v>42079.875</v>
      </c>
      <c r="U3480">
        <f t="shared" si="38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78"/>
        <v>128</v>
      </c>
      <c r="P3481" s="7">
        <f t="shared" si="379"/>
        <v>34.25</v>
      </c>
      <c r="Q3481" t="str">
        <f t="shared" si="380"/>
        <v>theater</v>
      </c>
      <c r="R3481" t="str">
        <f t="shared" si="381"/>
        <v>plays</v>
      </c>
      <c r="S3481" s="11">
        <f t="shared" si="382"/>
        <v>41781.855092592588</v>
      </c>
      <c r="T3481" s="11">
        <f t="shared" si="383"/>
        <v>41811.855092592588</v>
      </c>
      <c r="U3481">
        <f t="shared" si="38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78"/>
        <v>143</v>
      </c>
      <c r="P3482" s="7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1">
        <f t="shared" si="382"/>
        <v>42171.317442129628</v>
      </c>
      <c r="T3482" s="11">
        <f t="shared" si="383"/>
        <v>42195.875</v>
      </c>
      <c r="U3482">
        <f t="shared" si="38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78"/>
        <v>119</v>
      </c>
      <c r="P3483" s="7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1">
        <f t="shared" si="382"/>
        <v>41989.24754629629</v>
      </c>
      <c r="T3483" s="11">
        <f t="shared" si="383"/>
        <v>42006.24754629629</v>
      </c>
      <c r="U3483">
        <f t="shared" si="38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78"/>
        <v>138</v>
      </c>
      <c r="P3484" s="7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1">
        <f t="shared" si="382"/>
        <v>41796.771597222221</v>
      </c>
      <c r="T3484" s="11">
        <f t="shared" si="383"/>
        <v>41826.771597222221</v>
      </c>
      <c r="U3484">
        <f t="shared" si="38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78"/>
        <v>160</v>
      </c>
      <c r="P3485" s="7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1">
        <f t="shared" si="382"/>
        <v>41793.668761574074</v>
      </c>
      <c r="T3485" s="11">
        <f t="shared" si="383"/>
        <v>41823.668761574074</v>
      </c>
      <c r="U3485">
        <f t="shared" si="38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78"/>
        <v>114</v>
      </c>
      <c r="P3486" s="7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1">
        <f t="shared" si="382"/>
        <v>42506.760405092587</v>
      </c>
      <c r="T3486" s="11">
        <f t="shared" si="383"/>
        <v>42536.760405092587</v>
      </c>
      <c r="U3486">
        <f t="shared" si="38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78"/>
        <v>101</v>
      </c>
      <c r="P3487" s="7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1">
        <f t="shared" si="382"/>
        <v>42372.693055555559</v>
      </c>
      <c r="T3487" s="11">
        <f t="shared" si="383"/>
        <v>42402.693055555559</v>
      </c>
      <c r="U3487">
        <f t="shared" si="38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78"/>
        <v>155</v>
      </c>
      <c r="P3488" s="7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1">
        <f t="shared" si="382"/>
        <v>42126.87501157407</v>
      </c>
      <c r="T3488" s="11">
        <f t="shared" si="383"/>
        <v>42158.290972222225</v>
      </c>
      <c r="U3488">
        <f t="shared" si="38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78"/>
        <v>128</v>
      </c>
      <c r="P3489" s="7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1">
        <f t="shared" si="382"/>
        <v>42149.940416666665</v>
      </c>
      <c r="T3489" s="11">
        <f t="shared" si="383"/>
        <v>42179.940416666665</v>
      </c>
      <c r="U3489">
        <f t="shared" si="38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78"/>
        <v>121</v>
      </c>
      <c r="P3490" s="7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1">
        <f t="shared" si="382"/>
        <v>42087.768055555556</v>
      </c>
      <c r="T3490" s="11">
        <f t="shared" si="383"/>
        <v>42111.666666666672</v>
      </c>
      <c r="U3490">
        <f t="shared" si="38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78"/>
        <v>113</v>
      </c>
      <c r="P3491" s="7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1">
        <f t="shared" si="382"/>
        <v>41753.635775462964</v>
      </c>
      <c r="T3491" s="11">
        <f t="shared" si="383"/>
        <v>41783.875</v>
      </c>
      <c r="U3491">
        <f t="shared" si="38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78"/>
        <v>128</v>
      </c>
      <c r="P3492" s="7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1">
        <f t="shared" si="382"/>
        <v>42443.802361111113</v>
      </c>
      <c r="T3492" s="11">
        <f t="shared" si="383"/>
        <v>42473.802361111113</v>
      </c>
      <c r="U3492">
        <f t="shared" si="38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78"/>
        <v>158</v>
      </c>
      <c r="P3493" s="7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1">
        <f t="shared" si="382"/>
        <v>42121.249814814815</v>
      </c>
      <c r="T3493" s="11">
        <f t="shared" si="383"/>
        <v>42142.249814814815</v>
      </c>
      <c r="U3493">
        <f t="shared" si="38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78"/>
        <v>105</v>
      </c>
      <c r="P3494" s="7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1">
        <f t="shared" si="382"/>
        <v>42268.009224537032</v>
      </c>
      <c r="T3494" s="11">
        <f t="shared" si="383"/>
        <v>42303.009224537032</v>
      </c>
      <c r="U3494">
        <f t="shared" si="38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78"/>
        <v>100</v>
      </c>
      <c r="P3495" s="7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1">
        <f t="shared" si="382"/>
        <v>41848.866157407407</v>
      </c>
      <c r="T3495" s="11">
        <f t="shared" si="383"/>
        <v>41868.21597222222</v>
      </c>
      <c r="U3495">
        <f t="shared" si="38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78"/>
        <v>100</v>
      </c>
      <c r="P3496" s="7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1">
        <f t="shared" si="382"/>
        <v>42689.214988425927</v>
      </c>
      <c r="T3496" s="11">
        <f t="shared" si="383"/>
        <v>42700.25</v>
      </c>
      <c r="U3496">
        <f t="shared" si="38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78"/>
        <v>107</v>
      </c>
      <c r="P3497" s="7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1">
        <f t="shared" si="382"/>
        <v>41915.762835648151</v>
      </c>
      <c r="T3497" s="11">
        <f t="shared" si="383"/>
        <v>41944.720833333333</v>
      </c>
      <c r="U3497">
        <f t="shared" si="38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78"/>
        <v>124</v>
      </c>
      <c r="P3498" s="7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1">
        <f t="shared" si="382"/>
        <v>42584.846828703703</v>
      </c>
      <c r="T3498" s="11">
        <f t="shared" si="383"/>
        <v>42624.846828703703</v>
      </c>
      <c r="U3498">
        <f t="shared" si="38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78"/>
        <v>109</v>
      </c>
      <c r="P3499" s="7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1">
        <f t="shared" si="382"/>
        <v>42511.741944444439</v>
      </c>
      <c r="T3499" s="11">
        <f t="shared" si="383"/>
        <v>42523.916666666672</v>
      </c>
      <c r="U3499">
        <f t="shared" si="38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78"/>
        <v>102</v>
      </c>
      <c r="P3500" s="7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1">
        <f t="shared" si="382"/>
        <v>42459.15861111111</v>
      </c>
      <c r="T3500" s="11">
        <f t="shared" si="383"/>
        <v>42518.905555555553</v>
      </c>
      <c r="U3500">
        <f t="shared" si="38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78"/>
        <v>106</v>
      </c>
      <c r="P3501" s="7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1">
        <f t="shared" si="382"/>
        <v>42132.036168981482</v>
      </c>
      <c r="T3501" s="11">
        <f t="shared" si="383"/>
        <v>42186.290972222225</v>
      </c>
      <c r="U3501">
        <f t="shared" si="38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78"/>
        <v>106</v>
      </c>
      <c r="P3502" s="7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1">
        <f t="shared" si="382"/>
        <v>42419.91942129629</v>
      </c>
      <c r="T3502" s="11">
        <f t="shared" si="383"/>
        <v>42436.207638888889</v>
      </c>
      <c r="U3502">
        <f t="shared" si="38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78"/>
        <v>101</v>
      </c>
      <c r="P3503" s="7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1">
        <f t="shared" si="382"/>
        <v>42233.763831018514</v>
      </c>
      <c r="T3503" s="11">
        <f t="shared" si="383"/>
        <v>42258.763831018514</v>
      </c>
      <c r="U3503">
        <f t="shared" si="38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78"/>
        <v>105</v>
      </c>
      <c r="P3504" s="7">
        <f t="shared" si="379"/>
        <v>136</v>
      </c>
      <c r="Q3504" t="str">
        <f t="shared" si="380"/>
        <v>theater</v>
      </c>
      <c r="R3504" t="str">
        <f t="shared" si="381"/>
        <v>plays</v>
      </c>
      <c r="S3504" s="11">
        <f t="shared" si="382"/>
        <v>42430.839398148149</v>
      </c>
      <c r="T3504" s="11">
        <f t="shared" si="383"/>
        <v>42445.165972222225</v>
      </c>
      <c r="U3504">
        <f t="shared" si="38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78"/>
        <v>108</v>
      </c>
      <c r="P3505" s="7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1">
        <f t="shared" si="382"/>
        <v>42545.478333333333</v>
      </c>
      <c r="T3505" s="11">
        <f t="shared" si="383"/>
        <v>42575.478333333333</v>
      </c>
      <c r="U3505">
        <f t="shared" si="384"/>
        <v>2016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78"/>
        <v>100</v>
      </c>
      <c r="P3506" s="7">
        <f t="shared" si="379"/>
        <v>125</v>
      </c>
      <c r="Q3506" t="str">
        <f t="shared" si="380"/>
        <v>theater</v>
      </c>
      <c r="R3506" t="str">
        <f t="shared" si="381"/>
        <v>plays</v>
      </c>
      <c r="S3506" s="11">
        <f t="shared" si="382"/>
        <v>42297.748738425929</v>
      </c>
      <c r="T3506" s="11">
        <f t="shared" si="383"/>
        <v>42327.790405092594</v>
      </c>
      <c r="U3506">
        <f t="shared" si="38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78"/>
        <v>104</v>
      </c>
      <c r="P3507" s="7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1">
        <f t="shared" si="382"/>
        <v>41760.935706018521</v>
      </c>
      <c r="T3507" s="11">
        <f t="shared" si="383"/>
        <v>41772.166666666664</v>
      </c>
      <c r="U3507">
        <f t="shared" si="38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78"/>
        <v>102</v>
      </c>
      <c r="P3508" s="7">
        <f t="shared" si="379"/>
        <v>105</v>
      </c>
      <c r="Q3508" t="str">
        <f t="shared" si="380"/>
        <v>theater</v>
      </c>
      <c r="R3508" t="str">
        <f t="shared" si="381"/>
        <v>plays</v>
      </c>
      <c r="S3508" s="11">
        <f t="shared" si="382"/>
        <v>41829.734259259261</v>
      </c>
      <c r="T3508" s="11">
        <f t="shared" si="383"/>
        <v>41874.734259259261</v>
      </c>
      <c r="U3508">
        <f t="shared" si="38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78"/>
        <v>104</v>
      </c>
      <c r="P3509" s="7">
        <f t="shared" si="379"/>
        <v>145</v>
      </c>
      <c r="Q3509" t="str">
        <f t="shared" si="380"/>
        <v>theater</v>
      </c>
      <c r="R3509" t="str">
        <f t="shared" si="381"/>
        <v>plays</v>
      </c>
      <c r="S3509" s="11">
        <f t="shared" si="382"/>
        <v>42491.92288194444</v>
      </c>
      <c r="T3509" s="11">
        <f t="shared" si="383"/>
        <v>42521.92288194444</v>
      </c>
      <c r="U3509">
        <f t="shared" si="38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78"/>
        <v>180</v>
      </c>
      <c r="P3510" s="7">
        <f t="shared" si="379"/>
        <v>12</v>
      </c>
      <c r="Q3510" t="str">
        <f t="shared" si="380"/>
        <v>theater</v>
      </c>
      <c r="R3510" t="str">
        <f t="shared" si="381"/>
        <v>plays</v>
      </c>
      <c r="S3510" s="11">
        <f t="shared" si="382"/>
        <v>42477.729780092588</v>
      </c>
      <c r="T3510" s="11">
        <f t="shared" si="383"/>
        <v>42500.875</v>
      </c>
      <c r="U3510">
        <f t="shared" si="38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78"/>
        <v>106</v>
      </c>
      <c r="P3511" s="7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1">
        <f t="shared" si="382"/>
        <v>41950.859560185185</v>
      </c>
      <c r="T3511" s="11">
        <f t="shared" si="383"/>
        <v>41964.204861111109</v>
      </c>
      <c r="U3511">
        <f t="shared" si="38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78"/>
        <v>101</v>
      </c>
      <c r="P3512" s="7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1">
        <f t="shared" si="382"/>
        <v>41802.62090277778</v>
      </c>
      <c r="T3512" s="11">
        <f t="shared" si="383"/>
        <v>41822.62090277778</v>
      </c>
      <c r="U3512">
        <f t="shared" si="38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78"/>
        <v>101</v>
      </c>
      <c r="P3513" s="7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1">
        <f t="shared" si="382"/>
        <v>41927.873784722222</v>
      </c>
      <c r="T3513" s="11">
        <f t="shared" si="383"/>
        <v>41950.770833333336</v>
      </c>
      <c r="U3513">
        <f t="shared" si="38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78"/>
        <v>100</v>
      </c>
      <c r="P3514" s="7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1">
        <f t="shared" si="382"/>
        <v>42057.536944444444</v>
      </c>
      <c r="T3514" s="11">
        <f t="shared" si="383"/>
        <v>42117.49527777778</v>
      </c>
      <c r="U3514">
        <f t="shared" si="38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78"/>
        <v>118</v>
      </c>
      <c r="P3515" s="7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1">
        <f t="shared" si="382"/>
        <v>41781.096203703702</v>
      </c>
      <c r="T3515" s="11">
        <f t="shared" si="383"/>
        <v>41794.207638888889</v>
      </c>
      <c r="U3515">
        <f t="shared" si="38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78"/>
        <v>110</v>
      </c>
      <c r="P3516" s="7">
        <f t="shared" si="379"/>
        <v>55</v>
      </c>
      <c r="Q3516" t="str">
        <f t="shared" si="380"/>
        <v>theater</v>
      </c>
      <c r="R3516" t="str">
        <f t="shared" si="381"/>
        <v>plays</v>
      </c>
      <c r="S3516" s="11">
        <f t="shared" si="382"/>
        <v>42020.846666666665</v>
      </c>
      <c r="T3516" s="11">
        <f t="shared" si="383"/>
        <v>42037.207638888889</v>
      </c>
      <c r="U3516">
        <f t="shared" si="38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78"/>
        <v>103</v>
      </c>
      <c r="P3517" s="7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1">
        <f t="shared" si="382"/>
        <v>42125.772812499999</v>
      </c>
      <c r="T3517" s="11">
        <f t="shared" si="383"/>
        <v>42155.772812499999</v>
      </c>
      <c r="U3517">
        <f t="shared" si="38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78"/>
        <v>100</v>
      </c>
      <c r="P3518" s="7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1">
        <f t="shared" si="382"/>
        <v>41856.010069444441</v>
      </c>
      <c r="T3518" s="11">
        <f t="shared" si="383"/>
        <v>41890.125</v>
      </c>
      <c r="U3518">
        <f t="shared" si="38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78"/>
        <v>100</v>
      </c>
      <c r="P3519" s="7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1">
        <f t="shared" si="382"/>
        <v>41794.817523148151</v>
      </c>
      <c r="T3519" s="11">
        <f t="shared" si="383"/>
        <v>41824.458333333336</v>
      </c>
      <c r="U3519">
        <f t="shared" si="38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78"/>
        <v>110</v>
      </c>
      <c r="P3520" s="7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1">
        <f t="shared" si="382"/>
        <v>41893.783553240741</v>
      </c>
      <c r="T3520" s="11">
        <f t="shared" si="383"/>
        <v>41914.597916666666</v>
      </c>
      <c r="U3520">
        <f t="shared" si="38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78"/>
        <v>101</v>
      </c>
      <c r="P3521" s="7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1">
        <f t="shared" si="382"/>
        <v>42037.598958333328</v>
      </c>
      <c r="T3521" s="11">
        <f t="shared" si="383"/>
        <v>42067.598958333328</v>
      </c>
      <c r="U3521">
        <f t="shared" si="38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85">ROUND(E3522/D3522*100,0)</f>
        <v>101</v>
      </c>
      <c r="P3522" s="7">
        <f t="shared" ref="P3522:P3585" si="386">E3522/L3522</f>
        <v>95.952380952380949</v>
      </c>
      <c r="Q3522" t="str">
        <f t="shared" ref="Q3522:Q3585" si="387">LEFT(N3522,SEARCH("/",N3522)-1)</f>
        <v>theater</v>
      </c>
      <c r="R3522" t="str">
        <f t="shared" ref="R3522:R3585" si="388">RIGHT(N3522,LEN(N3522)-SEARCH("/",N3522))</f>
        <v>plays</v>
      </c>
      <c r="S3522" s="11">
        <f t="shared" ref="S3522:S3585" si="389">(((J3522/60)/60)/24)+DATE(1970,1,1)</f>
        <v>42227.824212962965</v>
      </c>
      <c r="T3522" s="11">
        <f t="shared" ref="T3522:T3585" si="390">(((I3522/60)/60)/24)+DATE(1970,1,1)</f>
        <v>42253.57430555555</v>
      </c>
      <c r="U3522">
        <f t="shared" ref="U3522:U3585" si="391">YEAR(S3522)</f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85"/>
        <v>169</v>
      </c>
      <c r="P3523" s="7">
        <f t="shared" si="386"/>
        <v>45.615384615384613</v>
      </c>
      <c r="Q3523" t="str">
        <f t="shared" si="387"/>
        <v>theater</v>
      </c>
      <c r="R3523" t="str">
        <f t="shared" si="388"/>
        <v>plays</v>
      </c>
      <c r="S3523" s="11">
        <f t="shared" si="389"/>
        <v>41881.361342592594</v>
      </c>
      <c r="T3523" s="11">
        <f t="shared" si="390"/>
        <v>41911.361342592594</v>
      </c>
      <c r="U3523">
        <f t="shared" si="391"/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85"/>
        <v>100</v>
      </c>
      <c r="P3524" s="7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1">
        <f t="shared" si="389"/>
        <v>42234.789884259255</v>
      </c>
      <c r="T3524" s="11">
        <f t="shared" si="390"/>
        <v>42262.420833333337</v>
      </c>
      <c r="U3524">
        <f t="shared" si="391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85"/>
        <v>114</v>
      </c>
      <c r="P3525" s="7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1">
        <f t="shared" si="389"/>
        <v>42581.397546296299</v>
      </c>
      <c r="T3525" s="11">
        <f t="shared" si="390"/>
        <v>42638.958333333328</v>
      </c>
      <c r="U3525">
        <f t="shared" si="391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85"/>
        <v>102</v>
      </c>
      <c r="P3526" s="7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1">
        <f t="shared" si="389"/>
        <v>41880.76357638889</v>
      </c>
      <c r="T3526" s="11">
        <f t="shared" si="390"/>
        <v>41895.166666666664</v>
      </c>
      <c r="U3526">
        <f t="shared" si="391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85"/>
        <v>106</v>
      </c>
      <c r="P3527" s="7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1">
        <f t="shared" si="389"/>
        <v>42214.6956712963</v>
      </c>
      <c r="T3527" s="11">
        <f t="shared" si="390"/>
        <v>42225.666666666672</v>
      </c>
      <c r="U3527">
        <f t="shared" si="391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85"/>
        <v>102</v>
      </c>
      <c r="P3528" s="7">
        <f t="shared" si="386"/>
        <v>99</v>
      </c>
      <c r="Q3528" t="str">
        <f t="shared" si="387"/>
        <v>theater</v>
      </c>
      <c r="R3528" t="str">
        <f t="shared" si="388"/>
        <v>plays</v>
      </c>
      <c r="S3528" s="11">
        <f t="shared" si="389"/>
        <v>42460.335312499999</v>
      </c>
      <c r="T3528" s="11">
        <f t="shared" si="390"/>
        <v>42488.249305555553</v>
      </c>
      <c r="U3528">
        <f t="shared" si="391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85"/>
        <v>117</v>
      </c>
      <c r="P3529" s="7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1">
        <f t="shared" si="389"/>
        <v>42167.023206018523</v>
      </c>
      <c r="T3529" s="11">
        <f t="shared" si="390"/>
        <v>42196.165972222225</v>
      </c>
      <c r="U3529">
        <f t="shared" si="391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85"/>
        <v>101</v>
      </c>
      <c r="P3530" s="7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1">
        <f t="shared" si="389"/>
        <v>42733.50136574074</v>
      </c>
      <c r="T3530" s="11">
        <f t="shared" si="390"/>
        <v>42753.50136574074</v>
      </c>
      <c r="U3530">
        <f t="shared" si="391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85"/>
        <v>132</v>
      </c>
      <c r="P3531" s="7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1">
        <f t="shared" si="389"/>
        <v>42177.761782407411</v>
      </c>
      <c r="T3531" s="11">
        <f t="shared" si="390"/>
        <v>42198.041666666672</v>
      </c>
      <c r="U3531">
        <f t="shared" si="391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85"/>
        <v>100</v>
      </c>
      <c r="P3532" s="7">
        <f t="shared" si="386"/>
        <v>125</v>
      </c>
      <c r="Q3532" t="str">
        <f t="shared" si="387"/>
        <v>theater</v>
      </c>
      <c r="R3532" t="str">
        <f t="shared" si="388"/>
        <v>plays</v>
      </c>
      <c r="S3532" s="11">
        <f t="shared" si="389"/>
        <v>42442.623344907406</v>
      </c>
      <c r="T3532" s="11">
        <f t="shared" si="390"/>
        <v>42470.833333333328</v>
      </c>
      <c r="U3532">
        <f t="shared" si="391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85"/>
        <v>128</v>
      </c>
      <c r="P3533" s="7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1">
        <f t="shared" si="389"/>
        <v>42521.654328703706</v>
      </c>
      <c r="T3533" s="11">
        <f t="shared" si="390"/>
        <v>42551.654328703706</v>
      </c>
      <c r="U3533">
        <f t="shared" si="391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85"/>
        <v>119</v>
      </c>
      <c r="P3534" s="7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1">
        <f t="shared" si="389"/>
        <v>41884.599849537037</v>
      </c>
      <c r="T3534" s="11">
        <f t="shared" si="390"/>
        <v>41900.165972222225</v>
      </c>
      <c r="U3534">
        <f t="shared" si="391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85"/>
        <v>126</v>
      </c>
      <c r="P3535" s="7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1">
        <f t="shared" si="389"/>
        <v>42289.761192129634</v>
      </c>
      <c r="T3535" s="11">
        <f t="shared" si="390"/>
        <v>42319.802858796291</v>
      </c>
      <c r="U3535">
        <f t="shared" si="391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85"/>
        <v>156</v>
      </c>
      <c r="P3536" s="7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1">
        <f t="shared" si="389"/>
        <v>42243.6252662037</v>
      </c>
      <c r="T3536" s="11">
        <f t="shared" si="390"/>
        <v>42278.6252662037</v>
      </c>
      <c r="U3536">
        <f t="shared" si="391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85"/>
        <v>103</v>
      </c>
      <c r="P3537" s="7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1">
        <f t="shared" si="389"/>
        <v>42248.640162037031</v>
      </c>
      <c r="T3537" s="11">
        <f t="shared" si="390"/>
        <v>42279.75</v>
      </c>
      <c r="U3537">
        <f t="shared" si="391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85"/>
        <v>153</v>
      </c>
      <c r="P3538" s="7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1">
        <f t="shared" si="389"/>
        <v>42328.727141203708</v>
      </c>
      <c r="T3538" s="11">
        <f t="shared" si="390"/>
        <v>42358.499305555553</v>
      </c>
      <c r="U3538">
        <f t="shared" si="391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85"/>
        <v>180</v>
      </c>
      <c r="P3539" s="7">
        <f t="shared" si="386"/>
        <v>43.5</v>
      </c>
      <c r="Q3539" t="str">
        <f t="shared" si="387"/>
        <v>theater</v>
      </c>
      <c r="R3539" t="str">
        <f t="shared" si="388"/>
        <v>plays</v>
      </c>
      <c r="S3539" s="11">
        <f t="shared" si="389"/>
        <v>41923.354351851849</v>
      </c>
      <c r="T3539" s="11">
        <f t="shared" si="390"/>
        <v>41960.332638888889</v>
      </c>
      <c r="U3539">
        <f t="shared" si="391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85"/>
        <v>128</v>
      </c>
      <c r="P3540" s="7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1">
        <f t="shared" si="389"/>
        <v>42571.420601851853</v>
      </c>
      <c r="T3540" s="11">
        <f t="shared" si="390"/>
        <v>42599.420601851853</v>
      </c>
      <c r="U3540">
        <f t="shared" si="391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85"/>
        <v>120</v>
      </c>
      <c r="P3541" s="7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1">
        <f t="shared" si="389"/>
        <v>42600.756041666667</v>
      </c>
      <c r="T3541" s="11">
        <f t="shared" si="390"/>
        <v>42621.756041666667</v>
      </c>
      <c r="U3541">
        <f t="shared" si="391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85"/>
        <v>123</v>
      </c>
      <c r="P3542" s="7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1">
        <f t="shared" si="389"/>
        <v>42517.003368055557</v>
      </c>
      <c r="T3542" s="11">
        <f t="shared" si="390"/>
        <v>42547.003368055557</v>
      </c>
      <c r="U3542">
        <f t="shared" si="391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85"/>
        <v>105</v>
      </c>
      <c r="P3543" s="7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1">
        <f t="shared" si="389"/>
        <v>42222.730034722219</v>
      </c>
      <c r="T3543" s="11">
        <f t="shared" si="390"/>
        <v>42247.730034722219</v>
      </c>
      <c r="U3543">
        <f t="shared" si="391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85"/>
        <v>102</v>
      </c>
      <c r="P3544" s="7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1">
        <f t="shared" si="389"/>
        <v>41829.599791666667</v>
      </c>
      <c r="T3544" s="11">
        <f t="shared" si="390"/>
        <v>41889.599791666667</v>
      </c>
      <c r="U3544">
        <f t="shared" si="391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85"/>
        <v>105</v>
      </c>
      <c r="P3545" s="7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1">
        <f t="shared" si="389"/>
        <v>42150.755312499998</v>
      </c>
      <c r="T3545" s="11">
        <f t="shared" si="390"/>
        <v>42180.755312499998</v>
      </c>
      <c r="U3545">
        <f t="shared" si="391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85"/>
        <v>100</v>
      </c>
      <c r="P3546" s="7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1">
        <f t="shared" si="389"/>
        <v>42040.831678240742</v>
      </c>
      <c r="T3546" s="11">
        <f t="shared" si="390"/>
        <v>42070.831678240742</v>
      </c>
      <c r="U3546">
        <f t="shared" si="391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85"/>
        <v>100</v>
      </c>
      <c r="P3547" s="7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1">
        <f t="shared" si="389"/>
        <v>42075.807395833333</v>
      </c>
      <c r="T3547" s="11">
        <f t="shared" si="390"/>
        <v>42105.807395833333</v>
      </c>
      <c r="U3547">
        <f t="shared" si="391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85"/>
        <v>102</v>
      </c>
      <c r="P3548" s="7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1">
        <f t="shared" si="389"/>
        <v>42073.660694444443</v>
      </c>
      <c r="T3548" s="11">
        <f t="shared" si="390"/>
        <v>42095.165972222225</v>
      </c>
      <c r="U3548">
        <f t="shared" si="391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85"/>
        <v>114</v>
      </c>
      <c r="P3549" s="7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1">
        <f t="shared" si="389"/>
        <v>42480.078715277778</v>
      </c>
      <c r="T3549" s="11">
        <f t="shared" si="390"/>
        <v>42504.165972222225</v>
      </c>
      <c r="U3549">
        <f t="shared" si="391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85"/>
        <v>102</v>
      </c>
      <c r="P3550" s="7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1">
        <f t="shared" si="389"/>
        <v>42411.942291666666</v>
      </c>
      <c r="T3550" s="11">
        <f t="shared" si="390"/>
        <v>42434.041666666672</v>
      </c>
      <c r="U3550">
        <f t="shared" si="391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85"/>
        <v>102</v>
      </c>
      <c r="P3551" s="7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1">
        <f t="shared" si="389"/>
        <v>42223.394363425927</v>
      </c>
      <c r="T3551" s="11">
        <f t="shared" si="390"/>
        <v>42251.394363425927</v>
      </c>
      <c r="U3551">
        <f t="shared" si="391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85"/>
        <v>105</v>
      </c>
      <c r="P3552" s="7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1">
        <f t="shared" si="389"/>
        <v>42462.893495370372</v>
      </c>
      <c r="T3552" s="11">
        <f t="shared" si="390"/>
        <v>42492.893495370372</v>
      </c>
      <c r="U3552">
        <f t="shared" si="391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85"/>
        <v>102</v>
      </c>
      <c r="P3553" s="7">
        <f t="shared" si="386"/>
        <v>61.1</v>
      </c>
      <c r="Q3553" t="str">
        <f t="shared" si="387"/>
        <v>theater</v>
      </c>
      <c r="R3553" t="str">
        <f t="shared" si="388"/>
        <v>plays</v>
      </c>
      <c r="S3553" s="11">
        <f t="shared" si="389"/>
        <v>41753.515856481477</v>
      </c>
      <c r="T3553" s="11">
        <f t="shared" si="390"/>
        <v>41781.921527777777</v>
      </c>
      <c r="U3553">
        <f t="shared" si="391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85"/>
        <v>100</v>
      </c>
      <c r="P3554" s="7">
        <f t="shared" si="386"/>
        <v>38.65</v>
      </c>
      <c r="Q3554" t="str">
        <f t="shared" si="387"/>
        <v>theater</v>
      </c>
      <c r="R3554" t="str">
        <f t="shared" si="388"/>
        <v>plays</v>
      </c>
      <c r="S3554" s="11">
        <f t="shared" si="389"/>
        <v>41788.587083333332</v>
      </c>
      <c r="T3554" s="11">
        <f t="shared" si="390"/>
        <v>41818.587083333332</v>
      </c>
      <c r="U3554">
        <f t="shared" si="391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85"/>
        <v>106</v>
      </c>
      <c r="P3555" s="7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1">
        <f t="shared" si="389"/>
        <v>42196.028703703705</v>
      </c>
      <c r="T3555" s="11">
        <f t="shared" si="390"/>
        <v>42228</v>
      </c>
      <c r="U3555">
        <f t="shared" si="391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85"/>
        <v>113</v>
      </c>
      <c r="P3556" s="7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1">
        <f t="shared" si="389"/>
        <v>42016.050451388888</v>
      </c>
      <c r="T3556" s="11">
        <f t="shared" si="390"/>
        <v>42046.708333333328</v>
      </c>
      <c r="U3556">
        <f t="shared" si="391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85"/>
        <v>100</v>
      </c>
      <c r="P3557" s="7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1">
        <f t="shared" si="389"/>
        <v>42661.442060185189</v>
      </c>
      <c r="T3557" s="11">
        <f t="shared" si="390"/>
        <v>42691.483726851846</v>
      </c>
      <c r="U3557">
        <f t="shared" si="391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85"/>
        <v>100</v>
      </c>
      <c r="P3558" s="7">
        <f t="shared" si="386"/>
        <v>110.5</v>
      </c>
      <c r="Q3558" t="str">
        <f t="shared" si="387"/>
        <v>theater</v>
      </c>
      <c r="R3558" t="str">
        <f t="shared" si="388"/>
        <v>plays</v>
      </c>
      <c r="S3558" s="11">
        <f t="shared" si="389"/>
        <v>41808.649583333332</v>
      </c>
      <c r="T3558" s="11">
        <f t="shared" si="390"/>
        <v>41868.649583333332</v>
      </c>
      <c r="U3558">
        <f t="shared" si="391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85"/>
        <v>100</v>
      </c>
      <c r="P3559" s="7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1">
        <f t="shared" si="389"/>
        <v>41730.276747685188</v>
      </c>
      <c r="T3559" s="11">
        <f t="shared" si="390"/>
        <v>41764.276747685188</v>
      </c>
      <c r="U3559">
        <f t="shared" si="391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85"/>
        <v>144</v>
      </c>
      <c r="P3560" s="7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1">
        <f t="shared" si="389"/>
        <v>42139.816840277781</v>
      </c>
      <c r="T3560" s="11">
        <f t="shared" si="390"/>
        <v>42181.875</v>
      </c>
      <c r="U3560">
        <f t="shared" si="391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85"/>
        <v>104</v>
      </c>
      <c r="P3561" s="7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1">
        <f t="shared" si="389"/>
        <v>42194.096157407403</v>
      </c>
      <c r="T3561" s="11">
        <f t="shared" si="390"/>
        <v>42216.373611111107</v>
      </c>
      <c r="U3561">
        <f t="shared" si="391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85"/>
        <v>108</v>
      </c>
      <c r="P3562" s="7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1">
        <f t="shared" si="389"/>
        <v>42115.889652777783</v>
      </c>
      <c r="T3562" s="11">
        <f t="shared" si="390"/>
        <v>42151.114583333328</v>
      </c>
      <c r="U3562">
        <f t="shared" si="391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85"/>
        <v>102</v>
      </c>
      <c r="P3563" s="7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1">
        <f t="shared" si="389"/>
        <v>42203.680300925931</v>
      </c>
      <c r="T3563" s="11">
        <f t="shared" si="390"/>
        <v>42221.774999999994</v>
      </c>
      <c r="U3563">
        <f t="shared" si="391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85"/>
        <v>149</v>
      </c>
      <c r="P3564" s="7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1">
        <f t="shared" si="389"/>
        <v>42433.761886574073</v>
      </c>
      <c r="T3564" s="11">
        <f t="shared" si="390"/>
        <v>42442.916666666672</v>
      </c>
      <c r="U3564">
        <f t="shared" si="391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85"/>
        <v>105</v>
      </c>
      <c r="P3565" s="7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1">
        <f t="shared" si="389"/>
        <v>42555.671944444446</v>
      </c>
      <c r="T3565" s="11">
        <f t="shared" si="390"/>
        <v>42583.791666666672</v>
      </c>
      <c r="U3565">
        <f t="shared" si="391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85"/>
        <v>101</v>
      </c>
      <c r="P3566" s="7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1">
        <f t="shared" si="389"/>
        <v>42236.623252314821</v>
      </c>
      <c r="T3566" s="11">
        <f t="shared" si="390"/>
        <v>42282.666666666672</v>
      </c>
      <c r="U3566">
        <f t="shared" si="391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85"/>
        <v>131</v>
      </c>
      <c r="P3567" s="7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1">
        <f t="shared" si="389"/>
        <v>41974.743148148147</v>
      </c>
      <c r="T3567" s="11">
        <f t="shared" si="390"/>
        <v>42004.743148148147</v>
      </c>
      <c r="U3567">
        <f t="shared" si="391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85"/>
        <v>105</v>
      </c>
      <c r="P3568" s="7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1">
        <f t="shared" si="389"/>
        <v>41997.507905092592</v>
      </c>
      <c r="T3568" s="11">
        <f t="shared" si="390"/>
        <v>42027.507905092592</v>
      </c>
      <c r="U3568">
        <f t="shared" si="391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85"/>
        <v>109</v>
      </c>
      <c r="P3569" s="7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1">
        <f t="shared" si="389"/>
        <v>42135.810694444444</v>
      </c>
      <c r="T3569" s="11">
        <f t="shared" si="390"/>
        <v>42165.810694444444</v>
      </c>
      <c r="U3569">
        <f t="shared" si="391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85"/>
        <v>111</v>
      </c>
      <c r="P3570" s="7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1">
        <f t="shared" si="389"/>
        <v>41869.740671296298</v>
      </c>
      <c r="T3570" s="11">
        <f t="shared" si="390"/>
        <v>41899.740671296298</v>
      </c>
      <c r="U3570">
        <f t="shared" si="391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85"/>
        <v>100</v>
      </c>
      <c r="P3571" s="7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1">
        <f t="shared" si="389"/>
        <v>41982.688611111109</v>
      </c>
      <c r="T3571" s="11">
        <f t="shared" si="390"/>
        <v>42012.688611111109</v>
      </c>
      <c r="U3571">
        <f t="shared" si="391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85"/>
        <v>114</v>
      </c>
      <c r="P3572" s="7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1">
        <f t="shared" si="389"/>
        <v>41976.331979166673</v>
      </c>
      <c r="T3572" s="11">
        <f t="shared" si="390"/>
        <v>42004.291666666672</v>
      </c>
      <c r="U3572">
        <f t="shared" si="391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85"/>
        <v>122</v>
      </c>
      <c r="P3573" s="7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1">
        <f t="shared" si="389"/>
        <v>41912.858946759261</v>
      </c>
      <c r="T3573" s="11">
        <f t="shared" si="390"/>
        <v>41942.858946759261</v>
      </c>
      <c r="U3573">
        <f t="shared" si="391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85"/>
        <v>100</v>
      </c>
      <c r="P3574" s="7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1">
        <f t="shared" si="389"/>
        <v>42146.570393518516</v>
      </c>
      <c r="T3574" s="11">
        <f t="shared" si="390"/>
        <v>42176.570393518516</v>
      </c>
      <c r="U3574">
        <f t="shared" si="391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85"/>
        <v>103</v>
      </c>
      <c r="P3575" s="7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1">
        <f t="shared" si="389"/>
        <v>41921.375532407408</v>
      </c>
      <c r="T3575" s="11">
        <f t="shared" si="390"/>
        <v>41951.417199074072</v>
      </c>
      <c r="U3575">
        <f t="shared" si="391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85"/>
        <v>106</v>
      </c>
      <c r="P3576" s="7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1">
        <f t="shared" si="389"/>
        <v>41926.942685185182</v>
      </c>
      <c r="T3576" s="11">
        <f t="shared" si="390"/>
        <v>41956.984351851846</v>
      </c>
      <c r="U3576">
        <f t="shared" si="391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85"/>
        <v>101</v>
      </c>
      <c r="P3577" s="7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1">
        <f t="shared" si="389"/>
        <v>42561.783877314811</v>
      </c>
      <c r="T3577" s="11">
        <f t="shared" si="390"/>
        <v>42593.165972222225</v>
      </c>
      <c r="U3577">
        <f t="shared" si="391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85"/>
        <v>100</v>
      </c>
      <c r="P3578" s="7">
        <f t="shared" si="386"/>
        <v>20</v>
      </c>
      <c r="Q3578" t="str">
        <f t="shared" si="387"/>
        <v>theater</v>
      </c>
      <c r="R3578" t="str">
        <f t="shared" si="388"/>
        <v>plays</v>
      </c>
      <c r="S3578" s="11">
        <f t="shared" si="389"/>
        <v>42649.54923611111</v>
      </c>
      <c r="T3578" s="11">
        <f t="shared" si="390"/>
        <v>42709.590902777782</v>
      </c>
      <c r="U3578">
        <f t="shared" si="391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85"/>
        <v>130</v>
      </c>
      <c r="P3579" s="7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1">
        <f t="shared" si="389"/>
        <v>42093.786840277782</v>
      </c>
      <c r="T3579" s="11">
        <f t="shared" si="390"/>
        <v>42120.26944444445</v>
      </c>
      <c r="U3579">
        <f t="shared" si="391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85"/>
        <v>100</v>
      </c>
      <c r="P3580" s="7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1">
        <f t="shared" si="389"/>
        <v>42460.733530092592</v>
      </c>
      <c r="T3580" s="11">
        <f t="shared" si="390"/>
        <v>42490.733530092592</v>
      </c>
      <c r="U3580">
        <f t="shared" si="391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85"/>
        <v>100</v>
      </c>
      <c r="P3581" s="7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1">
        <f t="shared" si="389"/>
        <v>42430.762222222227</v>
      </c>
      <c r="T3581" s="11">
        <f t="shared" si="390"/>
        <v>42460.720555555556</v>
      </c>
      <c r="U3581">
        <f t="shared" si="391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85"/>
        <v>114</v>
      </c>
      <c r="P3582" s="7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1">
        <f t="shared" si="389"/>
        <v>42026.176180555558</v>
      </c>
      <c r="T3582" s="11">
        <f t="shared" si="390"/>
        <v>42064.207638888889</v>
      </c>
      <c r="U3582">
        <f t="shared" si="391"/>
        <v>2015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85"/>
        <v>100</v>
      </c>
      <c r="P3583" s="7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1">
        <f t="shared" si="389"/>
        <v>41836.471180555556</v>
      </c>
      <c r="T3583" s="11">
        <f t="shared" si="390"/>
        <v>41850.471180555556</v>
      </c>
      <c r="U3583">
        <f t="shared" si="391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85"/>
        <v>287</v>
      </c>
      <c r="P3584" s="7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1">
        <f t="shared" si="389"/>
        <v>42451.095856481479</v>
      </c>
      <c r="T3584" s="11">
        <f t="shared" si="390"/>
        <v>42465.095856481479</v>
      </c>
      <c r="U3584">
        <f t="shared" si="391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85"/>
        <v>109</v>
      </c>
      <c r="P3585" s="7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1">
        <f t="shared" si="389"/>
        <v>42418.425983796296</v>
      </c>
      <c r="T3585" s="11">
        <f t="shared" si="390"/>
        <v>42478.384317129632</v>
      </c>
      <c r="U3585">
        <f t="shared" si="391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92">ROUND(E3586/D3586*100,0)</f>
        <v>116</v>
      </c>
      <c r="P3586" s="7">
        <f t="shared" ref="P3586:P3649" si="393">E3586/L3586</f>
        <v>30.9375</v>
      </c>
      <c r="Q3586" t="str">
        <f t="shared" ref="Q3586:Q3649" si="394">LEFT(N3586,SEARCH("/",N3586)-1)</f>
        <v>theater</v>
      </c>
      <c r="R3586" t="str">
        <f t="shared" ref="R3586:R3649" si="395">RIGHT(N3586,LEN(N3586)-SEARCH("/",N3586))</f>
        <v>plays</v>
      </c>
      <c r="S3586" s="11">
        <f t="shared" ref="S3586:S3649" si="396">(((J3586/60)/60)/24)+DATE(1970,1,1)</f>
        <v>42168.316481481481</v>
      </c>
      <c r="T3586" s="11">
        <f t="shared" ref="T3586:T3649" si="397">(((I3586/60)/60)/24)+DATE(1970,1,1)</f>
        <v>42198.316481481481</v>
      </c>
      <c r="U3586">
        <f t="shared" ref="U3586:U3649" si="398">YEAR(S3586)</f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92"/>
        <v>119</v>
      </c>
      <c r="P3587" s="7">
        <f t="shared" si="393"/>
        <v>176.08695652173913</v>
      </c>
      <c r="Q3587" t="str">
        <f t="shared" si="394"/>
        <v>theater</v>
      </c>
      <c r="R3587" t="str">
        <f t="shared" si="395"/>
        <v>plays</v>
      </c>
      <c r="S3587" s="11">
        <f t="shared" si="396"/>
        <v>41964.716319444444</v>
      </c>
      <c r="T3587" s="11">
        <f t="shared" si="397"/>
        <v>41994.716319444444</v>
      </c>
      <c r="U3587">
        <f t="shared" si="398"/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92"/>
        <v>109</v>
      </c>
      <c r="P3588" s="7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1">
        <f t="shared" si="396"/>
        <v>42576.697569444441</v>
      </c>
      <c r="T3588" s="11">
        <f t="shared" si="397"/>
        <v>42636.697569444441</v>
      </c>
      <c r="U3588">
        <f t="shared" si="398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92"/>
        <v>127</v>
      </c>
      <c r="P3589" s="7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1">
        <f t="shared" si="396"/>
        <v>42503.539976851855</v>
      </c>
      <c r="T3589" s="11">
        <f t="shared" si="397"/>
        <v>42548.791666666672</v>
      </c>
      <c r="U3589">
        <f t="shared" si="398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92"/>
        <v>101</v>
      </c>
      <c r="P3590" s="7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1">
        <f t="shared" si="396"/>
        <v>42101.828819444447</v>
      </c>
      <c r="T3590" s="11">
        <f t="shared" si="397"/>
        <v>42123.958333333328</v>
      </c>
      <c r="U3590">
        <f t="shared" si="398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92"/>
        <v>128</v>
      </c>
      <c r="P3591" s="7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1">
        <f t="shared" si="396"/>
        <v>42125.647534722222</v>
      </c>
      <c r="T3591" s="11">
        <f t="shared" si="397"/>
        <v>42150.647534722222</v>
      </c>
      <c r="U3591">
        <f t="shared" si="398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92"/>
        <v>100</v>
      </c>
      <c r="P3592" s="7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1">
        <f t="shared" si="396"/>
        <v>41902.333726851852</v>
      </c>
      <c r="T3592" s="11">
        <f t="shared" si="397"/>
        <v>41932.333726851852</v>
      </c>
      <c r="U3592">
        <f t="shared" si="398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92"/>
        <v>175</v>
      </c>
      <c r="P3593" s="7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1">
        <f t="shared" si="396"/>
        <v>42003.948425925926</v>
      </c>
      <c r="T3593" s="11">
        <f t="shared" si="397"/>
        <v>42028.207638888889</v>
      </c>
      <c r="U3593">
        <f t="shared" si="398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92"/>
        <v>127</v>
      </c>
      <c r="P3594" s="7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1">
        <f t="shared" si="396"/>
        <v>41988.829942129625</v>
      </c>
      <c r="T3594" s="11">
        <f t="shared" si="397"/>
        <v>42046.207638888889</v>
      </c>
      <c r="U3594">
        <f t="shared" si="398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92"/>
        <v>111</v>
      </c>
      <c r="P3595" s="7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1">
        <f t="shared" si="396"/>
        <v>41974.898599537039</v>
      </c>
      <c r="T3595" s="11">
        <f t="shared" si="397"/>
        <v>42009.851388888885</v>
      </c>
      <c r="U3595">
        <f t="shared" si="398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92"/>
        <v>126</v>
      </c>
      <c r="P3596" s="7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1">
        <f t="shared" si="396"/>
        <v>42592.066921296297</v>
      </c>
      <c r="T3596" s="11">
        <f t="shared" si="397"/>
        <v>42617.066921296297</v>
      </c>
      <c r="U3596">
        <f t="shared" si="398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92"/>
        <v>119</v>
      </c>
      <c r="P3597" s="7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1">
        <f t="shared" si="396"/>
        <v>42050.008368055554</v>
      </c>
      <c r="T3597" s="11">
        <f t="shared" si="397"/>
        <v>42076.290972222225</v>
      </c>
      <c r="U3597">
        <f t="shared" si="398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92"/>
        <v>108</v>
      </c>
      <c r="P3598" s="7">
        <f t="shared" si="393"/>
        <v>79</v>
      </c>
      <c r="Q3598" t="str">
        <f t="shared" si="394"/>
        <v>theater</v>
      </c>
      <c r="R3598" t="str">
        <f t="shared" si="395"/>
        <v>plays</v>
      </c>
      <c r="S3598" s="11">
        <f t="shared" si="396"/>
        <v>41856.715069444443</v>
      </c>
      <c r="T3598" s="11">
        <f t="shared" si="397"/>
        <v>41877.715069444443</v>
      </c>
      <c r="U3598">
        <f t="shared" si="398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92"/>
        <v>103</v>
      </c>
      <c r="P3599" s="7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1">
        <f t="shared" si="396"/>
        <v>42417.585532407407</v>
      </c>
      <c r="T3599" s="11">
        <f t="shared" si="397"/>
        <v>42432.249305555553</v>
      </c>
      <c r="U3599">
        <f t="shared" si="398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92"/>
        <v>110</v>
      </c>
      <c r="P3600" s="7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1">
        <f t="shared" si="396"/>
        <v>41866.79886574074</v>
      </c>
      <c r="T3600" s="11">
        <f t="shared" si="397"/>
        <v>41885.207638888889</v>
      </c>
      <c r="U3600">
        <f t="shared" si="398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92"/>
        <v>202</v>
      </c>
      <c r="P3601" s="7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1">
        <f t="shared" si="396"/>
        <v>42220.79487268519</v>
      </c>
      <c r="T3601" s="11">
        <f t="shared" si="397"/>
        <v>42246</v>
      </c>
      <c r="U3601">
        <f t="shared" si="398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92"/>
        <v>130</v>
      </c>
      <c r="P3602" s="7">
        <f t="shared" si="393"/>
        <v>3.25</v>
      </c>
      <c r="Q3602" t="str">
        <f t="shared" si="394"/>
        <v>theater</v>
      </c>
      <c r="R3602" t="str">
        <f t="shared" si="395"/>
        <v>plays</v>
      </c>
      <c r="S3602" s="11">
        <f t="shared" si="396"/>
        <v>42628.849120370374</v>
      </c>
      <c r="T3602" s="11">
        <f t="shared" si="397"/>
        <v>42656.849120370374</v>
      </c>
      <c r="U3602">
        <f t="shared" si="398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92"/>
        <v>104</v>
      </c>
      <c r="P3603" s="7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1">
        <f t="shared" si="396"/>
        <v>41990.99863425926</v>
      </c>
      <c r="T3603" s="11">
        <f t="shared" si="397"/>
        <v>42020.99863425926</v>
      </c>
      <c r="U3603">
        <f t="shared" si="398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92"/>
        <v>100</v>
      </c>
      <c r="P3604" s="7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1">
        <f t="shared" si="396"/>
        <v>42447.894432870366</v>
      </c>
      <c r="T3604" s="11">
        <f t="shared" si="397"/>
        <v>42507.894432870366</v>
      </c>
      <c r="U3604">
        <f t="shared" si="398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92"/>
        <v>171</v>
      </c>
      <c r="P3605" s="7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1">
        <f t="shared" si="396"/>
        <v>42283.864351851851</v>
      </c>
      <c r="T3605" s="11">
        <f t="shared" si="397"/>
        <v>42313.906018518523</v>
      </c>
      <c r="U3605">
        <f t="shared" si="398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92"/>
        <v>113</v>
      </c>
      <c r="P3606" s="7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1">
        <f t="shared" si="396"/>
        <v>42483.015694444446</v>
      </c>
      <c r="T3606" s="11">
        <f t="shared" si="397"/>
        <v>42489.290972222225</v>
      </c>
      <c r="U3606">
        <f t="shared" si="398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92"/>
        <v>184</v>
      </c>
      <c r="P3607" s="7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1">
        <f t="shared" si="396"/>
        <v>42383.793124999997</v>
      </c>
      <c r="T3607" s="11">
        <f t="shared" si="397"/>
        <v>42413.793124999997</v>
      </c>
      <c r="U3607">
        <f t="shared" si="398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92"/>
        <v>130</v>
      </c>
      <c r="P3608" s="7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1">
        <f t="shared" si="396"/>
        <v>42566.604826388888</v>
      </c>
      <c r="T3608" s="11">
        <f t="shared" si="397"/>
        <v>42596.604826388888</v>
      </c>
      <c r="U3608">
        <f t="shared" si="398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92"/>
        <v>105</v>
      </c>
      <c r="P3609" s="7">
        <f t="shared" si="393"/>
        <v>29</v>
      </c>
      <c r="Q3609" t="str">
        <f t="shared" si="394"/>
        <v>theater</v>
      </c>
      <c r="R3609" t="str">
        <f t="shared" si="395"/>
        <v>plays</v>
      </c>
      <c r="S3609" s="11">
        <f t="shared" si="396"/>
        <v>42338.963912037041</v>
      </c>
      <c r="T3609" s="11">
        <f t="shared" si="397"/>
        <v>42353</v>
      </c>
      <c r="U3609">
        <f t="shared" si="398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92"/>
        <v>100</v>
      </c>
      <c r="P3610" s="7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1">
        <f t="shared" si="396"/>
        <v>42506.709375000006</v>
      </c>
      <c r="T3610" s="11">
        <f t="shared" si="397"/>
        <v>42538.583333333328</v>
      </c>
      <c r="U3610">
        <f t="shared" si="398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92"/>
        <v>153</v>
      </c>
      <c r="P3611" s="7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1">
        <f t="shared" si="396"/>
        <v>42429.991724537031</v>
      </c>
      <c r="T3611" s="11">
        <f t="shared" si="397"/>
        <v>42459.950057870374</v>
      </c>
      <c r="U3611">
        <f t="shared" si="398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92"/>
        <v>162</v>
      </c>
      <c r="P3612" s="7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1">
        <f t="shared" si="396"/>
        <v>42203.432129629626</v>
      </c>
      <c r="T3612" s="11">
        <f t="shared" si="397"/>
        <v>42233.432129629626</v>
      </c>
      <c r="U3612">
        <f t="shared" si="398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92"/>
        <v>136</v>
      </c>
      <c r="P3613" s="7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1">
        <f t="shared" si="396"/>
        <v>42072.370381944449</v>
      </c>
      <c r="T3613" s="11">
        <f t="shared" si="397"/>
        <v>42102.370381944449</v>
      </c>
      <c r="U3613">
        <f t="shared" si="398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92"/>
        <v>144</v>
      </c>
      <c r="P3614" s="7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1">
        <f t="shared" si="396"/>
        <v>41789.726979166669</v>
      </c>
      <c r="T3614" s="11">
        <f t="shared" si="397"/>
        <v>41799.726979166669</v>
      </c>
      <c r="U3614">
        <f t="shared" si="398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92"/>
        <v>100</v>
      </c>
      <c r="P3615" s="7">
        <f t="shared" si="393"/>
        <v>62.5</v>
      </c>
      <c r="Q3615" t="str">
        <f t="shared" si="394"/>
        <v>theater</v>
      </c>
      <c r="R3615" t="str">
        <f t="shared" si="395"/>
        <v>plays</v>
      </c>
      <c r="S3615" s="11">
        <f t="shared" si="396"/>
        <v>41788.58997685185</v>
      </c>
      <c r="T3615" s="11">
        <f t="shared" si="397"/>
        <v>41818.58997685185</v>
      </c>
      <c r="U3615">
        <f t="shared" si="398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92"/>
        <v>101</v>
      </c>
      <c r="P3616" s="7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1">
        <f t="shared" si="396"/>
        <v>42144.041851851856</v>
      </c>
      <c r="T3616" s="11">
        <f t="shared" si="397"/>
        <v>42174.041851851856</v>
      </c>
      <c r="U3616">
        <f t="shared" si="398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92"/>
        <v>107</v>
      </c>
      <c r="P3617" s="7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1">
        <f t="shared" si="396"/>
        <v>42318.593703703707</v>
      </c>
      <c r="T3617" s="11">
        <f t="shared" si="397"/>
        <v>42348.593703703707</v>
      </c>
      <c r="U3617">
        <f t="shared" si="398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92"/>
        <v>125</v>
      </c>
      <c r="P3618" s="7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1">
        <f t="shared" si="396"/>
        <v>42052.949814814812</v>
      </c>
      <c r="T3618" s="11">
        <f t="shared" si="397"/>
        <v>42082.908148148148</v>
      </c>
      <c r="U3618">
        <f t="shared" si="398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92"/>
        <v>119</v>
      </c>
      <c r="P3619" s="7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1">
        <f t="shared" si="396"/>
        <v>42779.610289351855</v>
      </c>
      <c r="T3619" s="11">
        <f t="shared" si="397"/>
        <v>42794</v>
      </c>
      <c r="U3619">
        <f t="shared" si="398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92"/>
        <v>101</v>
      </c>
      <c r="P3620" s="7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1">
        <f t="shared" si="396"/>
        <v>42128.627893518518</v>
      </c>
      <c r="T3620" s="11">
        <f t="shared" si="397"/>
        <v>42158.627893518518</v>
      </c>
      <c r="U3620">
        <f t="shared" si="398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92"/>
        <v>113</v>
      </c>
      <c r="P3621" s="7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1">
        <f t="shared" si="396"/>
        <v>42661.132245370376</v>
      </c>
      <c r="T3621" s="11">
        <f t="shared" si="397"/>
        <v>42693.916666666672</v>
      </c>
      <c r="U3621">
        <f t="shared" si="398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92"/>
        <v>105</v>
      </c>
      <c r="P3622" s="7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1">
        <f t="shared" si="396"/>
        <v>42037.938206018516</v>
      </c>
      <c r="T3622" s="11">
        <f t="shared" si="397"/>
        <v>42068.166666666672</v>
      </c>
      <c r="U3622">
        <f t="shared" si="398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92"/>
        <v>110</v>
      </c>
      <c r="P3623" s="7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1">
        <f t="shared" si="396"/>
        <v>42619.935694444444</v>
      </c>
      <c r="T3623" s="11">
        <f t="shared" si="397"/>
        <v>42643.875</v>
      </c>
      <c r="U3623">
        <f t="shared" si="398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92"/>
        <v>100</v>
      </c>
      <c r="P3624" s="7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1">
        <f t="shared" si="396"/>
        <v>41877.221886574072</v>
      </c>
      <c r="T3624" s="11">
        <f t="shared" si="397"/>
        <v>41910.140972222223</v>
      </c>
      <c r="U3624">
        <f t="shared" si="398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92"/>
        <v>120</v>
      </c>
      <c r="P3625" s="7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1">
        <f t="shared" si="396"/>
        <v>41828.736921296295</v>
      </c>
      <c r="T3625" s="11">
        <f t="shared" si="397"/>
        <v>41846.291666666664</v>
      </c>
      <c r="U3625">
        <f t="shared" si="398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92"/>
        <v>105</v>
      </c>
      <c r="P3626" s="7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1">
        <f t="shared" si="396"/>
        <v>42545.774189814809</v>
      </c>
      <c r="T3626" s="11">
        <f t="shared" si="397"/>
        <v>42605.774189814809</v>
      </c>
      <c r="U3626">
        <f t="shared" si="398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92"/>
        <v>103</v>
      </c>
      <c r="P3627" s="7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1">
        <f t="shared" si="396"/>
        <v>42157.652511574073</v>
      </c>
      <c r="T3627" s="11">
        <f t="shared" si="397"/>
        <v>42187.652511574073</v>
      </c>
      <c r="U3627">
        <f t="shared" si="398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92"/>
        <v>102</v>
      </c>
      <c r="P3628" s="7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1">
        <f t="shared" si="396"/>
        <v>41846.667326388888</v>
      </c>
      <c r="T3628" s="11">
        <f t="shared" si="397"/>
        <v>41867.667326388888</v>
      </c>
      <c r="U3628">
        <f t="shared" si="398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92"/>
        <v>100</v>
      </c>
      <c r="P3629" s="7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1">
        <f t="shared" si="396"/>
        <v>42460.741747685184</v>
      </c>
      <c r="T3629" s="11">
        <f t="shared" si="397"/>
        <v>42511.165972222225</v>
      </c>
      <c r="U3629">
        <f t="shared" si="398"/>
        <v>2016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92"/>
        <v>0</v>
      </c>
      <c r="P3630" s="7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1">
        <f t="shared" si="396"/>
        <v>42291.833287037036</v>
      </c>
      <c r="T3630" s="11">
        <f t="shared" si="397"/>
        <v>42351.874953703707</v>
      </c>
      <c r="U3630">
        <f t="shared" si="398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92"/>
        <v>0</v>
      </c>
      <c r="P3631" s="7">
        <f t="shared" si="393"/>
        <v>1</v>
      </c>
      <c r="Q3631" t="str">
        <f t="shared" si="394"/>
        <v>theater</v>
      </c>
      <c r="R3631" t="str">
        <f t="shared" si="395"/>
        <v>musical</v>
      </c>
      <c r="S3631" s="11">
        <f t="shared" si="396"/>
        <v>42437.094490740739</v>
      </c>
      <c r="T3631" s="11">
        <f t="shared" si="397"/>
        <v>42495.708333333328</v>
      </c>
      <c r="U3631">
        <f t="shared" si="398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92"/>
        <v>0</v>
      </c>
      <c r="P3632" s="7">
        <f t="shared" si="393"/>
        <v>1</v>
      </c>
      <c r="Q3632" t="str">
        <f t="shared" si="394"/>
        <v>theater</v>
      </c>
      <c r="R3632" t="str">
        <f t="shared" si="395"/>
        <v>musical</v>
      </c>
      <c r="S3632" s="11">
        <f t="shared" si="396"/>
        <v>41942.84710648148</v>
      </c>
      <c r="T3632" s="11">
        <f t="shared" si="397"/>
        <v>41972.888773148152</v>
      </c>
      <c r="U3632">
        <f t="shared" si="398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92"/>
        <v>51</v>
      </c>
      <c r="P3633" s="7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1">
        <f t="shared" si="396"/>
        <v>41880.753437499996</v>
      </c>
      <c r="T3633" s="11">
        <f t="shared" si="397"/>
        <v>41905.165972222225</v>
      </c>
      <c r="U3633">
        <f t="shared" si="398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92"/>
        <v>20</v>
      </c>
      <c r="P3634" s="7">
        <f t="shared" si="393"/>
        <v>100</v>
      </c>
      <c r="Q3634" t="str">
        <f t="shared" si="394"/>
        <v>theater</v>
      </c>
      <c r="R3634" t="str">
        <f t="shared" si="395"/>
        <v>musical</v>
      </c>
      <c r="S3634" s="11">
        <f t="shared" si="396"/>
        <v>41946.936909722222</v>
      </c>
      <c r="T3634" s="11">
        <f t="shared" si="397"/>
        <v>41966.936909722222</v>
      </c>
      <c r="U3634">
        <f t="shared" si="398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92"/>
        <v>35</v>
      </c>
      <c r="P3635" s="7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1">
        <f t="shared" si="396"/>
        <v>42649.623460648145</v>
      </c>
      <c r="T3635" s="11">
        <f t="shared" si="397"/>
        <v>42693.041666666672</v>
      </c>
      <c r="U3635">
        <f t="shared" si="398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92"/>
        <v>4</v>
      </c>
      <c r="P3636" s="7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1">
        <f t="shared" si="396"/>
        <v>42701.166365740741</v>
      </c>
      <c r="T3636" s="11">
        <f t="shared" si="397"/>
        <v>42749.165972222225</v>
      </c>
      <c r="U3636">
        <f t="shared" si="398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92"/>
        <v>36</v>
      </c>
      <c r="P3637" s="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1">
        <f t="shared" si="396"/>
        <v>42450.88282407407</v>
      </c>
      <c r="T3637" s="11">
        <f t="shared" si="397"/>
        <v>42480.88282407407</v>
      </c>
      <c r="U3637">
        <f t="shared" si="398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92"/>
        <v>0</v>
      </c>
      <c r="P3638" s="7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1">
        <f t="shared" si="396"/>
        <v>42226.694780092599</v>
      </c>
      <c r="T3638" s="11">
        <f t="shared" si="397"/>
        <v>42261.694780092599</v>
      </c>
      <c r="U3638">
        <f t="shared" si="398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92"/>
        <v>31</v>
      </c>
      <c r="P3639" s="7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1">
        <f t="shared" si="396"/>
        <v>41975.700636574074</v>
      </c>
      <c r="T3639" s="11">
        <f t="shared" si="397"/>
        <v>42005.700636574074</v>
      </c>
      <c r="U3639">
        <f t="shared" si="398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92"/>
        <v>7</v>
      </c>
      <c r="P3640" s="7">
        <f t="shared" si="393"/>
        <v>108</v>
      </c>
      <c r="Q3640" t="str">
        <f t="shared" si="394"/>
        <v>theater</v>
      </c>
      <c r="R3640" t="str">
        <f t="shared" si="395"/>
        <v>musical</v>
      </c>
      <c r="S3640" s="11">
        <f t="shared" si="396"/>
        <v>42053.672824074078</v>
      </c>
      <c r="T3640" s="11">
        <f t="shared" si="397"/>
        <v>42113.631157407406</v>
      </c>
      <c r="U3640">
        <f t="shared" si="398"/>
        <v>2015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92"/>
        <v>0</v>
      </c>
      <c r="P3641" s="7">
        <f t="shared" si="393"/>
        <v>1</v>
      </c>
      <c r="Q3641" t="str">
        <f t="shared" si="394"/>
        <v>theater</v>
      </c>
      <c r="R3641" t="str">
        <f t="shared" si="395"/>
        <v>musical</v>
      </c>
      <c r="S3641" s="11">
        <f t="shared" si="396"/>
        <v>42590.677152777775</v>
      </c>
      <c r="T3641" s="11">
        <f t="shared" si="397"/>
        <v>42650.632638888885</v>
      </c>
      <c r="U3641">
        <f t="shared" si="398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92"/>
        <v>6</v>
      </c>
      <c r="P3642" s="7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1">
        <f t="shared" si="396"/>
        <v>42104.781597222223</v>
      </c>
      <c r="T3642" s="11">
        <f t="shared" si="397"/>
        <v>42134.781597222223</v>
      </c>
      <c r="U3642">
        <f t="shared" si="398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92"/>
        <v>0</v>
      </c>
      <c r="P3643" s="7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1">
        <f t="shared" si="396"/>
        <v>41899.627071759263</v>
      </c>
      <c r="T3643" s="11">
        <f t="shared" si="397"/>
        <v>41917.208333333336</v>
      </c>
      <c r="U3643">
        <f t="shared" si="398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92"/>
        <v>2</v>
      </c>
      <c r="P3644" s="7">
        <f t="shared" si="393"/>
        <v>7.5</v>
      </c>
      <c r="Q3644" t="str">
        <f t="shared" si="394"/>
        <v>theater</v>
      </c>
      <c r="R3644" t="str">
        <f t="shared" si="395"/>
        <v>musical</v>
      </c>
      <c r="S3644" s="11">
        <f t="shared" si="396"/>
        <v>42297.816284722227</v>
      </c>
      <c r="T3644" s="11">
        <f t="shared" si="397"/>
        <v>42338.708333333328</v>
      </c>
      <c r="U3644">
        <f t="shared" si="398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92"/>
        <v>0</v>
      </c>
      <c r="P3645" s="7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1">
        <f t="shared" si="396"/>
        <v>42285.143969907411</v>
      </c>
      <c r="T3645" s="11">
        <f t="shared" si="397"/>
        <v>42325.185636574075</v>
      </c>
      <c r="U3645">
        <f t="shared" si="398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92"/>
        <v>16</v>
      </c>
      <c r="P3646" s="7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1">
        <f t="shared" si="396"/>
        <v>42409.241747685184</v>
      </c>
      <c r="T3646" s="11">
        <f t="shared" si="397"/>
        <v>42437.207638888889</v>
      </c>
      <c r="U3646">
        <f t="shared" si="398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92"/>
        <v>0</v>
      </c>
      <c r="P3647" s="7">
        <f t="shared" si="393"/>
        <v>1</v>
      </c>
      <c r="Q3647" t="str">
        <f t="shared" si="394"/>
        <v>theater</v>
      </c>
      <c r="R3647" t="str">
        <f t="shared" si="395"/>
        <v>musical</v>
      </c>
      <c r="S3647" s="11">
        <f t="shared" si="396"/>
        <v>42665.970347222217</v>
      </c>
      <c r="T3647" s="11">
        <f t="shared" si="397"/>
        <v>42696.012013888889</v>
      </c>
      <c r="U3647">
        <f t="shared" si="398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92"/>
        <v>5</v>
      </c>
      <c r="P3648" s="7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1">
        <f t="shared" si="396"/>
        <v>42140.421319444446</v>
      </c>
      <c r="T3648" s="11">
        <f t="shared" si="397"/>
        <v>42171.979166666672</v>
      </c>
      <c r="U3648">
        <f t="shared" si="398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92"/>
        <v>6</v>
      </c>
      <c r="P3649" s="7">
        <f t="shared" si="393"/>
        <v>15</v>
      </c>
      <c r="Q3649" t="str">
        <f t="shared" si="394"/>
        <v>theater</v>
      </c>
      <c r="R3649" t="str">
        <f t="shared" si="395"/>
        <v>musical</v>
      </c>
      <c r="S3649" s="11">
        <f t="shared" si="396"/>
        <v>42598.749155092592</v>
      </c>
      <c r="T3649" s="11">
        <f t="shared" si="397"/>
        <v>42643.749155092592</v>
      </c>
      <c r="U3649">
        <f t="shared" si="398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99">ROUND(E3650/D3650*100,0)</f>
        <v>100</v>
      </c>
      <c r="P3650" s="7">
        <f t="shared" ref="P3650:P3713" si="400">E3650/L3650</f>
        <v>550.04109589041093</v>
      </c>
      <c r="Q3650" t="str">
        <f t="shared" ref="Q3650:Q3713" si="401">LEFT(N3650,SEARCH("/",N3650)-1)</f>
        <v>theater</v>
      </c>
      <c r="R3650" t="str">
        <f t="shared" ref="R3650:R3713" si="402">RIGHT(N3650,LEN(N3650)-SEARCH("/",N3650))</f>
        <v>plays</v>
      </c>
      <c r="S3650" s="11">
        <f t="shared" ref="S3650:S3713" si="403">(((J3650/60)/60)/24)+DATE(1970,1,1)</f>
        <v>41887.292187500003</v>
      </c>
      <c r="T3650" s="11">
        <f t="shared" ref="T3650:T3713" si="404">(((I3650/60)/60)/24)+DATE(1970,1,1)</f>
        <v>41917.292187500003</v>
      </c>
      <c r="U3650">
        <f t="shared" ref="U3650:U3713" si="405">YEAR(S3650)</f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99"/>
        <v>104</v>
      </c>
      <c r="P3651" s="7">
        <f t="shared" si="400"/>
        <v>97.5</v>
      </c>
      <c r="Q3651" t="str">
        <f t="shared" si="401"/>
        <v>theater</v>
      </c>
      <c r="R3651" t="str">
        <f t="shared" si="402"/>
        <v>plays</v>
      </c>
      <c r="S3651" s="11">
        <f t="shared" si="403"/>
        <v>41780.712893518517</v>
      </c>
      <c r="T3651" s="11">
        <f t="shared" si="404"/>
        <v>41806.712893518517</v>
      </c>
      <c r="U3651">
        <f t="shared" si="405"/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99"/>
        <v>100</v>
      </c>
      <c r="P3652" s="7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1">
        <f t="shared" si="403"/>
        <v>42381.478981481487</v>
      </c>
      <c r="T3652" s="11">
        <f t="shared" si="404"/>
        <v>42402.478981481487</v>
      </c>
      <c r="U3652">
        <f t="shared" si="405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99"/>
        <v>104</v>
      </c>
      <c r="P3653" s="7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1">
        <f t="shared" si="403"/>
        <v>41828.646319444444</v>
      </c>
      <c r="T3653" s="11">
        <f t="shared" si="404"/>
        <v>41861.665972222225</v>
      </c>
      <c r="U3653">
        <f t="shared" si="405"/>
        <v>2014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99"/>
        <v>251</v>
      </c>
      <c r="P3654" s="7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1">
        <f t="shared" si="403"/>
        <v>42596.644699074073</v>
      </c>
      <c r="T3654" s="11">
        <f t="shared" si="404"/>
        <v>42607.165972222225</v>
      </c>
      <c r="U3654">
        <f t="shared" si="405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99"/>
        <v>101</v>
      </c>
      <c r="P3655" s="7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1">
        <f t="shared" si="403"/>
        <v>42191.363506944443</v>
      </c>
      <c r="T3655" s="11">
        <f t="shared" si="404"/>
        <v>42221.363506944443</v>
      </c>
      <c r="U3655">
        <f t="shared" si="405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99"/>
        <v>174</v>
      </c>
      <c r="P3656" s="7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1">
        <f t="shared" si="403"/>
        <v>42440.416504629626</v>
      </c>
      <c r="T3656" s="11">
        <f t="shared" si="404"/>
        <v>42463.708333333328</v>
      </c>
      <c r="U3656">
        <f t="shared" si="405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99"/>
        <v>116</v>
      </c>
      <c r="P3657" s="7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1">
        <f t="shared" si="403"/>
        <v>42173.803217592591</v>
      </c>
      <c r="T3657" s="11">
        <f t="shared" si="404"/>
        <v>42203.290972222225</v>
      </c>
      <c r="U3657">
        <f t="shared" si="405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99"/>
        <v>106</v>
      </c>
      <c r="P3658" s="7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1">
        <f t="shared" si="403"/>
        <v>42737.910138888896</v>
      </c>
      <c r="T3658" s="11">
        <f t="shared" si="404"/>
        <v>42767.957638888889</v>
      </c>
      <c r="U3658">
        <f t="shared" si="405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99"/>
        <v>111</v>
      </c>
      <c r="P3659" s="7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1">
        <f t="shared" si="403"/>
        <v>42499.629849537043</v>
      </c>
      <c r="T3659" s="11">
        <f t="shared" si="404"/>
        <v>42522.904166666667</v>
      </c>
      <c r="U3659">
        <f t="shared" si="405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99"/>
        <v>101</v>
      </c>
      <c r="P3660" s="7">
        <f t="shared" si="400"/>
        <v>75.5</v>
      </c>
      <c r="Q3660" t="str">
        <f t="shared" si="401"/>
        <v>theater</v>
      </c>
      <c r="R3660" t="str">
        <f t="shared" si="402"/>
        <v>plays</v>
      </c>
      <c r="S3660" s="11">
        <f t="shared" si="403"/>
        <v>41775.858564814815</v>
      </c>
      <c r="T3660" s="11">
        <f t="shared" si="404"/>
        <v>41822.165972222225</v>
      </c>
      <c r="U3660">
        <f t="shared" si="405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99"/>
        <v>102</v>
      </c>
      <c r="P3661" s="7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1">
        <f t="shared" si="403"/>
        <v>42055.277199074073</v>
      </c>
      <c r="T3661" s="11">
        <f t="shared" si="404"/>
        <v>42082.610416666663</v>
      </c>
      <c r="U3661">
        <f t="shared" si="405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99"/>
        <v>100</v>
      </c>
      <c r="P3662" s="7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1">
        <f t="shared" si="403"/>
        <v>41971.881076388891</v>
      </c>
      <c r="T3662" s="11">
        <f t="shared" si="404"/>
        <v>41996.881076388891</v>
      </c>
      <c r="U3662">
        <f t="shared" si="405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99"/>
        <v>111</v>
      </c>
      <c r="P3663" s="7">
        <f t="shared" si="400"/>
        <v>92.5</v>
      </c>
      <c r="Q3663" t="str">
        <f t="shared" si="401"/>
        <v>theater</v>
      </c>
      <c r="R3663" t="str">
        <f t="shared" si="402"/>
        <v>plays</v>
      </c>
      <c r="S3663" s="11">
        <f t="shared" si="403"/>
        <v>42447.896666666667</v>
      </c>
      <c r="T3663" s="11">
        <f t="shared" si="404"/>
        <v>42470.166666666672</v>
      </c>
      <c r="U3663">
        <f t="shared" si="405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99"/>
        <v>101</v>
      </c>
      <c r="P3664" s="7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1">
        <f t="shared" si="403"/>
        <v>42064.220069444447</v>
      </c>
      <c r="T3664" s="11">
        <f t="shared" si="404"/>
        <v>42094.178402777776</v>
      </c>
      <c r="U3664">
        <f t="shared" si="405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99"/>
        <v>104</v>
      </c>
      <c r="P3665" s="7">
        <f t="shared" si="400"/>
        <v>26</v>
      </c>
      <c r="Q3665" t="str">
        <f t="shared" si="401"/>
        <v>theater</v>
      </c>
      <c r="R3665" t="str">
        <f t="shared" si="402"/>
        <v>plays</v>
      </c>
      <c r="S3665" s="11">
        <f t="shared" si="403"/>
        <v>42665.451736111107</v>
      </c>
      <c r="T3665" s="11">
        <f t="shared" si="404"/>
        <v>42725.493402777778</v>
      </c>
      <c r="U3665">
        <f t="shared" si="405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99"/>
        <v>109</v>
      </c>
      <c r="P3666" s="7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1">
        <f t="shared" si="403"/>
        <v>42523.248715277776</v>
      </c>
      <c r="T3666" s="11">
        <f t="shared" si="404"/>
        <v>42537.248715277776</v>
      </c>
      <c r="U3666">
        <f t="shared" si="405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99"/>
        <v>115</v>
      </c>
      <c r="P3667" s="7">
        <f t="shared" si="400"/>
        <v>51</v>
      </c>
      <c r="Q3667" t="str">
        <f t="shared" si="401"/>
        <v>theater</v>
      </c>
      <c r="R3667" t="str">
        <f t="shared" si="402"/>
        <v>plays</v>
      </c>
      <c r="S3667" s="11">
        <f t="shared" si="403"/>
        <v>42294.808124999996</v>
      </c>
      <c r="T3667" s="11">
        <f t="shared" si="404"/>
        <v>42305.829166666663</v>
      </c>
      <c r="U3667">
        <f t="shared" si="405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99"/>
        <v>100</v>
      </c>
      <c r="P3668" s="7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1">
        <f t="shared" si="403"/>
        <v>41822.90488425926</v>
      </c>
      <c r="T3668" s="11">
        <f t="shared" si="404"/>
        <v>41844.291666666664</v>
      </c>
      <c r="U3668">
        <f t="shared" si="405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99"/>
        <v>103</v>
      </c>
      <c r="P3669" s="7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1">
        <f t="shared" si="403"/>
        <v>42173.970127314817</v>
      </c>
      <c r="T3669" s="11">
        <f t="shared" si="404"/>
        <v>42203.970127314817</v>
      </c>
      <c r="U3669">
        <f t="shared" si="405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99"/>
        <v>104</v>
      </c>
      <c r="P3670" s="7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1">
        <f t="shared" si="403"/>
        <v>42185.556157407409</v>
      </c>
      <c r="T3670" s="11">
        <f t="shared" si="404"/>
        <v>42208.772916666669</v>
      </c>
      <c r="U3670">
        <f t="shared" si="405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99"/>
        <v>138</v>
      </c>
      <c r="P3671" s="7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1">
        <f t="shared" si="403"/>
        <v>42136.675196759257</v>
      </c>
      <c r="T3671" s="11">
        <f t="shared" si="404"/>
        <v>42166.675196759257</v>
      </c>
      <c r="U3671">
        <f t="shared" si="405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99"/>
        <v>110</v>
      </c>
      <c r="P3672" s="7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1">
        <f t="shared" si="403"/>
        <v>42142.514016203699</v>
      </c>
      <c r="T3672" s="11">
        <f t="shared" si="404"/>
        <v>42155.958333333328</v>
      </c>
      <c r="U3672">
        <f t="shared" si="405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99"/>
        <v>101</v>
      </c>
      <c r="P3673" s="7">
        <f t="shared" si="400"/>
        <v>88.25</v>
      </c>
      <c r="Q3673" t="str">
        <f t="shared" si="401"/>
        <v>theater</v>
      </c>
      <c r="R3673" t="str">
        <f t="shared" si="402"/>
        <v>plays</v>
      </c>
      <c r="S3673" s="11">
        <f t="shared" si="403"/>
        <v>41820.62809027778</v>
      </c>
      <c r="T3673" s="11">
        <f t="shared" si="404"/>
        <v>41841.165972222225</v>
      </c>
      <c r="U3673">
        <f t="shared" si="405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99"/>
        <v>102</v>
      </c>
      <c r="P3674" s="7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1">
        <f t="shared" si="403"/>
        <v>41878.946574074071</v>
      </c>
      <c r="T3674" s="11">
        <f t="shared" si="404"/>
        <v>41908.946574074071</v>
      </c>
      <c r="U3674">
        <f t="shared" si="405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99"/>
        <v>114</v>
      </c>
      <c r="P3675" s="7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1">
        <f t="shared" si="403"/>
        <v>41914.295104166667</v>
      </c>
      <c r="T3675" s="11">
        <f t="shared" si="404"/>
        <v>41948.536111111112</v>
      </c>
      <c r="U3675">
        <f t="shared" si="405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99"/>
        <v>100</v>
      </c>
      <c r="P3676" s="7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1">
        <f t="shared" si="403"/>
        <v>42556.873020833329</v>
      </c>
      <c r="T3676" s="11">
        <f t="shared" si="404"/>
        <v>42616.873020833329</v>
      </c>
      <c r="U3676">
        <f t="shared" si="405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99"/>
        <v>140</v>
      </c>
      <c r="P3677" s="7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1">
        <f t="shared" si="403"/>
        <v>42493.597013888888</v>
      </c>
      <c r="T3677" s="11">
        <f t="shared" si="404"/>
        <v>42505.958333333328</v>
      </c>
      <c r="U3677">
        <f t="shared" si="405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99"/>
        <v>129</v>
      </c>
      <c r="P3678" s="7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1">
        <f t="shared" si="403"/>
        <v>41876.815787037034</v>
      </c>
      <c r="T3678" s="11">
        <f t="shared" si="404"/>
        <v>41894.815787037034</v>
      </c>
      <c r="U3678">
        <f t="shared" si="405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99"/>
        <v>103</v>
      </c>
      <c r="P3679" s="7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1">
        <f t="shared" si="403"/>
        <v>41802.574282407404</v>
      </c>
      <c r="T3679" s="11">
        <f t="shared" si="404"/>
        <v>41823.165972222225</v>
      </c>
      <c r="U3679">
        <f t="shared" si="405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99"/>
        <v>103</v>
      </c>
      <c r="P3680" s="7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1">
        <f t="shared" si="403"/>
        <v>42120.531226851846</v>
      </c>
      <c r="T3680" s="11">
        <f t="shared" si="404"/>
        <v>42155.531226851846</v>
      </c>
      <c r="U3680">
        <f t="shared" si="405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99"/>
        <v>110</v>
      </c>
      <c r="P3681" s="7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1">
        <f t="shared" si="403"/>
        <v>41786.761354166665</v>
      </c>
      <c r="T3681" s="11">
        <f t="shared" si="404"/>
        <v>41821.207638888889</v>
      </c>
      <c r="U3681">
        <f t="shared" si="405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99"/>
        <v>113</v>
      </c>
      <c r="P3682" s="7">
        <f t="shared" si="400"/>
        <v>99.5</v>
      </c>
      <c r="Q3682" t="str">
        <f t="shared" si="401"/>
        <v>theater</v>
      </c>
      <c r="R3682" t="str">
        <f t="shared" si="402"/>
        <v>plays</v>
      </c>
      <c r="S3682" s="11">
        <f t="shared" si="403"/>
        <v>42627.454097222217</v>
      </c>
      <c r="T3682" s="11">
        <f t="shared" si="404"/>
        <v>42648.454097222217</v>
      </c>
      <c r="U3682">
        <f t="shared" si="405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99"/>
        <v>112</v>
      </c>
      <c r="P3683" s="7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1">
        <f t="shared" si="403"/>
        <v>42374.651504629626</v>
      </c>
      <c r="T3683" s="11">
        <f t="shared" si="404"/>
        <v>42384.651504629626</v>
      </c>
      <c r="U3683">
        <f t="shared" si="405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99"/>
        <v>139</v>
      </c>
      <c r="P3684" s="7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1">
        <f t="shared" si="403"/>
        <v>41772.685393518521</v>
      </c>
      <c r="T3684" s="11">
        <f t="shared" si="404"/>
        <v>41806.290972222225</v>
      </c>
      <c r="U3684">
        <f t="shared" si="405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99"/>
        <v>111</v>
      </c>
      <c r="P3685" s="7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1">
        <f t="shared" si="403"/>
        <v>42633.116851851853</v>
      </c>
      <c r="T3685" s="11">
        <f t="shared" si="404"/>
        <v>42663.116851851853</v>
      </c>
      <c r="U3685">
        <f t="shared" si="405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99"/>
        <v>139</v>
      </c>
      <c r="P3686" s="7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1">
        <f t="shared" si="403"/>
        <v>42219.180393518516</v>
      </c>
      <c r="T3686" s="11">
        <f t="shared" si="404"/>
        <v>42249.180393518516</v>
      </c>
      <c r="U3686">
        <f t="shared" si="405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99"/>
        <v>106</v>
      </c>
      <c r="P3687" s="7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1">
        <f t="shared" si="403"/>
        <v>41753.593275462961</v>
      </c>
      <c r="T3687" s="11">
        <f t="shared" si="404"/>
        <v>41778.875</v>
      </c>
      <c r="U3687">
        <f t="shared" si="405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99"/>
        <v>101</v>
      </c>
      <c r="P3688" s="7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1">
        <f t="shared" si="403"/>
        <v>42230.662731481483</v>
      </c>
      <c r="T3688" s="11">
        <f t="shared" si="404"/>
        <v>42245.165972222225</v>
      </c>
      <c r="U3688">
        <f t="shared" si="405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99"/>
        <v>100</v>
      </c>
      <c r="P3689" s="7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1">
        <f t="shared" si="403"/>
        <v>41787.218229166669</v>
      </c>
      <c r="T3689" s="11">
        <f t="shared" si="404"/>
        <v>41817.218229166669</v>
      </c>
      <c r="U3689">
        <f t="shared" si="405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99"/>
        <v>109</v>
      </c>
      <c r="P3690" s="7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1">
        <f t="shared" si="403"/>
        <v>41829.787083333329</v>
      </c>
      <c r="T3690" s="11">
        <f t="shared" si="404"/>
        <v>41859.787083333329</v>
      </c>
      <c r="U3690">
        <f t="shared" si="405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99"/>
        <v>118</v>
      </c>
      <c r="P3691" s="7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1">
        <f t="shared" si="403"/>
        <v>42147.826840277776</v>
      </c>
      <c r="T3691" s="11">
        <f t="shared" si="404"/>
        <v>42176.934027777781</v>
      </c>
      <c r="U3691">
        <f t="shared" si="405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99"/>
        <v>120</v>
      </c>
      <c r="P3692" s="7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1">
        <f t="shared" si="403"/>
        <v>41940.598182870373</v>
      </c>
      <c r="T3692" s="11">
        <f t="shared" si="404"/>
        <v>41970.639849537038</v>
      </c>
      <c r="U3692">
        <f t="shared" si="405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99"/>
        <v>128</v>
      </c>
      <c r="P3693" s="7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1">
        <f t="shared" si="403"/>
        <v>42020.700567129628</v>
      </c>
      <c r="T3693" s="11">
        <f t="shared" si="404"/>
        <v>42065.207638888889</v>
      </c>
      <c r="U3693">
        <f t="shared" si="405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99"/>
        <v>126</v>
      </c>
      <c r="P3694" s="7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1">
        <f t="shared" si="403"/>
        <v>41891.96503472222</v>
      </c>
      <c r="T3694" s="11">
        <f t="shared" si="404"/>
        <v>41901</v>
      </c>
      <c r="U3694">
        <f t="shared" si="405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99"/>
        <v>129</v>
      </c>
      <c r="P3695" s="7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1">
        <f t="shared" si="403"/>
        <v>42309.191307870366</v>
      </c>
      <c r="T3695" s="11">
        <f t="shared" si="404"/>
        <v>42338.9375</v>
      </c>
      <c r="U3695">
        <f t="shared" si="405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99"/>
        <v>107</v>
      </c>
      <c r="P3696" s="7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1">
        <f t="shared" si="403"/>
        <v>42490.133877314816</v>
      </c>
      <c r="T3696" s="11">
        <f t="shared" si="404"/>
        <v>42527.083333333328</v>
      </c>
      <c r="U3696">
        <f t="shared" si="405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99"/>
        <v>100</v>
      </c>
      <c r="P3697" s="7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1">
        <f t="shared" si="403"/>
        <v>41995.870486111111</v>
      </c>
      <c r="T3697" s="11">
        <f t="shared" si="404"/>
        <v>42015.870486111111</v>
      </c>
      <c r="U3697">
        <f t="shared" si="405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99"/>
        <v>155</v>
      </c>
      <c r="P3698" s="7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1">
        <f t="shared" si="403"/>
        <v>41988.617083333331</v>
      </c>
      <c r="T3698" s="11">
        <f t="shared" si="404"/>
        <v>42048.617083333331</v>
      </c>
      <c r="U3698">
        <f t="shared" si="405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99"/>
        <v>108</v>
      </c>
      <c r="P3699" s="7">
        <f t="shared" si="400"/>
        <v>72</v>
      </c>
      <c r="Q3699" t="str">
        <f t="shared" si="401"/>
        <v>theater</v>
      </c>
      <c r="R3699" t="str">
        <f t="shared" si="402"/>
        <v>plays</v>
      </c>
      <c r="S3699" s="11">
        <f t="shared" si="403"/>
        <v>42479.465833333335</v>
      </c>
      <c r="T3699" s="11">
        <f t="shared" si="404"/>
        <v>42500.465833333335</v>
      </c>
      <c r="U3699">
        <f t="shared" si="405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99"/>
        <v>111</v>
      </c>
      <c r="P3700" s="7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1">
        <f t="shared" si="403"/>
        <v>42401.806562500002</v>
      </c>
      <c r="T3700" s="11">
        <f t="shared" si="404"/>
        <v>42431.806562500002</v>
      </c>
      <c r="U3700">
        <f t="shared" si="405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99"/>
        <v>101</v>
      </c>
      <c r="P3701" s="7">
        <f t="shared" si="400"/>
        <v>63</v>
      </c>
      <c r="Q3701" t="str">
        <f t="shared" si="401"/>
        <v>theater</v>
      </c>
      <c r="R3701" t="str">
        <f t="shared" si="402"/>
        <v>plays</v>
      </c>
      <c r="S3701" s="11">
        <f t="shared" si="403"/>
        <v>41897.602037037039</v>
      </c>
      <c r="T3701" s="11">
        <f t="shared" si="404"/>
        <v>41927.602037037039</v>
      </c>
      <c r="U3701">
        <f t="shared" si="405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99"/>
        <v>121</v>
      </c>
      <c r="P3702" s="7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1">
        <f t="shared" si="403"/>
        <v>41882.585648148146</v>
      </c>
      <c r="T3702" s="11">
        <f t="shared" si="404"/>
        <v>41912.666666666664</v>
      </c>
      <c r="U3702">
        <f t="shared" si="405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99"/>
        <v>100</v>
      </c>
      <c r="P3703" s="7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1">
        <f t="shared" si="403"/>
        <v>42129.541585648149</v>
      </c>
      <c r="T3703" s="11">
        <f t="shared" si="404"/>
        <v>42159.541585648149</v>
      </c>
      <c r="U3703">
        <f t="shared" si="405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99"/>
        <v>109</v>
      </c>
      <c r="P3704" s="7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1">
        <f t="shared" si="403"/>
        <v>42524.53800925926</v>
      </c>
      <c r="T3704" s="11">
        <f t="shared" si="404"/>
        <v>42561.957638888889</v>
      </c>
      <c r="U3704">
        <f t="shared" si="405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99"/>
        <v>123</v>
      </c>
      <c r="P3705" s="7">
        <f t="shared" si="400"/>
        <v>43.2</v>
      </c>
      <c r="Q3705" t="str">
        <f t="shared" si="401"/>
        <v>theater</v>
      </c>
      <c r="R3705" t="str">
        <f t="shared" si="402"/>
        <v>plays</v>
      </c>
      <c r="S3705" s="11">
        <f t="shared" si="403"/>
        <v>42556.504490740743</v>
      </c>
      <c r="T3705" s="11">
        <f t="shared" si="404"/>
        <v>42595.290972222225</v>
      </c>
      <c r="U3705">
        <f t="shared" si="405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99"/>
        <v>136</v>
      </c>
      <c r="P3706" s="7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1">
        <f t="shared" si="403"/>
        <v>42461.689745370371</v>
      </c>
      <c r="T3706" s="11">
        <f t="shared" si="404"/>
        <v>42521.689745370371</v>
      </c>
      <c r="U3706">
        <f t="shared" si="405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99"/>
        <v>103</v>
      </c>
      <c r="P3707" s="7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1">
        <f t="shared" si="403"/>
        <v>41792.542986111112</v>
      </c>
      <c r="T3707" s="11">
        <f t="shared" si="404"/>
        <v>41813.75</v>
      </c>
      <c r="U3707">
        <f t="shared" si="405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99"/>
        <v>121</v>
      </c>
      <c r="P3708" s="7">
        <f t="shared" si="400"/>
        <v>140</v>
      </c>
      <c r="Q3708" t="str">
        <f t="shared" si="401"/>
        <v>theater</v>
      </c>
      <c r="R3708" t="str">
        <f t="shared" si="402"/>
        <v>plays</v>
      </c>
      <c r="S3708" s="11">
        <f t="shared" si="403"/>
        <v>41879.913761574076</v>
      </c>
      <c r="T3708" s="11">
        <f t="shared" si="404"/>
        <v>41894.913761574076</v>
      </c>
      <c r="U3708">
        <f t="shared" si="405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99"/>
        <v>186</v>
      </c>
      <c r="P3709" s="7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1">
        <f t="shared" si="403"/>
        <v>42552.048356481479</v>
      </c>
      <c r="T3709" s="11">
        <f t="shared" si="404"/>
        <v>42573.226388888885</v>
      </c>
      <c r="U3709">
        <f t="shared" si="405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99"/>
        <v>300</v>
      </c>
      <c r="P3710" s="7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1">
        <f t="shared" si="403"/>
        <v>41810.142199074071</v>
      </c>
      <c r="T3710" s="11">
        <f t="shared" si="404"/>
        <v>41824.142199074071</v>
      </c>
      <c r="U3710">
        <f t="shared" si="405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99"/>
        <v>108</v>
      </c>
      <c r="P3711" s="7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1">
        <f t="shared" si="403"/>
        <v>41785.707708333335</v>
      </c>
      <c r="T3711" s="11">
        <f t="shared" si="404"/>
        <v>41815.707708333335</v>
      </c>
      <c r="U3711">
        <f t="shared" si="405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99"/>
        <v>141</v>
      </c>
      <c r="P3712" s="7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1">
        <f t="shared" si="403"/>
        <v>42072.576249999998</v>
      </c>
      <c r="T3712" s="11">
        <f t="shared" si="404"/>
        <v>42097.576249999998</v>
      </c>
      <c r="U3712">
        <f t="shared" si="405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99"/>
        <v>114</v>
      </c>
      <c r="P3713" s="7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1">
        <f t="shared" si="403"/>
        <v>41779.724224537036</v>
      </c>
      <c r="T3713" s="11">
        <f t="shared" si="404"/>
        <v>41805.666666666664</v>
      </c>
      <c r="U3713">
        <f t="shared" si="405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406">ROUND(E3714/D3714*100,0)</f>
        <v>154</v>
      </c>
      <c r="P3714" s="7">
        <f t="shared" ref="P3714:P3777" si="407">E3714/L3714</f>
        <v>110.86538461538461</v>
      </c>
      <c r="Q3714" t="str">
        <f t="shared" ref="Q3714:Q3777" si="408">LEFT(N3714,SEARCH("/",N3714)-1)</f>
        <v>theater</v>
      </c>
      <c r="R3714" t="str">
        <f t="shared" ref="R3714:R3777" si="409">RIGHT(N3714,LEN(N3714)-SEARCH("/",N3714))</f>
        <v>plays</v>
      </c>
      <c r="S3714" s="11">
        <f t="shared" ref="S3714:S3777" si="410">(((J3714/60)/60)/24)+DATE(1970,1,1)</f>
        <v>42134.172071759262</v>
      </c>
      <c r="T3714" s="11">
        <f t="shared" ref="T3714:T3777" si="411">(((I3714/60)/60)/24)+DATE(1970,1,1)</f>
        <v>42155.290972222225</v>
      </c>
      <c r="U3714">
        <f t="shared" ref="U3714:U3777" si="412">YEAR(S3714)</f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406"/>
        <v>102</v>
      </c>
      <c r="P3715" s="7">
        <f t="shared" si="407"/>
        <v>106.84210526315789</v>
      </c>
      <c r="Q3715" t="str">
        <f t="shared" si="408"/>
        <v>theater</v>
      </c>
      <c r="R3715" t="str">
        <f t="shared" si="409"/>
        <v>plays</v>
      </c>
      <c r="S3715" s="11">
        <f t="shared" si="410"/>
        <v>42505.738032407404</v>
      </c>
      <c r="T3715" s="11">
        <f t="shared" si="411"/>
        <v>42525.738032407404</v>
      </c>
      <c r="U3715">
        <f t="shared" si="412"/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06"/>
        <v>102</v>
      </c>
      <c r="P3716" s="7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1">
        <f t="shared" si="410"/>
        <v>42118.556331018524</v>
      </c>
      <c r="T3716" s="11">
        <f t="shared" si="411"/>
        <v>42150.165972222225</v>
      </c>
      <c r="U3716">
        <f t="shared" si="412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06"/>
        <v>103</v>
      </c>
      <c r="P3717" s="7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1">
        <f t="shared" si="410"/>
        <v>42036.995590277773</v>
      </c>
      <c r="T3717" s="11">
        <f t="shared" si="411"/>
        <v>42094.536111111112</v>
      </c>
      <c r="U3717">
        <f t="shared" si="412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06"/>
        <v>156</v>
      </c>
      <c r="P3718" s="7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1">
        <f t="shared" si="410"/>
        <v>42360.887835648144</v>
      </c>
      <c r="T3718" s="11">
        <f t="shared" si="411"/>
        <v>42390.887835648144</v>
      </c>
      <c r="U3718">
        <f t="shared" si="412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06"/>
        <v>101</v>
      </c>
      <c r="P3719" s="7">
        <f t="shared" si="407"/>
        <v>310</v>
      </c>
      <c r="Q3719" t="str">
        <f t="shared" si="408"/>
        <v>theater</v>
      </c>
      <c r="R3719" t="str">
        <f t="shared" si="409"/>
        <v>plays</v>
      </c>
      <c r="S3719" s="11">
        <f t="shared" si="410"/>
        <v>42102.866307870368</v>
      </c>
      <c r="T3719" s="11">
        <f t="shared" si="411"/>
        <v>42133.866307870368</v>
      </c>
      <c r="U3719">
        <f t="shared" si="412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06"/>
        <v>239</v>
      </c>
      <c r="P3720" s="7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1">
        <f t="shared" si="410"/>
        <v>42032.716145833328</v>
      </c>
      <c r="T3720" s="11">
        <f t="shared" si="411"/>
        <v>42062.716145833328</v>
      </c>
      <c r="U3720">
        <f t="shared" si="412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06"/>
        <v>210</v>
      </c>
      <c r="P3721" s="7">
        <f t="shared" si="407"/>
        <v>105</v>
      </c>
      <c r="Q3721" t="str">
        <f t="shared" si="408"/>
        <v>theater</v>
      </c>
      <c r="R3721" t="str">
        <f t="shared" si="409"/>
        <v>plays</v>
      </c>
      <c r="S3721" s="11">
        <f t="shared" si="410"/>
        <v>42147.729930555557</v>
      </c>
      <c r="T3721" s="11">
        <f t="shared" si="411"/>
        <v>42177.729930555557</v>
      </c>
      <c r="U3721">
        <f t="shared" si="412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06"/>
        <v>105</v>
      </c>
      <c r="P3722" s="7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1">
        <f t="shared" si="410"/>
        <v>42165.993125000001</v>
      </c>
      <c r="T3722" s="11">
        <f t="shared" si="411"/>
        <v>42187.993125000001</v>
      </c>
      <c r="U3722">
        <f t="shared" si="412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06"/>
        <v>101</v>
      </c>
      <c r="P3723" s="7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1">
        <f t="shared" si="410"/>
        <v>41927.936157407406</v>
      </c>
      <c r="T3723" s="11">
        <f t="shared" si="411"/>
        <v>41948.977824074071</v>
      </c>
      <c r="U3723">
        <f t="shared" si="412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06"/>
        <v>111</v>
      </c>
      <c r="P3724" s="7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1">
        <f t="shared" si="410"/>
        <v>42381.671840277777</v>
      </c>
      <c r="T3724" s="11">
        <f t="shared" si="411"/>
        <v>42411.957638888889</v>
      </c>
      <c r="U3724">
        <f t="shared" si="412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06"/>
        <v>102</v>
      </c>
      <c r="P3725" s="7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1">
        <f t="shared" si="410"/>
        <v>41943.753032407411</v>
      </c>
      <c r="T3725" s="11">
        <f t="shared" si="411"/>
        <v>41973.794699074075</v>
      </c>
      <c r="U3725">
        <f t="shared" si="412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06"/>
        <v>103</v>
      </c>
      <c r="P3726" s="7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1">
        <f t="shared" si="410"/>
        <v>42465.491435185191</v>
      </c>
      <c r="T3726" s="11">
        <f t="shared" si="411"/>
        <v>42494.958333333328</v>
      </c>
      <c r="U3726">
        <f t="shared" si="412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06"/>
        <v>127</v>
      </c>
      <c r="P3727" s="7">
        <f t="shared" si="407"/>
        <v>25.4</v>
      </c>
      <c r="Q3727" t="str">
        <f t="shared" si="408"/>
        <v>theater</v>
      </c>
      <c r="R3727" t="str">
        <f t="shared" si="409"/>
        <v>plays</v>
      </c>
      <c r="S3727" s="11">
        <f t="shared" si="410"/>
        <v>42401.945219907408</v>
      </c>
      <c r="T3727" s="11">
        <f t="shared" si="411"/>
        <v>42418.895833333328</v>
      </c>
      <c r="U3727">
        <f t="shared" si="412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06"/>
        <v>339</v>
      </c>
      <c r="P3728" s="7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1">
        <f t="shared" si="410"/>
        <v>42462.140868055561</v>
      </c>
      <c r="T3728" s="11">
        <f t="shared" si="411"/>
        <v>42489.875</v>
      </c>
      <c r="U3728">
        <f t="shared" si="412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06"/>
        <v>101</v>
      </c>
      <c r="P3729" s="7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1">
        <f t="shared" si="410"/>
        <v>42632.348310185189</v>
      </c>
      <c r="T3729" s="11">
        <f t="shared" si="411"/>
        <v>42663.204861111109</v>
      </c>
      <c r="U3729">
        <f t="shared" si="412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06"/>
        <v>9</v>
      </c>
      <c r="P3730" s="7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1">
        <f t="shared" si="410"/>
        <v>42205.171018518522</v>
      </c>
      <c r="T3730" s="11">
        <f t="shared" si="411"/>
        <v>42235.171018518522</v>
      </c>
      <c r="U3730">
        <f t="shared" si="412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06"/>
        <v>7</v>
      </c>
      <c r="P3731" s="7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1">
        <f t="shared" si="410"/>
        <v>42041.205000000002</v>
      </c>
      <c r="T3731" s="11">
        <f t="shared" si="411"/>
        <v>42086.16333333333</v>
      </c>
      <c r="U3731">
        <f t="shared" si="412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06"/>
        <v>10</v>
      </c>
      <c r="P3732" s="7">
        <f t="shared" si="407"/>
        <v>100</v>
      </c>
      <c r="Q3732" t="str">
        <f t="shared" si="408"/>
        <v>theater</v>
      </c>
      <c r="R3732" t="str">
        <f t="shared" si="409"/>
        <v>plays</v>
      </c>
      <c r="S3732" s="11">
        <f t="shared" si="410"/>
        <v>42203.677766203706</v>
      </c>
      <c r="T3732" s="11">
        <f t="shared" si="411"/>
        <v>42233.677766203706</v>
      </c>
      <c r="U3732">
        <f t="shared" si="412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06"/>
        <v>11</v>
      </c>
      <c r="P3733" s="7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1">
        <f t="shared" si="410"/>
        <v>41983.752847222218</v>
      </c>
      <c r="T3733" s="11">
        <f t="shared" si="411"/>
        <v>42014.140972222223</v>
      </c>
      <c r="U3733">
        <f t="shared" si="412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06"/>
        <v>15</v>
      </c>
      <c r="P3734" s="7">
        <f t="shared" si="407"/>
        <v>32.75</v>
      </c>
      <c r="Q3734" t="str">
        <f t="shared" si="408"/>
        <v>theater</v>
      </c>
      <c r="R3734" t="str">
        <f t="shared" si="409"/>
        <v>plays</v>
      </c>
      <c r="S3734" s="11">
        <f t="shared" si="410"/>
        <v>41968.677465277782</v>
      </c>
      <c r="T3734" s="11">
        <f t="shared" si="411"/>
        <v>42028.5</v>
      </c>
      <c r="U3734">
        <f t="shared" si="412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06"/>
        <v>0</v>
      </c>
      <c r="P3735" s="7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1">
        <f t="shared" si="410"/>
        <v>42103.024398148147</v>
      </c>
      <c r="T3735" s="11">
        <f t="shared" si="411"/>
        <v>42112.9375</v>
      </c>
      <c r="U3735">
        <f t="shared" si="412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06"/>
        <v>28</v>
      </c>
      <c r="P3736" s="7">
        <f t="shared" si="407"/>
        <v>61</v>
      </c>
      <c r="Q3736" t="str">
        <f t="shared" si="408"/>
        <v>theater</v>
      </c>
      <c r="R3736" t="str">
        <f t="shared" si="409"/>
        <v>plays</v>
      </c>
      <c r="S3736" s="11">
        <f t="shared" si="410"/>
        <v>42089.901574074072</v>
      </c>
      <c r="T3736" s="11">
        <f t="shared" si="411"/>
        <v>42149.901574074072</v>
      </c>
      <c r="U3736">
        <f t="shared" si="412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06"/>
        <v>13</v>
      </c>
      <c r="P3737" s="7">
        <f t="shared" si="407"/>
        <v>10</v>
      </c>
      <c r="Q3737" t="str">
        <f t="shared" si="408"/>
        <v>theater</v>
      </c>
      <c r="R3737" t="str">
        <f t="shared" si="409"/>
        <v>plays</v>
      </c>
      <c r="S3737" s="11">
        <f t="shared" si="410"/>
        <v>42122.693159722221</v>
      </c>
      <c r="T3737" s="11">
        <f t="shared" si="411"/>
        <v>42152.693159722221</v>
      </c>
      <c r="U3737">
        <f t="shared" si="412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06"/>
        <v>1</v>
      </c>
      <c r="P3738" s="7">
        <f t="shared" si="407"/>
        <v>10</v>
      </c>
      <c r="Q3738" t="str">
        <f t="shared" si="408"/>
        <v>theater</v>
      </c>
      <c r="R3738" t="str">
        <f t="shared" si="409"/>
        <v>plays</v>
      </c>
      <c r="S3738" s="11">
        <f t="shared" si="410"/>
        <v>42048.711724537032</v>
      </c>
      <c r="T3738" s="11">
        <f t="shared" si="411"/>
        <v>42086.75</v>
      </c>
      <c r="U3738">
        <f t="shared" si="412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06"/>
        <v>21</v>
      </c>
      <c r="P3739" s="7">
        <f t="shared" si="407"/>
        <v>37.5</v>
      </c>
      <c r="Q3739" t="str">
        <f t="shared" si="408"/>
        <v>theater</v>
      </c>
      <c r="R3739" t="str">
        <f t="shared" si="409"/>
        <v>plays</v>
      </c>
      <c r="S3739" s="11">
        <f t="shared" si="410"/>
        <v>42297.691006944442</v>
      </c>
      <c r="T3739" s="11">
        <f t="shared" si="411"/>
        <v>42320.290972222225</v>
      </c>
      <c r="U3739">
        <f t="shared" si="412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06"/>
        <v>18</v>
      </c>
      <c r="P3740" s="7">
        <f t="shared" si="407"/>
        <v>45</v>
      </c>
      <c r="Q3740" t="str">
        <f t="shared" si="408"/>
        <v>theater</v>
      </c>
      <c r="R3740" t="str">
        <f t="shared" si="409"/>
        <v>plays</v>
      </c>
      <c r="S3740" s="11">
        <f t="shared" si="410"/>
        <v>41813.938715277778</v>
      </c>
      <c r="T3740" s="11">
        <f t="shared" si="411"/>
        <v>41835.916666666664</v>
      </c>
      <c r="U3740">
        <f t="shared" si="412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06"/>
        <v>20</v>
      </c>
      <c r="P3741" s="7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1">
        <f t="shared" si="410"/>
        <v>42548.449861111112</v>
      </c>
      <c r="T3741" s="11">
        <f t="shared" si="411"/>
        <v>42568.449861111112</v>
      </c>
      <c r="U3741">
        <f t="shared" si="412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06"/>
        <v>18</v>
      </c>
      <c r="P3742" s="7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1">
        <f t="shared" si="410"/>
        <v>41833.089756944442</v>
      </c>
      <c r="T3742" s="11">
        <f t="shared" si="411"/>
        <v>41863.079143518517</v>
      </c>
      <c r="U3742">
        <f t="shared" si="412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06"/>
        <v>0</v>
      </c>
      <c r="P3743" s="7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1">
        <f t="shared" si="410"/>
        <v>42325.920717592591</v>
      </c>
      <c r="T3743" s="11">
        <f t="shared" si="411"/>
        <v>42355.920717592591</v>
      </c>
      <c r="U3743">
        <f t="shared" si="412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06"/>
        <v>2</v>
      </c>
      <c r="P3744" s="7">
        <f t="shared" si="407"/>
        <v>25</v>
      </c>
      <c r="Q3744" t="str">
        <f t="shared" si="408"/>
        <v>theater</v>
      </c>
      <c r="R3744" t="str">
        <f t="shared" si="409"/>
        <v>plays</v>
      </c>
      <c r="S3744" s="11">
        <f t="shared" si="410"/>
        <v>41858.214629629627</v>
      </c>
      <c r="T3744" s="11">
        <f t="shared" si="411"/>
        <v>41888.214629629627</v>
      </c>
      <c r="U3744">
        <f t="shared" si="412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06"/>
        <v>0</v>
      </c>
      <c r="P3745" s="7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1">
        <f t="shared" si="410"/>
        <v>41793.710231481484</v>
      </c>
      <c r="T3745" s="11">
        <f t="shared" si="411"/>
        <v>41823.710231481484</v>
      </c>
      <c r="U3745">
        <f t="shared" si="412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06"/>
        <v>0</v>
      </c>
      <c r="P3746" s="7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1">
        <f t="shared" si="410"/>
        <v>41793.814259259263</v>
      </c>
      <c r="T3746" s="11">
        <f t="shared" si="411"/>
        <v>41825.165972222225</v>
      </c>
      <c r="U3746">
        <f t="shared" si="412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06"/>
        <v>10</v>
      </c>
      <c r="P3747" s="7">
        <f t="shared" si="407"/>
        <v>10</v>
      </c>
      <c r="Q3747" t="str">
        <f t="shared" si="408"/>
        <v>theater</v>
      </c>
      <c r="R3747" t="str">
        <f t="shared" si="409"/>
        <v>plays</v>
      </c>
      <c r="S3747" s="11">
        <f t="shared" si="410"/>
        <v>41831.697939814818</v>
      </c>
      <c r="T3747" s="11">
        <f t="shared" si="411"/>
        <v>41861.697939814818</v>
      </c>
      <c r="U3747">
        <f t="shared" si="412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06"/>
        <v>2</v>
      </c>
      <c r="P3748" s="7">
        <f t="shared" si="407"/>
        <v>202</v>
      </c>
      <c r="Q3748" t="str">
        <f t="shared" si="408"/>
        <v>theater</v>
      </c>
      <c r="R3748" t="str">
        <f t="shared" si="409"/>
        <v>plays</v>
      </c>
      <c r="S3748" s="11">
        <f t="shared" si="410"/>
        <v>42621.389340277776</v>
      </c>
      <c r="T3748" s="11">
        <f t="shared" si="411"/>
        <v>42651.389340277776</v>
      </c>
      <c r="U3748">
        <f t="shared" si="412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06"/>
        <v>1</v>
      </c>
      <c r="P3749" s="7">
        <f t="shared" si="407"/>
        <v>25</v>
      </c>
      <c r="Q3749" t="str">
        <f t="shared" si="408"/>
        <v>theater</v>
      </c>
      <c r="R3749" t="str">
        <f t="shared" si="409"/>
        <v>plays</v>
      </c>
      <c r="S3749" s="11">
        <f t="shared" si="410"/>
        <v>42164.299722222218</v>
      </c>
      <c r="T3749" s="11">
        <f t="shared" si="411"/>
        <v>42190.957638888889</v>
      </c>
      <c r="U3749">
        <f t="shared" si="412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06"/>
        <v>104</v>
      </c>
      <c r="P3750" s="7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1">
        <f t="shared" si="410"/>
        <v>42395.706435185188</v>
      </c>
      <c r="T3750" s="11">
        <f t="shared" si="411"/>
        <v>42416.249305555553</v>
      </c>
      <c r="U3750">
        <f t="shared" si="412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06"/>
        <v>105</v>
      </c>
      <c r="P3751" s="7">
        <f t="shared" si="407"/>
        <v>75</v>
      </c>
      <c r="Q3751" t="str">
        <f t="shared" si="408"/>
        <v>theater</v>
      </c>
      <c r="R3751" t="str">
        <f t="shared" si="409"/>
        <v>musical</v>
      </c>
      <c r="S3751" s="11">
        <f t="shared" si="410"/>
        <v>42458.127175925925</v>
      </c>
      <c r="T3751" s="11">
        <f t="shared" si="411"/>
        <v>42489.165972222225</v>
      </c>
      <c r="U3751">
        <f t="shared" si="412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06"/>
        <v>100</v>
      </c>
      <c r="P3752" s="7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1">
        <f t="shared" si="410"/>
        <v>42016.981574074074</v>
      </c>
      <c r="T3752" s="11">
        <f t="shared" si="411"/>
        <v>42045.332638888889</v>
      </c>
      <c r="U3752">
        <f t="shared" si="412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06"/>
        <v>133</v>
      </c>
      <c r="P3753" s="7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1">
        <f t="shared" si="410"/>
        <v>42403.035567129627</v>
      </c>
      <c r="T3753" s="11">
        <f t="shared" si="411"/>
        <v>42462.993900462956</v>
      </c>
      <c r="U3753">
        <f t="shared" si="412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06"/>
        <v>113</v>
      </c>
      <c r="P3754" s="7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1">
        <f t="shared" si="410"/>
        <v>42619.802488425921</v>
      </c>
      <c r="T3754" s="11">
        <f t="shared" si="411"/>
        <v>42659.875</v>
      </c>
      <c r="U3754">
        <f t="shared" si="412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06"/>
        <v>103</v>
      </c>
      <c r="P3755" s="7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1">
        <f t="shared" si="410"/>
        <v>42128.824074074073</v>
      </c>
      <c r="T3755" s="11">
        <f t="shared" si="411"/>
        <v>42158</v>
      </c>
      <c r="U3755">
        <f t="shared" si="412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06"/>
        <v>120</v>
      </c>
      <c r="P3756" s="7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1">
        <f t="shared" si="410"/>
        <v>41808.881215277775</v>
      </c>
      <c r="T3756" s="11">
        <f t="shared" si="411"/>
        <v>41846.207638888889</v>
      </c>
      <c r="U3756">
        <f t="shared" si="412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06"/>
        <v>130</v>
      </c>
      <c r="P3757" s="7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1">
        <f t="shared" si="410"/>
        <v>42445.866979166662</v>
      </c>
      <c r="T3757" s="11">
        <f t="shared" si="411"/>
        <v>42475.866979166662</v>
      </c>
      <c r="U3757">
        <f t="shared" si="412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06"/>
        <v>101</v>
      </c>
      <c r="P3758" s="7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1">
        <f t="shared" si="410"/>
        <v>41771.814791666664</v>
      </c>
      <c r="T3758" s="11">
        <f t="shared" si="411"/>
        <v>41801.814791666664</v>
      </c>
      <c r="U3758">
        <f t="shared" si="412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06"/>
        <v>109</v>
      </c>
      <c r="P3759" s="7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1">
        <f t="shared" si="410"/>
        <v>41954.850868055553</v>
      </c>
      <c r="T3759" s="11">
        <f t="shared" si="411"/>
        <v>41974.850868055553</v>
      </c>
      <c r="U3759">
        <f t="shared" si="412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06"/>
        <v>102</v>
      </c>
      <c r="P3760" s="7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1">
        <f t="shared" si="410"/>
        <v>41747.471504629626</v>
      </c>
      <c r="T3760" s="11">
        <f t="shared" si="411"/>
        <v>41778.208333333336</v>
      </c>
      <c r="U3760">
        <f t="shared" si="412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06"/>
        <v>110</v>
      </c>
      <c r="P3761" s="7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1">
        <f t="shared" si="410"/>
        <v>42182.108252314814</v>
      </c>
      <c r="T3761" s="11">
        <f t="shared" si="411"/>
        <v>42242.108252314814</v>
      </c>
      <c r="U3761">
        <f t="shared" si="412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06"/>
        <v>101</v>
      </c>
      <c r="P3762" s="7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1">
        <f t="shared" si="410"/>
        <v>41739.525300925925</v>
      </c>
      <c r="T3762" s="11">
        <f t="shared" si="411"/>
        <v>41764.525300925925</v>
      </c>
      <c r="U3762">
        <f t="shared" si="412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06"/>
        <v>100</v>
      </c>
      <c r="P3763" s="7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1">
        <f t="shared" si="410"/>
        <v>42173.466863425929</v>
      </c>
      <c r="T3763" s="11">
        <f t="shared" si="411"/>
        <v>42226.958333333328</v>
      </c>
      <c r="U3763">
        <f t="shared" si="412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06"/>
        <v>106</v>
      </c>
      <c r="P3764" s="7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1">
        <f t="shared" si="410"/>
        <v>42193.813530092593</v>
      </c>
      <c r="T3764" s="11">
        <f t="shared" si="411"/>
        <v>42218.813530092593</v>
      </c>
      <c r="U3764">
        <f t="shared" si="412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06"/>
        <v>100</v>
      </c>
      <c r="P3765" s="7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1">
        <f t="shared" si="410"/>
        <v>42065.750300925924</v>
      </c>
      <c r="T3765" s="11">
        <f t="shared" si="411"/>
        <v>42095.708634259259</v>
      </c>
      <c r="U3765">
        <f t="shared" si="412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06"/>
        <v>100</v>
      </c>
      <c r="P3766" s="7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1">
        <f t="shared" si="410"/>
        <v>42499.842962962968</v>
      </c>
      <c r="T3766" s="11">
        <f t="shared" si="411"/>
        <v>42519.024999999994</v>
      </c>
      <c r="U3766">
        <f t="shared" si="412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06"/>
        <v>113</v>
      </c>
      <c r="P3767" s="7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1">
        <f t="shared" si="410"/>
        <v>41820.776412037041</v>
      </c>
      <c r="T3767" s="11">
        <f t="shared" si="411"/>
        <v>41850.776412037041</v>
      </c>
      <c r="U3767">
        <f t="shared" si="412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06"/>
        <v>103</v>
      </c>
      <c r="P3768" s="7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1">
        <f t="shared" si="410"/>
        <v>41788.167187500003</v>
      </c>
      <c r="T3768" s="11">
        <f t="shared" si="411"/>
        <v>41823.167187500003</v>
      </c>
      <c r="U3768">
        <f t="shared" si="412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06"/>
        <v>117</v>
      </c>
      <c r="P3769" s="7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1">
        <f t="shared" si="410"/>
        <v>42050.019641203704</v>
      </c>
      <c r="T3769" s="11">
        <f t="shared" si="411"/>
        <v>42064.207638888889</v>
      </c>
      <c r="U3769">
        <f t="shared" si="412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06"/>
        <v>108</v>
      </c>
      <c r="P3770" s="7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1">
        <f t="shared" si="410"/>
        <v>41772.727893518517</v>
      </c>
      <c r="T3770" s="11">
        <f t="shared" si="411"/>
        <v>41802.727893518517</v>
      </c>
      <c r="U3770">
        <f t="shared" si="412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06"/>
        <v>100</v>
      </c>
      <c r="P3771" s="7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1">
        <f t="shared" si="410"/>
        <v>42445.598136574074</v>
      </c>
      <c r="T3771" s="11">
        <f t="shared" si="411"/>
        <v>42475.598136574074</v>
      </c>
      <c r="U3771">
        <f t="shared" si="412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06"/>
        <v>100</v>
      </c>
      <c r="P3772" s="7">
        <f t="shared" si="407"/>
        <v>100</v>
      </c>
      <c r="Q3772" t="str">
        <f t="shared" si="408"/>
        <v>theater</v>
      </c>
      <c r="R3772" t="str">
        <f t="shared" si="409"/>
        <v>musical</v>
      </c>
      <c r="S3772" s="11">
        <f t="shared" si="410"/>
        <v>42138.930671296301</v>
      </c>
      <c r="T3772" s="11">
        <f t="shared" si="411"/>
        <v>42168.930671296301</v>
      </c>
      <c r="U3772">
        <f t="shared" si="412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06"/>
        <v>146</v>
      </c>
      <c r="P3773" s="7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1">
        <f t="shared" si="410"/>
        <v>42493.857083333336</v>
      </c>
      <c r="T3773" s="11">
        <f t="shared" si="411"/>
        <v>42508</v>
      </c>
      <c r="U3773">
        <f t="shared" si="412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06"/>
        <v>110</v>
      </c>
      <c r="P3774" s="7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1">
        <f t="shared" si="410"/>
        <v>42682.616967592592</v>
      </c>
      <c r="T3774" s="11">
        <f t="shared" si="411"/>
        <v>42703.25</v>
      </c>
      <c r="U3774">
        <f t="shared" si="412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06"/>
        <v>108</v>
      </c>
      <c r="P3775" s="7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1">
        <f t="shared" si="410"/>
        <v>42656.005173611105</v>
      </c>
      <c r="T3775" s="11">
        <f t="shared" si="411"/>
        <v>42689.088888888888</v>
      </c>
      <c r="U3775">
        <f t="shared" si="412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06"/>
        <v>100</v>
      </c>
      <c r="P3776" s="7">
        <f t="shared" si="407"/>
        <v>100</v>
      </c>
      <c r="Q3776" t="str">
        <f t="shared" si="408"/>
        <v>theater</v>
      </c>
      <c r="R3776" t="str">
        <f t="shared" si="409"/>
        <v>musical</v>
      </c>
      <c r="S3776" s="11">
        <f t="shared" si="410"/>
        <v>42087.792303240742</v>
      </c>
      <c r="T3776" s="11">
        <f t="shared" si="411"/>
        <v>42103.792303240742</v>
      </c>
      <c r="U3776">
        <f t="shared" si="412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06"/>
        <v>100</v>
      </c>
      <c r="P3777" s="7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1">
        <f t="shared" si="410"/>
        <v>42075.942627314813</v>
      </c>
      <c r="T3777" s="11">
        <f t="shared" si="411"/>
        <v>42103.166666666672</v>
      </c>
      <c r="U3777">
        <f t="shared" si="412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413">ROUND(E3778/D3778*100,0)</f>
        <v>107</v>
      </c>
      <c r="P3778" s="7">
        <f t="shared" ref="P3778:P3841" si="414">E3778/L3778</f>
        <v>90.819148936170208</v>
      </c>
      <c r="Q3778" t="str">
        <f t="shared" ref="Q3778:Q3841" si="415">LEFT(N3778,SEARCH("/",N3778)-1)</f>
        <v>theater</v>
      </c>
      <c r="R3778" t="str">
        <f t="shared" ref="R3778:R3841" si="416">RIGHT(N3778,LEN(N3778)-SEARCH("/",N3778))</f>
        <v>musical</v>
      </c>
      <c r="S3778" s="11">
        <f t="shared" ref="S3778:S3841" si="417">(((J3778/60)/60)/24)+DATE(1970,1,1)</f>
        <v>41814.367800925924</v>
      </c>
      <c r="T3778" s="11">
        <f t="shared" ref="T3778:T3841" si="418">(((I3778/60)/60)/24)+DATE(1970,1,1)</f>
        <v>41852.041666666664</v>
      </c>
      <c r="U3778">
        <f t="shared" ref="U3778:U3841" si="419">YEAR(S3778)</f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413"/>
        <v>143</v>
      </c>
      <c r="P3779" s="7">
        <f t="shared" si="414"/>
        <v>48.542372881355931</v>
      </c>
      <c r="Q3779" t="str">
        <f t="shared" si="415"/>
        <v>theater</v>
      </c>
      <c r="R3779" t="str">
        <f t="shared" si="416"/>
        <v>musical</v>
      </c>
      <c r="S3779" s="11">
        <f t="shared" si="417"/>
        <v>41887.111354166671</v>
      </c>
      <c r="T3779" s="11">
        <f t="shared" si="418"/>
        <v>41909.166666666664</v>
      </c>
      <c r="U3779">
        <f t="shared" si="419"/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13"/>
        <v>105</v>
      </c>
      <c r="P3780" s="7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1">
        <f t="shared" si="417"/>
        <v>41989.819212962961</v>
      </c>
      <c r="T3780" s="11">
        <f t="shared" si="418"/>
        <v>42049.819212962961</v>
      </c>
      <c r="U3780">
        <f t="shared" si="41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13"/>
        <v>104</v>
      </c>
      <c r="P3781" s="7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1">
        <f t="shared" si="417"/>
        <v>42425.735416666663</v>
      </c>
      <c r="T3781" s="11">
        <f t="shared" si="418"/>
        <v>42455.693750000006</v>
      </c>
      <c r="U3781">
        <f t="shared" si="41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13"/>
        <v>120</v>
      </c>
      <c r="P3782" s="7">
        <f t="shared" si="414"/>
        <v>100</v>
      </c>
      <c r="Q3782" t="str">
        <f t="shared" si="415"/>
        <v>theater</v>
      </c>
      <c r="R3782" t="str">
        <f t="shared" si="416"/>
        <v>musical</v>
      </c>
      <c r="S3782" s="11">
        <f t="shared" si="417"/>
        <v>42166.219733796301</v>
      </c>
      <c r="T3782" s="11">
        <f t="shared" si="418"/>
        <v>42198.837499999994</v>
      </c>
      <c r="U3782">
        <f t="shared" si="41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13"/>
        <v>110</v>
      </c>
      <c r="P3783" s="7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1">
        <f t="shared" si="417"/>
        <v>41865.882928240739</v>
      </c>
      <c r="T3783" s="11">
        <f t="shared" si="418"/>
        <v>41890.882928240739</v>
      </c>
      <c r="U3783">
        <f t="shared" si="41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13"/>
        <v>102</v>
      </c>
      <c r="P3784" s="7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1">
        <f t="shared" si="417"/>
        <v>42546.862233796302</v>
      </c>
      <c r="T3784" s="11">
        <f t="shared" si="418"/>
        <v>42575.958333333328</v>
      </c>
      <c r="U3784">
        <f t="shared" si="41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13"/>
        <v>129</v>
      </c>
      <c r="P3785" s="7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1">
        <f t="shared" si="417"/>
        <v>42420.140277777777</v>
      </c>
      <c r="T3785" s="11">
        <f t="shared" si="418"/>
        <v>42444.666666666672</v>
      </c>
      <c r="U3785">
        <f t="shared" si="41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13"/>
        <v>115</v>
      </c>
      <c r="P3786" s="7">
        <f t="shared" si="414"/>
        <v>115</v>
      </c>
      <c r="Q3786" t="str">
        <f t="shared" si="415"/>
        <v>theater</v>
      </c>
      <c r="R3786" t="str">
        <f t="shared" si="416"/>
        <v>musical</v>
      </c>
      <c r="S3786" s="11">
        <f t="shared" si="417"/>
        <v>42531.980694444443</v>
      </c>
      <c r="T3786" s="11">
        <f t="shared" si="418"/>
        <v>42561.980694444443</v>
      </c>
      <c r="U3786">
        <f t="shared" si="41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13"/>
        <v>151</v>
      </c>
      <c r="P3787" s="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1">
        <f t="shared" si="417"/>
        <v>42548.63853009259</v>
      </c>
      <c r="T3787" s="11">
        <f t="shared" si="418"/>
        <v>42584.418749999997</v>
      </c>
      <c r="U3787">
        <f t="shared" si="41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13"/>
        <v>111</v>
      </c>
      <c r="P3788" s="7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1">
        <f t="shared" si="417"/>
        <v>42487.037905092591</v>
      </c>
      <c r="T3788" s="11">
        <f t="shared" si="418"/>
        <v>42517.037905092591</v>
      </c>
      <c r="U3788">
        <f t="shared" si="41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13"/>
        <v>100</v>
      </c>
      <c r="P3789" s="7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1">
        <f t="shared" si="417"/>
        <v>42167.534791666665</v>
      </c>
      <c r="T3789" s="11">
        <f t="shared" si="418"/>
        <v>42196.165972222225</v>
      </c>
      <c r="U3789">
        <f t="shared" si="41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13"/>
        <v>1</v>
      </c>
      <c r="P3790" s="7">
        <f t="shared" si="414"/>
        <v>500</v>
      </c>
      <c r="Q3790" t="str">
        <f t="shared" si="415"/>
        <v>theater</v>
      </c>
      <c r="R3790" t="str">
        <f t="shared" si="416"/>
        <v>musical</v>
      </c>
      <c r="S3790" s="11">
        <f t="shared" si="417"/>
        <v>42333.695821759262</v>
      </c>
      <c r="T3790" s="11">
        <f t="shared" si="418"/>
        <v>42361.679166666669</v>
      </c>
      <c r="U3790">
        <f t="shared" si="41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13"/>
        <v>3</v>
      </c>
      <c r="P3791" s="7">
        <f t="shared" si="414"/>
        <v>29</v>
      </c>
      <c r="Q3791" t="str">
        <f t="shared" si="415"/>
        <v>theater</v>
      </c>
      <c r="R3791" t="str">
        <f t="shared" si="416"/>
        <v>musical</v>
      </c>
      <c r="S3791" s="11">
        <f t="shared" si="417"/>
        <v>42138.798819444448</v>
      </c>
      <c r="T3791" s="11">
        <f t="shared" si="418"/>
        <v>42170.798819444448</v>
      </c>
      <c r="U3791">
        <f t="shared" si="41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13"/>
        <v>0</v>
      </c>
      <c r="P3792" s="7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1">
        <f t="shared" si="417"/>
        <v>42666.666932870372</v>
      </c>
      <c r="T3792" s="11">
        <f t="shared" si="418"/>
        <v>42696.708599537036</v>
      </c>
      <c r="U3792">
        <f t="shared" si="41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13"/>
        <v>0</v>
      </c>
      <c r="P3793" s="7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1">
        <f t="shared" si="417"/>
        <v>41766.692037037035</v>
      </c>
      <c r="T3793" s="11">
        <f t="shared" si="418"/>
        <v>41826.692037037035</v>
      </c>
      <c r="U3793">
        <f t="shared" si="41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13"/>
        <v>0</v>
      </c>
      <c r="P3794" s="7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1">
        <f t="shared" si="417"/>
        <v>42170.447013888886</v>
      </c>
      <c r="T3794" s="11">
        <f t="shared" si="418"/>
        <v>42200.447013888886</v>
      </c>
      <c r="U3794">
        <f t="shared" si="41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13"/>
        <v>60</v>
      </c>
      <c r="P3795" s="7">
        <f t="shared" si="414"/>
        <v>174</v>
      </c>
      <c r="Q3795" t="str">
        <f t="shared" si="415"/>
        <v>theater</v>
      </c>
      <c r="R3795" t="str">
        <f t="shared" si="416"/>
        <v>musical</v>
      </c>
      <c r="S3795" s="11">
        <f t="shared" si="417"/>
        <v>41968.938993055555</v>
      </c>
      <c r="T3795" s="11">
        <f t="shared" si="418"/>
        <v>41989.938993055555</v>
      </c>
      <c r="U3795">
        <f t="shared" si="41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13"/>
        <v>1</v>
      </c>
      <c r="P3796" s="7">
        <f t="shared" si="414"/>
        <v>50</v>
      </c>
      <c r="Q3796" t="str">
        <f t="shared" si="415"/>
        <v>theater</v>
      </c>
      <c r="R3796" t="str">
        <f t="shared" si="416"/>
        <v>musical</v>
      </c>
      <c r="S3796" s="11">
        <f t="shared" si="417"/>
        <v>42132.58048611111</v>
      </c>
      <c r="T3796" s="11">
        <f t="shared" si="418"/>
        <v>42162.58048611111</v>
      </c>
      <c r="U3796">
        <f t="shared" si="41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13"/>
        <v>2</v>
      </c>
      <c r="P3797" s="7">
        <f t="shared" si="414"/>
        <v>5</v>
      </c>
      <c r="Q3797" t="str">
        <f t="shared" si="415"/>
        <v>theater</v>
      </c>
      <c r="R3797" t="str">
        <f t="shared" si="416"/>
        <v>musical</v>
      </c>
      <c r="S3797" s="11">
        <f t="shared" si="417"/>
        <v>42201.436226851853</v>
      </c>
      <c r="T3797" s="11">
        <f t="shared" si="418"/>
        <v>42244.9375</v>
      </c>
      <c r="U3797">
        <f t="shared" si="41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13"/>
        <v>0</v>
      </c>
      <c r="P3798" s="7">
        <f t="shared" si="414"/>
        <v>1</v>
      </c>
      <c r="Q3798" t="str">
        <f t="shared" si="415"/>
        <v>theater</v>
      </c>
      <c r="R3798" t="str">
        <f t="shared" si="416"/>
        <v>musical</v>
      </c>
      <c r="S3798" s="11">
        <f t="shared" si="417"/>
        <v>42689.029583333337</v>
      </c>
      <c r="T3798" s="11">
        <f t="shared" si="418"/>
        <v>42749.029583333337</v>
      </c>
      <c r="U3798">
        <f t="shared" si="41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13"/>
        <v>90</v>
      </c>
      <c r="P3799" s="7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1">
        <f t="shared" si="417"/>
        <v>42084.881539351853</v>
      </c>
      <c r="T3799" s="11">
        <f t="shared" si="418"/>
        <v>42114.881539351853</v>
      </c>
      <c r="U3799">
        <f t="shared" si="41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13"/>
        <v>1</v>
      </c>
      <c r="P3800" s="7">
        <f t="shared" si="414"/>
        <v>205</v>
      </c>
      <c r="Q3800" t="str">
        <f t="shared" si="415"/>
        <v>theater</v>
      </c>
      <c r="R3800" t="str">
        <f t="shared" si="416"/>
        <v>musical</v>
      </c>
      <c r="S3800" s="11">
        <f t="shared" si="417"/>
        <v>41831.722777777781</v>
      </c>
      <c r="T3800" s="11">
        <f t="shared" si="418"/>
        <v>41861.722777777781</v>
      </c>
      <c r="U3800">
        <f t="shared" si="41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13"/>
        <v>4</v>
      </c>
      <c r="P3801" s="7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1">
        <f t="shared" si="417"/>
        <v>42410.93105324074</v>
      </c>
      <c r="T3801" s="11">
        <f t="shared" si="418"/>
        <v>42440.93105324074</v>
      </c>
      <c r="U3801">
        <f t="shared" si="41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13"/>
        <v>4</v>
      </c>
      <c r="P3802" s="7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1">
        <f t="shared" si="417"/>
        <v>41982.737071759257</v>
      </c>
      <c r="T3802" s="11">
        <f t="shared" si="418"/>
        <v>42015.207638888889</v>
      </c>
      <c r="U3802">
        <f t="shared" si="41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13"/>
        <v>9</v>
      </c>
      <c r="P3803" s="7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1">
        <f t="shared" si="417"/>
        <v>41975.676111111112</v>
      </c>
      <c r="T3803" s="11">
        <f t="shared" si="418"/>
        <v>42006.676111111112</v>
      </c>
      <c r="U3803">
        <f t="shared" si="41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13"/>
        <v>0</v>
      </c>
      <c r="P3804" s="7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1">
        <f t="shared" si="417"/>
        <v>42269.126226851848</v>
      </c>
      <c r="T3804" s="11">
        <f t="shared" si="418"/>
        <v>42299.126226851848</v>
      </c>
      <c r="U3804">
        <f t="shared" si="41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13"/>
        <v>20</v>
      </c>
      <c r="P3805" s="7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1">
        <f t="shared" si="417"/>
        <v>42403.971851851849</v>
      </c>
      <c r="T3805" s="11">
        <f t="shared" si="418"/>
        <v>42433.971851851849</v>
      </c>
      <c r="U3805">
        <f t="shared" si="41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13"/>
        <v>0</v>
      </c>
      <c r="P3806" s="7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1">
        <f t="shared" si="417"/>
        <v>42527.00953703704</v>
      </c>
      <c r="T3806" s="11">
        <f t="shared" si="418"/>
        <v>42582.291666666672</v>
      </c>
      <c r="U3806">
        <f t="shared" si="41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13"/>
        <v>0</v>
      </c>
      <c r="P3807" s="7">
        <f t="shared" si="414"/>
        <v>1.5</v>
      </c>
      <c r="Q3807" t="str">
        <f t="shared" si="415"/>
        <v>theater</v>
      </c>
      <c r="R3807" t="str">
        <f t="shared" si="416"/>
        <v>musical</v>
      </c>
      <c r="S3807" s="11">
        <f t="shared" si="417"/>
        <v>41849.887037037035</v>
      </c>
      <c r="T3807" s="11">
        <f t="shared" si="418"/>
        <v>41909.887037037035</v>
      </c>
      <c r="U3807">
        <f t="shared" si="41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13"/>
        <v>0</v>
      </c>
      <c r="P3808" s="7">
        <f t="shared" si="414"/>
        <v>5</v>
      </c>
      <c r="Q3808" t="str">
        <f t="shared" si="415"/>
        <v>theater</v>
      </c>
      <c r="R3808" t="str">
        <f t="shared" si="416"/>
        <v>musical</v>
      </c>
      <c r="S3808" s="11">
        <f t="shared" si="417"/>
        <v>41799.259039351848</v>
      </c>
      <c r="T3808" s="11">
        <f t="shared" si="418"/>
        <v>41819.259039351848</v>
      </c>
      <c r="U3808">
        <f t="shared" si="41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13"/>
        <v>30</v>
      </c>
      <c r="P3809" s="7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1">
        <f t="shared" si="417"/>
        <v>42090.909016203703</v>
      </c>
      <c r="T3809" s="11">
        <f t="shared" si="418"/>
        <v>42097.909016203703</v>
      </c>
      <c r="U3809">
        <f t="shared" si="41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13"/>
        <v>100</v>
      </c>
      <c r="P3810" s="7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1">
        <f t="shared" si="417"/>
        <v>42059.453923611116</v>
      </c>
      <c r="T3810" s="11">
        <f t="shared" si="418"/>
        <v>42119.412256944444</v>
      </c>
      <c r="U3810">
        <f t="shared" si="41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13"/>
        <v>101</v>
      </c>
      <c r="P3811" s="7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1">
        <f t="shared" si="417"/>
        <v>41800.526701388888</v>
      </c>
      <c r="T3811" s="11">
        <f t="shared" si="418"/>
        <v>41850.958333333336</v>
      </c>
      <c r="U3811">
        <f t="shared" si="41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13"/>
        <v>122</v>
      </c>
      <c r="P3812" s="7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1">
        <f t="shared" si="417"/>
        <v>42054.849050925928</v>
      </c>
      <c r="T3812" s="11">
        <f t="shared" si="418"/>
        <v>42084.807384259257</v>
      </c>
      <c r="U3812">
        <f t="shared" si="41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13"/>
        <v>330</v>
      </c>
      <c r="P3813" s="7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1">
        <f t="shared" si="417"/>
        <v>42487.62700231481</v>
      </c>
      <c r="T3813" s="11">
        <f t="shared" si="418"/>
        <v>42521.458333333328</v>
      </c>
      <c r="U3813">
        <f t="shared" si="41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13"/>
        <v>110</v>
      </c>
      <c r="P3814" s="7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1">
        <f t="shared" si="417"/>
        <v>42109.751250000001</v>
      </c>
      <c r="T3814" s="11">
        <f t="shared" si="418"/>
        <v>42156.165972222225</v>
      </c>
      <c r="U3814">
        <f t="shared" si="41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13"/>
        <v>101</v>
      </c>
      <c r="P3815" s="7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1">
        <f t="shared" si="417"/>
        <v>42497.275706018518</v>
      </c>
      <c r="T3815" s="11">
        <f t="shared" si="418"/>
        <v>42535.904861111107</v>
      </c>
      <c r="U3815">
        <f t="shared" si="41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13"/>
        <v>140</v>
      </c>
      <c r="P3816" s="7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1">
        <f t="shared" si="417"/>
        <v>42058.904074074075</v>
      </c>
      <c r="T3816" s="11">
        <f t="shared" si="418"/>
        <v>42095.165972222225</v>
      </c>
      <c r="U3816">
        <f t="shared" si="41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13"/>
        <v>100</v>
      </c>
      <c r="P3817" s="7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1">
        <f t="shared" si="417"/>
        <v>42207.259918981479</v>
      </c>
      <c r="T3817" s="11">
        <f t="shared" si="418"/>
        <v>42236.958333333328</v>
      </c>
      <c r="U3817">
        <f t="shared" si="41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13"/>
        <v>119</v>
      </c>
      <c r="P3818" s="7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1">
        <f t="shared" si="417"/>
        <v>41807.690081018518</v>
      </c>
      <c r="T3818" s="11">
        <f t="shared" si="418"/>
        <v>41837.690081018518</v>
      </c>
      <c r="U3818">
        <f t="shared" si="41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13"/>
        <v>107</v>
      </c>
      <c r="P3819" s="7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1">
        <f t="shared" si="417"/>
        <v>42284.69694444444</v>
      </c>
      <c r="T3819" s="11">
        <f t="shared" si="418"/>
        <v>42301.165972222225</v>
      </c>
      <c r="U3819">
        <f t="shared" si="41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13"/>
        <v>228</v>
      </c>
      <c r="P3820" s="7">
        <f t="shared" si="414"/>
        <v>57</v>
      </c>
      <c r="Q3820" t="str">
        <f t="shared" si="415"/>
        <v>theater</v>
      </c>
      <c r="R3820" t="str">
        <f t="shared" si="416"/>
        <v>plays</v>
      </c>
      <c r="S3820" s="11">
        <f t="shared" si="417"/>
        <v>42045.84238425926</v>
      </c>
      <c r="T3820" s="11">
        <f t="shared" si="418"/>
        <v>42075.800717592589</v>
      </c>
      <c r="U3820">
        <f t="shared" si="41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13"/>
        <v>106</v>
      </c>
      <c r="P3821" s="7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1">
        <f t="shared" si="417"/>
        <v>42184.209537037037</v>
      </c>
      <c r="T3821" s="11">
        <f t="shared" si="418"/>
        <v>42202.876388888893</v>
      </c>
      <c r="U3821">
        <f t="shared" si="41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13"/>
        <v>143</v>
      </c>
      <c r="P3822" s="7">
        <f t="shared" si="414"/>
        <v>21.5</v>
      </c>
      <c r="Q3822" t="str">
        <f t="shared" si="415"/>
        <v>theater</v>
      </c>
      <c r="R3822" t="str">
        <f t="shared" si="416"/>
        <v>plays</v>
      </c>
      <c r="S3822" s="11">
        <f t="shared" si="417"/>
        <v>42160.651817129634</v>
      </c>
      <c r="T3822" s="11">
        <f t="shared" si="418"/>
        <v>42190.651817129634</v>
      </c>
      <c r="U3822">
        <f t="shared" si="41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13"/>
        <v>105</v>
      </c>
      <c r="P3823" s="7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1">
        <f t="shared" si="417"/>
        <v>42341.180636574078</v>
      </c>
      <c r="T3823" s="11">
        <f t="shared" si="418"/>
        <v>42373.180636574078</v>
      </c>
      <c r="U3823">
        <f t="shared" si="41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13"/>
        <v>110</v>
      </c>
      <c r="P3824" s="7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1">
        <f t="shared" si="417"/>
        <v>42329.838159722218</v>
      </c>
      <c r="T3824" s="11">
        <f t="shared" si="418"/>
        <v>42388.957638888889</v>
      </c>
      <c r="U3824">
        <f t="shared" si="41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13"/>
        <v>106</v>
      </c>
      <c r="P3825" s="7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1">
        <f t="shared" si="417"/>
        <v>42170.910231481481</v>
      </c>
      <c r="T3825" s="11">
        <f t="shared" si="418"/>
        <v>42205.165972222225</v>
      </c>
      <c r="U3825">
        <f t="shared" si="41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13"/>
        <v>108</v>
      </c>
      <c r="P3826" s="7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1">
        <f t="shared" si="417"/>
        <v>42571.626192129625</v>
      </c>
      <c r="T3826" s="11">
        <f t="shared" si="418"/>
        <v>42583.570138888885</v>
      </c>
      <c r="U3826">
        <f t="shared" si="41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13"/>
        <v>105</v>
      </c>
      <c r="P3827" s="7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1">
        <f t="shared" si="417"/>
        <v>42151.069606481484</v>
      </c>
      <c r="T3827" s="11">
        <f t="shared" si="418"/>
        <v>42172.069606481484</v>
      </c>
      <c r="U3827">
        <f t="shared" si="41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13"/>
        <v>119</v>
      </c>
      <c r="P3828" s="7">
        <f t="shared" si="414"/>
        <v>27.5</v>
      </c>
      <c r="Q3828" t="str">
        <f t="shared" si="415"/>
        <v>theater</v>
      </c>
      <c r="R3828" t="str">
        <f t="shared" si="416"/>
        <v>plays</v>
      </c>
      <c r="S3828" s="11">
        <f t="shared" si="417"/>
        <v>42101.423541666663</v>
      </c>
      <c r="T3828" s="11">
        <f t="shared" si="418"/>
        <v>42131.423541666663</v>
      </c>
      <c r="U3828">
        <f t="shared" si="41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13"/>
        <v>153</v>
      </c>
      <c r="P3829" s="7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1">
        <f t="shared" si="417"/>
        <v>42034.928252314814</v>
      </c>
      <c r="T3829" s="11">
        <f t="shared" si="418"/>
        <v>42090</v>
      </c>
      <c r="U3829">
        <f t="shared" si="41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13"/>
        <v>100</v>
      </c>
      <c r="P3830" s="7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1">
        <f t="shared" si="417"/>
        <v>41944.527627314819</v>
      </c>
      <c r="T3830" s="11">
        <f t="shared" si="418"/>
        <v>42004.569293981483</v>
      </c>
      <c r="U3830">
        <f t="shared" si="41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13"/>
        <v>100</v>
      </c>
      <c r="P3831" s="7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1">
        <f t="shared" si="417"/>
        <v>42593.865405092598</v>
      </c>
      <c r="T3831" s="11">
        <f t="shared" si="418"/>
        <v>42613.865405092598</v>
      </c>
      <c r="U3831">
        <f t="shared" si="41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13"/>
        <v>225</v>
      </c>
      <c r="P3832" s="7">
        <f t="shared" si="414"/>
        <v>75</v>
      </c>
      <c r="Q3832" t="str">
        <f t="shared" si="415"/>
        <v>theater</v>
      </c>
      <c r="R3832" t="str">
        <f t="shared" si="416"/>
        <v>plays</v>
      </c>
      <c r="S3832" s="11">
        <f t="shared" si="417"/>
        <v>42503.740868055553</v>
      </c>
      <c r="T3832" s="11">
        <f t="shared" si="418"/>
        <v>42517.740868055553</v>
      </c>
      <c r="U3832">
        <f t="shared" si="41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13"/>
        <v>106</v>
      </c>
      <c r="P3833" s="7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1">
        <f t="shared" si="417"/>
        <v>41927.848900462966</v>
      </c>
      <c r="T3833" s="11">
        <f t="shared" si="418"/>
        <v>41948.890567129631</v>
      </c>
      <c r="U3833">
        <f t="shared" si="41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13"/>
        <v>105</v>
      </c>
      <c r="P3834" s="7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1">
        <f t="shared" si="417"/>
        <v>42375.114988425921</v>
      </c>
      <c r="T3834" s="11">
        <f t="shared" si="418"/>
        <v>42420.114988425921</v>
      </c>
      <c r="U3834">
        <f t="shared" si="41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13"/>
        <v>117</v>
      </c>
      <c r="P3835" s="7">
        <f t="shared" si="414"/>
        <v>70</v>
      </c>
      <c r="Q3835" t="str">
        <f t="shared" si="415"/>
        <v>theater</v>
      </c>
      <c r="R3835" t="str">
        <f t="shared" si="416"/>
        <v>plays</v>
      </c>
      <c r="S3835" s="11">
        <f t="shared" si="417"/>
        <v>41963.872361111105</v>
      </c>
      <c r="T3835" s="11">
        <f t="shared" si="418"/>
        <v>41974.797916666663</v>
      </c>
      <c r="U3835">
        <f t="shared" si="41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13"/>
        <v>109</v>
      </c>
      <c r="P3836" s="7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1">
        <f t="shared" si="417"/>
        <v>42143.445219907408</v>
      </c>
      <c r="T3836" s="11">
        <f t="shared" si="418"/>
        <v>42173.445219907408</v>
      </c>
      <c r="U3836">
        <f t="shared" si="41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13"/>
        <v>160</v>
      </c>
      <c r="P3837" s="7">
        <f t="shared" si="414"/>
        <v>40</v>
      </c>
      <c r="Q3837" t="str">
        <f t="shared" si="415"/>
        <v>theater</v>
      </c>
      <c r="R3837" t="str">
        <f t="shared" si="416"/>
        <v>plays</v>
      </c>
      <c r="S3837" s="11">
        <f t="shared" si="417"/>
        <v>42460.94222222222</v>
      </c>
      <c r="T3837" s="11">
        <f t="shared" si="418"/>
        <v>42481.94222222222</v>
      </c>
      <c r="U3837">
        <f t="shared" si="41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13"/>
        <v>113</v>
      </c>
      <c r="P3838" s="7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1">
        <f t="shared" si="417"/>
        <v>42553.926527777774</v>
      </c>
      <c r="T3838" s="11">
        <f t="shared" si="418"/>
        <v>42585.172916666663</v>
      </c>
      <c r="U3838">
        <f t="shared" si="41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13"/>
        <v>102</v>
      </c>
      <c r="P3839" s="7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1">
        <f t="shared" si="417"/>
        <v>42152.765717592592</v>
      </c>
      <c r="T3839" s="11">
        <f t="shared" si="418"/>
        <v>42188.765717592592</v>
      </c>
      <c r="U3839">
        <f t="shared" si="41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13"/>
        <v>101</v>
      </c>
      <c r="P3840" s="7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1">
        <f t="shared" si="417"/>
        <v>42116.710752314815</v>
      </c>
      <c r="T3840" s="11">
        <f t="shared" si="418"/>
        <v>42146.710752314815</v>
      </c>
      <c r="U3840">
        <f t="shared" si="41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13"/>
        <v>101</v>
      </c>
      <c r="P3841" s="7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1">
        <f t="shared" si="417"/>
        <v>42155.142638888887</v>
      </c>
      <c r="T3841" s="11">
        <f t="shared" si="418"/>
        <v>42215.142638888887</v>
      </c>
      <c r="U3841">
        <f t="shared" si="41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420">ROUND(E3842/D3842*100,0)</f>
        <v>6500</v>
      </c>
      <c r="P3842" s="7">
        <f t="shared" ref="P3842:P3905" si="421">E3842/L3842</f>
        <v>21.666666666666668</v>
      </c>
      <c r="Q3842" t="str">
        <f t="shared" ref="Q3842:Q3905" si="422">LEFT(N3842,SEARCH("/",N3842)-1)</f>
        <v>theater</v>
      </c>
      <c r="R3842" t="str">
        <f t="shared" ref="R3842:R3905" si="423">RIGHT(N3842,LEN(N3842)-SEARCH("/",N3842))</f>
        <v>plays</v>
      </c>
      <c r="S3842" s="11">
        <f t="shared" ref="S3842:S3905" si="424">(((J3842/60)/60)/24)+DATE(1970,1,1)</f>
        <v>42432.701724537037</v>
      </c>
      <c r="T3842" s="11">
        <f t="shared" ref="T3842:T3905" si="425">(((I3842/60)/60)/24)+DATE(1970,1,1)</f>
        <v>42457.660057870366</v>
      </c>
      <c r="U3842">
        <f t="shared" ref="U3842:U3905" si="426">YEAR(S3842)</f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420"/>
        <v>9</v>
      </c>
      <c r="P3843" s="7">
        <f t="shared" si="421"/>
        <v>25.647058823529413</v>
      </c>
      <c r="Q3843" t="str">
        <f t="shared" si="422"/>
        <v>theater</v>
      </c>
      <c r="R3843" t="str">
        <f t="shared" si="423"/>
        <v>plays</v>
      </c>
      <c r="S3843" s="11">
        <f t="shared" si="424"/>
        <v>41780.785729166666</v>
      </c>
      <c r="T3843" s="11">
        <f t="shared" si="425"/>
        <v>41840.785729166666</v>
      </c>
      <c r="U3843">
        <f t="shared" si="426"/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20"/>
        <v>22</v>
      </c>
      <c r="P3844" s="7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1">
        <f t="shared" si="424"/>
        <v>41740.493657407409</v>
      </c>
      <c r="T3844" s="11">
        <f t="shared" si="425"/>
        <v>41770.493657407409</v>
      </c>
      <c r="U3844">
        <f t="shared" si="426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20"/>
        <v>21</v>
      </c>
      <c r="P3845" s="7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1">
        <f t="shared" si="424"/>
        <v>41766.072500000002</v>
      </c>
      <c r="T3845" s="11">
        <f t="shared" si="425"/>
        <v>41791.072500000002</v>
      </c>
      <c r="U3845">
        <f t="shared" si="426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20"/>
        <v>41</v>
      </c>
      <c r="P3846" s="7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1">
        <f t="shared" si="424"/>
        <v>41766.617291666669</v>
      </c>
      <c r="T3846" s="11">
        <f t="shared" si="425"/>
        <v>41793.290972222225</v>
      </c>
      <c r="U3846">
        <f t="shared" si="426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20"/>
        <v>2</v>
      </c>
      <c r="P3847" s="7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1">
        <f t="shared" si="424"/>
        <v>42248.627013888887</v>
      </c>
      <c r="T3847" s="11">
        <f t="shared" si="425"/>
        <v>42278.627013888887</v>
      </c>
      <c r="U3847">
        <f t="shared" si="426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20"/>
        <v>3</v>
      </c>
      <c r="P3848" s="7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1">
        <f t="shared" si="424"/>
        <v>41885.221550925926</v>
      </c>
      <c r="T3848" s="11">
        <f t="shared" si="425"/>
        <v>41916.290972222225</v>
      </c>
      <c r="U3848">
        <f t="shared" si="426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20"/>
        <v>16</v>
      </c>
      <c r="P3849" s="7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1">
        <f t="shared" si="424"/>
        <v>42159.224432870367</v>
      </c>
      <c r="T3849" s="11">
        <f t="shared" si="425"/>
        <v>42204.224432870367</v>
      </c>
      <c r="U3849">
        <f t="shared" si="426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20"/>
        <v>16</v>
      </c>
      <c r="P3850" s="7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1">
        <f t="shared" si="424"/>
        <v>42265.817002314812</v>
      </c>
      <c r="T3850" s="11">
        <f t="shared" si="425"/>
        <v>42295.817002314812</v>
      </c>
      <c r="U3850">
        <f t="shared" si="426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20"/>
        <v>7</v>
      </c>
      <c r="P3851" s="7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1">
        <f t="shared" si="424"/>
        <v>42136.767175925925</v>
      </c>
      <c r="T3851" s="11">
        <f t="shared" si="425"/>
        <v>42166.767175925925</v>
      </c>
      <c r="U3851">
        <f t="shared" si="426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20"/>
        <v>4</v>
      </c>
      <c r="P3852" s="7">
        <f t="shared" si="421"/>
        <v>9.5</v>
      </c>
      <c r="Q3852" t="str">
        <f t="shared" si="422"/>
        <v>theater</v>
      </c>
      <c r="R3852" t="str">
        <f t="shared" si="423"/>
        <v>plays</v>
      </c>
      <c r="S3852" s="11">
        <f t="shared" si="424"/>
        <v>41975.124340277776</v>
      </c>
      <c r="T3852" s="11">
        <f t="shared" si="425"/>
        <v>42005.124340277776</v>
      </c>
      <c r="U3852">
        <f t="shared" si="426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20"/>
        <v>34</v>
      </c>
      <c r="P3853" s="7">
        <f t="shared" si="421"/>
        <v>35.5</v>
      </c>
      <c r="Q3853" t="str">
        <f t="shared" si="422"/>
        <v>theater</v>
      </c>
      <c r="R3853" t="str">
        <f t="shared" si="423"/>
        <v>plays</v>
      </c>
      <c r="S3853" s="11">
        <f t="shared" si="424"/>
        <v>42172.439571759256</v>
      </c>
      <c r="T3853" s="11">
        <f t="shared" si="425"/>
        <v>42202.439571759256</v>
      </c>
      <c r="U3853">
        <f t="shared" si="426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20"/>
        <v>0</v>
      </c>
      <c r="P3854" s="7">
        <f t="shared" si="421"/>
        <v>10</v>
      </c>
      <c r="Q3854" t="str">
        <f t="shared" si="422"/>
        <v>theater</v>
      </c>
      <c r="R3854" t="str">
        <f t="shared" si="423"/>
        <v>plays</v>
      </c>
      <c r="S3854" s="11">
        <f t="shared" si="424"/>
        <v>42065.190694444449</v>
      </c>
      <c r="T3854" s="11">
        <f t="shared" si="425"/>
        <v>42090.149027777778</v>
      </c>
      <c r="U3854">
        <f t="shared" si="426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20"/>
        <v>0</v>
      </c>
      <c r="P3855" s="7">
        <f t="shared" si="421"/>
        <v>13</v>
      </c>
      <c r="Q3855" t="str">
        <f t="shared" si="422"/>
        <v>theater</v>
      </c>
      <c r="R3855" t="str">
        <f t="shared" si="423"/>
        <v>plays</v>
      </c>
      <c r="S3855" s="11">
        <f t="shared" si="424"/>
        <v>41848.84002314815</v>
      </c>
      <c r="T3855" s="11">
        <f t="shared" si="425"/>
        <v>41883.84002314815</v>
      </c>
      <c r="U3855">
        <f t="shared" si="426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20"/>
        <v>16</v>
      </c>
      <c r="P3856" s="7">
        <f t="shared" si="421"/>
        <v>89.4</v>
      </c>
      <c r="Q3856" t="str">
        <f t="shared" si="422"/>
        <v>theater</v>
      </c>
      <c r="R3856" t="str">
        <f t="shared" si="423"/>
        <v>plays</v>
      </c>
      <c r="S3856" s="11">
        <f t="shared" si="424"/>
        <v>42103.884930555556</v>
      </c>
      <c r="T3856" s="11">
        <f t="shared" si="425"/>
        <v>42133.884930555556</v>
      </c>
      <c r="U3856">
        <f t="shared" si="426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20"/>
        <v>3</v>
      </c>
      <c r="P3857" s="7">
        <f t="shared" si="421"/>
        <v>25</v>
      </c>
      <c r="Q3857" t="str">
        <f t="shared" si="422"/>
        <v>theater</v>
      </c>
      <c r="R3857" t="str">
        <f t="shared" si="423"/>
        <v>plays</v>
      </c>
      <c r="S3857" s="11">
        <f t="shared" si="424"/>
        <v>42059.970729166671</v>
      </c>
      <c r="T3857" s="11">
        <f t="shared" si="425"/>
        <v>42089.929062499999</v>
      </c>
      <c r="U3857">
        <f t="shared" si="426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20"/>
        <v>0</v>
      </c>
      <c r="P3858" s="7">
        <f t="shared" si="421"/>
        <v>1</v>
      </c>
      <c r="Q3858" t="str">
        <f t="shared" si="422"/>
        <v>theater</v>
      </c>
      <c r="R3858" t="str">
        <f t="shared" si="423"/>
        <v>plays</v>
      </c>
      <c r="S3858" s="11">
        <f t="shared" si="424"/>
        <v>42041.743090277778</v>
      </c>
      <c r="T3858" s="11">
        <f t="shared" si="425"/>
        <v>42071.701423611114</v>
      </c>
      <c r="U3858">
        <f t="shared" si="426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20"/>
        <v>5</v>
      </c>
      <c r="P3859" s="7">
        <f t="shared" si="421"/>
        <v>65</v>
      </c>
      <c r="Q3859" t="str">
        <f t="shared" si="422"/>
        <v>theater</v>
      </c>
      <c r="R3859" t="str">
        <f t="shared" si="423"/>
        <v>plays</v>
      </c>
      <c r="S3859" s="11">
        <f t="shared" si="424"/>
        <v>41829.73715277778</v>
      </c>
      <c r="T3859" s="11">
        <f t="shared" si="425"/>
        <v>41852.716666666667</v>
      </c>
      <c r="U3859">
        <f t="shared" si="426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20"/>
        <v>2</v>
      </c>
      <c r="P3860" s="7">
        <f t="shared" si="421"/>
        <v>10</v>
      </c>
      <c r="Q3860" t="str">
        <f t="shared" si="422"/>
        <v>theater</v>
      </c>
      <c r="R3860" t="str">
        <f t="shared" si="423"/>
        <v>plays</v>
      </c>
      <c r="S3860" s="11">
        <f t="shared" si="424"/>
        <v>42128.431064814817</v>
      </c>
      <c r="T3860" s="11">
        <f t="shared" si="425"/>
        <v>42146.875</v>
      </c>
      <c r="U3860">
        <f t="shared" si="426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20"/>
        <v>0</v>
      </c>
      <c r="P3861" s="7">
        <f t="shared" si="421"/>
        <v>1</v>
      </c>
      <c r="Q3861" t="str">
        <f t="shared" si="422"/>
        <v>theater</v>
      </c>
      <c r="R3861" t="str">
        <f t="shared" si="423"/>
        <v>plays</v>
      </c>
      <c r="S3861" s="11">
        <f t="shared" si="424"/>
        <v>41789.893599537041</v>
      </c>
      <c r="T3861" s="11">
        <f t="shared" si="425"/>
        <v>41815.875</v>
      </c>
      <c r="U3861">
        <f t="shared" si="426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20"/>
        <v>18</v>
      </c>
      <c r="P3862" s="7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1">
        <f t="shared" si="424"/>
        <v>41833.660995370366</v>
      </c>
      <c r="T3862" s="11">
        <f t="shared" si="425"/>
        <v>41863.660995370366</v>
      </c>
      <c r="U3862">
        <f t="shared" si="426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20"/>
        <v>5</v>
      </c>
      <c r="P3863" s="7">
        <f t="shared" si="421"/>
        <v>100</v>
      </c>
      <c r="Q3863" t="str">
        <f t="shared" si="422"/>
        <v>theater</v>
      </c>
      <c r="R3863" t="str">
        <f t="shared" si="423"/>
        <v>plays</v>
      </c>
      <c r="S3863" s="11">
        <f t="shared" si="424"/>
        <v>41914.590011574073</v>
      </c>
      <c r="T3863" s="11">
        <f t="shared" si="425"/>
        <v>41955.907638888893</v>
      </c>
      <c r="U3863">
        <f t="shared" si="426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20"/>
        <v>0</v>
      </c>
      <c r="P3864" s="7">
        <f t="shared" si="421"/>
        <v>1</v>
      </c>
      <c r="Q3864" t="str">
        <f t="shared" si="422"/>
        <v>theater</v>
      </c>
      <c r="R3864" t="str">
        <f t="shared" si="423"/>
        <v>plays</v>
      </c>
      <c r="S3864" s="11">
        <f t="shared" si="424"/>
        <v>42611.261064814811</v>
      </c>
      <c r="T3864" s="11">
        <f t="shared" si="425"/>
        <v>42625.707638888889</v>
      </c>
      <c r="U3864">
        <f t="shared" si="426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20"/>
        <v>0</v>
      </c>
      <c r="P3865" s="7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1">
        <f t="shared" si="424"/>
        <v>42253.633159722223</v>
      </c>
      <c r="T3865" s="11">
        <f t="shared" si="425"/>
        <v>42313.674826388888</v>
      </c>
      <c r="U3865">
        <f t="shared" si="426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20"/>
        <v>1</v>
      </c>
      <c r="P3866" s="7">
        <f t="shared" si="421"/>
        <v>20</v>
      </c>
      <c r="Q3866" t="str">
        <f t="shared" si="422"/>
        <v>theater</v>
      </c>
      <c r="R3866" t="str">
        <f t="shared" si="423"/>
        <v>plays</v>
      </c>
      <c r="S3866" s="11">
        <f t="shared" si="424"/>
        <v>42295.891828703709</v>
      </c>
      <c r="T3866" s="11">
        <f t="shared" si="425"/>
        <v>42325.933495370366</v>
      </c>
      <c r="U3866">
        <f t="shared" si="426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20"/>
        <v>27</v>
      </c>
      <c r="P3867" s="7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1">
        <f t="shared" si="424"/>
        <v>41841.651597222226</v>
      </c>
      <c r="T3867" s="11">
        <f t="shared" si="425"/>
        <v>41881.229166666664</v>
      </c>
      <c r="U3867">
        <f t="shared" si="426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20"/>
        <v>1</v>
      </c>
      <c r="P3868" s="7">
        <f t="shared" si="421"/>
        <v>5.5</v>
      </c>
      <c r="Q3868" t="str">
        <f t="shared" si="422"/>
        <v>theater</v>
      </c>
      <c r="R3868" t="str">
        <f t="shared" si="423"/>
        <v>plays</v>
      </c>
      <c r="S3868" s="11">
        <f t="shared" si="424"/>
        <v>42402.947002314817</v>
      </c>
      <c r="T3868" s="11">
        <f t="shared" si="425"/>
        <v>42452.145138888889</v>
      </c>
      <c r="U3868">
        <f t="shared" si="426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20"/>
        <v>13</v>
      </c>
      <c r="P3869" s="7">
        <f t="shared" si="421"/>
        <v>50.2</v>
      </c>
      <c r="Q3869" t="str">
        <f t="shared" si="422"/>
        <v>theater</v>
      </c>
      <c r="R3869" t="str">
        <f t="shared" si="423"/>
        <v>plays</v>
      </c>
      <c r="S3869" s="11">
        <f t="shared" si="424"/>
        <v>42509.814108796301</v>
      </c>
      <c r="T3869" s="11">
        <f t="shared" si="425"/>
        <v>42539.814108796301</v>
      </c>
      <c r="U3869">
        <f t="shared" si="426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20"/>
        <v>0</v>
      </c>
      <c r="P3870" s="7">
        <f t="shared" si="421"/>
        <v>10</v>
      </c>
      <c r="Q3870" t="str">
        <f t="shared" si="422"/>
        <v>theater</v>
      </c>
      <c r="R3870" t="str">
        <f t="shared" si="423"/>
        <v>musical</v>
      </c>
      <c r="S3870" s="11">
        <f t="shared" si="424"/>
        <v>41865.659780092588</v>
      </c>
      <c r="T3870" s="11">
        <f t="shared" si="425"/>
        <v>41890.659780092588</v>
      </c>
      <c r="U3870">
        <f t="shared" si="426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20"/>
        <v>3</v>
      </c>
      <c r="P3871" s="7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1">
        <f t="shared" si="424"/>
        <v>42047.724444444444</v>
      </c>
      <c r="T3871" s="11">
        <f t="shared" si="425"/>
        <v>42077.132638888885</v>
      </c>
      <c r="U3871">
        <f t="shared" si="426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20"/>
        <v>15</v>
      </c>
      <c r="P3872" s="7">
        <f t="shared" si="421"/>
        <v>150</v>
      </c>
      <c r="Q3872" t="str">
        <f t="shared" si="422"/>
        <v>theater</v>
      </c>
      <c r="R3872" t="str">
        <f t="shared" si="423"/>
        <v>musical</v>
      </c>
      <c r="S3872" s="11">
        <f t="shared" si="424"/>
        <v>41793.17219907407</v>
      </c>
      <c r="T3872" s="11">
        <f t="shared" si="425"/>
        <v>41823.17219907407</v>
      </c>
      <c r="U3872">
        <f t="shared" si="426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20"/>
        <v>3</v>
      </c>
      <c r="P3873" s="7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1">
        <f t="shared" si="424"/>
        <v>42763.780671296292</v>
      </c>
      <c r="T3873" s="11">
        <f t="shared" si="425"/>
        <v>42823.739004629635</v>
      </c>
      <c r="U3873">
        <f t="shared" si="426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20"/>
        <v>0</v>
      </c>
      <c r="P3874" s="7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1">
        <f t="shared" si="424"/>
        <v>42180.145787037036</v>
      </c>
      <c r="T3874" s="11">
        <f t="shared" si="425"/>
        <v>42230.145787037036</v>
      </c>
      <c r="U3874">
        <f t="shared" si="426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20"/>
        <v>0</v>
      </c>
      <c r="P3875" s="7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1">
        <f t="shared" si="424"/>
        <v>42255.696006944447</v>
      </c>
      <c r="T3875" s="11">
        <f t="shared" si="425"/>
        <v>42285.696006944447</v>
      </c>
      <c r="U3875">
        <f t="shared" si="426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20"/>
        <v>0</v>
      </c>
      <c r="P3876" s="7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1">
        <f t="shared" si="424"/>
        <v>42007.016458333332</v>
      </c>
      <c r="T3876" s="11">
        <f t="shared" si="425"/>
        <v>42028.041666666672</v>
      </c>
      <c r="U3876">
        <f t="shared" si="426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20"/>
        <v>0</v>
      </c>
      <c r="P3877" s="7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1">
        <f t="shared" si="424"/>
        <v>42615.346817129626</v>
      </c>
      <c r="T3877" s="11">
        <f t="shared" si="425"/>
        <v>42616.416666666672</v>
      </c>
      <c r="U3877">
        <f t="shared" si="426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20"/>
        <v>53</v>
      </c>
      <c r="P3878" s="7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1">
        <f t="shared" si="424"/>
        <v>42372.624166666668</v>
      </c>
      <c r="T3878" s="11">
        <f t="shared" si="425"/>
        <v>42402.624166666668</v>
      </c>
      <c r="U3878">
        <f t="shared" si="426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20"/>
        <v>5</v>
      </c>
      <c r="P3879" s="7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1">
        <f t="shared" si="424"/>
        <v>42682.67768518519</v>
      </c>
      <c r="T3879" s="11">
        <f t="shared" si="425"/>
        <v>42712.67768518519</v>
      </c>
      <c r="U3879">
        <f t="shared" si="426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20"/>
        <v>0</v>
      </c>
      <c r="P3880" s="7">
        <f t="shared" si="421"/>
        <v>10</v>
      </c>
      <c r="Q3880" t="str">
        <f t="shared" si="422"/>
        <v>theater</v>
      </c>
      <c r="R3880" t="str">
        <f t="shared" si="423"/>
        <v>musical</v>
      </c>
      <c r="S3880" s="11">
        <f t="shared" si="424"/>
        <v>42154.818819444445</v>
      </c>
      <c r="T3880" s="11">
        <f t="shared" si="425"/>
        <v>42185.165972222225</v>
      </c>
      <c r="U3880">
        <f t="shared" si="426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20"/>
        <v>0</v>
      </c>
      <c r="P3881" s="7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1">
        <f t="shared" si="424"/>
        <v>41999.861064814817</v>
      </c>
      <c r="T3881" s="11">
        <f t="shared" si="425"/>
        <v>42029.861064814817</v>
      </c>
      <c r="U3881">
        <f t="shared" si="426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20"/>
        <v>13</v>
      </c>
      <c r="P3882" s="7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1">
        <f t="shared" si="424"/>
        <v>41815.815046296295</v>
      </c>
      <c r="T3882" s="11">
        <f t="shared" si="425"/>
        <v>41850.958333333336</v>
      </c>
      <c r="U3882">
        <f t="shared" si="426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20"/>
        <v>5</v>
      </c>
      <c r="P3883" s="7">
        <f t="shared" si="421"/>
        <v>25</v>
      </c>
      <c r="Q3883" t="str">
        <f t="shared" si="422"/>
        <v>theater</v>
      </c>
      <c r="R3883" t="str">
        <f t="shared" si="423"/>
        <v>musical</v>
      </c>
      <c r="S3883" s="11">
        <f t="shared" si="424"/>
        <v>42756.018506944441</v>
      </c>
      <c r="T3883" s="11">
        <f t="shared" si="425"/>
        <v>42786.018506944441</v>
      </c>
      <c r="U3883">
        <f t="shared" si="426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20"/>
        <v>0</v>
      </c>
      <c r="P3884" s="7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1">
        <f t="shared" si="424"/>
        <v>42373.983449074076</v>
      </c>
      <c r="T3884" s="11">
        <f t="shared" si="425"/>
        <v>42400.960416666669</v>
      </c>
      <c r="U3884">
        <f t="shared" si="426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20"/>
        <v>0</v>
      </c>
      <c r="P3885" s="7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1">
        <f t="shared" si="424"/>
        <v>41854.602650462963</v>
      </c>
      <c r="T3885" s="11">
        <f t="shared" si="425"/>
        <v>41884.602650462963</v>
      </c>
      <c r="U3885">
        <f t="shared" si="426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20"/>
        <v>0</v>
      </c>
      <c r="P3886" s="7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1">
        <f t="shared" si="424"/>
        <v>42065.791574074072</v>
      </c>
      <c r="T3886" s="11">
        <f t="shared" si="425"/>
        <v>42090.749907407408</v>
      </c>
      <c r="U3886">
        <f t="shared" si="426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20"/>
        <v>0</v>
      </c>
      <c r="P3887" s="7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1">
        <f t="shared" si="424"/>
        <v>42469.951284722221</v>
      </c>
      <c r="T3887" s="11">
        <f t="shared" si="425"/>
        <v>42499.951284722221</v>
      </c>
      <c r="U3887">
        <f t="shared" si="426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20"/>
        <v>0</v>
      </c>
      <c r="P3888" s="7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1">
        <f t="shared" si="424"/>
        <v>41954.228032407409</v>
      </c>
      <c r="T3888" s="11">
        <f t="shared" si="425"/>
        <v>41984.228032407409</v>
      </c>
      <c r="U3888">
        <f t="shared" si="426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20"/>
        <v>2</v>
      </c>
      <c r="P3889" s="7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1">
        <f t="shared" si="424"/>
        <v>42079.857974537037</v>
      </c>
      <c r="T3889" s="11">
        <f t="shared" si="425"/>
        <v>42125.916666666672</v>
      </c>
      <c r="U3889">
        <f t="shared" si="426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20"/>
        <v>27</v>
      </c>
      <c r="P3890" s="7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1">
        <f t="shared" si="424"/>
        <v>42762.545810185184</v>
      </c>
      <c r="T3890" s="11">
        <f t="shared" si="425"/>
        <v>42792.545810185184</v>
      </c>
      <c r="U3890">
        <f t="shared" si="426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20"/>
        <v>1</v>
      </c>
      <c r="P3891" s="7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1">
        <f t="shared" si="424"/>
        <v>41977.004976851851</v>
      </c>
      <c r="T3891" s="11">
        <f t="shared" si="425"/>
        <v>42008.976388888885</v>
      </c>
      <c r="U3891">
        <f t="shared" si="426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20"/>
        <v>17</v>
      </c>
      <c r="P3892" s="7">
        <f t="shared" si="421"/>
        <v>315.5</v>
      </c>
      <c r="Q3892" t="str">
        <f t="shared" si="422"/>
        <v>theater</v>
      </c>
      <c r="R3892" t="str">
        <f t="shared" si="423"/>
        <v>plays</v>
      </c>
      <c r="S3892" s="11">
        <f t="shared" si="424"/>
        <v>42171.758611111116</v>
      </c>
      <c r="T3892" s="11">
        <f t="shared" si="425"/>
        <v>42231.758611111116</v>
      </c>
      <c r="U3892">
        <f t="shared" si="426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20"/>
        <v>33</v>
      </c>
      <c r="P3893" s="7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1">
        <f t="shared" si="424"/>
        <v>42056.1324537037</v>
      </c>
      <c r="T3893" s="11">
        <f t="shared" si="425"/>
        <v>42086.207638888889</v>
      </c>
      <c r="U3893">
        <f t="shared" si="426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20"/>
        <v>0</v>
      </c>
      <c r="P3894" s="7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1">
        <f t="shared" si="424"/>
        <v>41867.652280092596</v>
      </c>
      <c r="T3894" s="11">
        <f t="shared" si="425"/>
        <v>41875.291666666664</v>
      </c>
      <c r="U3894">
        <f t="shared" si="426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20"/>
        <v>22</v>
      </c>
      <c r="P3895" s="7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1">
        <f t="shared" si="424"/>
        <v>41779.657870370371</v>
      </c>
      <c r="T3895" s="11">
        <f t="shared" si="425"/>
        <v>41821.25</v>
      </c>
      <c r="U3895">
        <f t="shared" si="426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20"/>
        <v>3</v>
      </c>
      <c r="P3896" s="7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1">
        <f t="shared" si="424"/>
        <v>42679.958472222221</v>
      </c>
      <c r="T3896" s="11">
        <f t="shared" si="425"/>
        <v>42710.207638888889</v>
      </c>
      <c r="U3896">
        <f t="shared" si="426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20"/>
        <v>5</v>
      </c>
      <c r="P3897" s="7">
        <f t="shared" si="421"/>
        <v>50</v>
      </c>
      <c r="Q3897" t="str">
        <f t="shared" si="422"/>
        <v>theater</v>
      </c>
      <c r="R3897" t="str">
        <f t="shared" si="423"/>
        <v>plays</v>
      </c>
      <c r="S3897" s="11">
        <f t="shared" si="424"/>
        <v>42032.250208333338</v>
      </c>
      <c r="T3897" s="11">
        <f t="shared" si="425"/>
        <v>42063.250208333338</v>
      </c>
      <c r="U3897">
        <f t="shared" si="426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20"/>
        <v>11</v>
      </c>
      <c r="P3898" s="7">
        <f t="shared" si="421"/>
        <v>42.5</v>
      </c>
      <c r="Q3898" t="str">
        <f t="shared" si="422"/>
        <v>theater</v>
      </c>
      <c r="R3898" t="str">
        <f t="shared" si="423"/>
        <v>plays</v>
      </c>
      <c r="S3898" s="11">
        <f t="shared" si="424"/>
        <v>41793.191875000004</v>
      </c>
      <c r="T3898" s="11">
        <f t="shared" si="425"/>
        <v>41807.191875000004</v>
      </c>
      <c r="U3898">
        <f t="shared" si="426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20"/>
        <v>18</v>
      </c>
      <c r="P3899" s="7">
        <f t="shared" si="421"/>
        <v>44</v>
      </c>
      <c r="Q3899" t="str">
        <f t="shared" si="422"/>
        <v>theater</v>
      </c>
      <c r="R3899" t="str">
        <f t="shared" si="423"/>
        <v>plays</v>
      </c>
      <c r="S3899" s="11">
        <f t="shared" si="424"/>
        <v>41982.87364583333</v>
      </c>
      <c r="T3899" s="11">
        <f t="shared" si="425"/>
        <v>42012.87364583333</v>
      </c>
      <c r="U3899">
        <f t="shared" si="426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20"/>
        <v>33</v>
      </c>
      <c r="P3900" s="7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1">
        <f t="shared" si="424"/>
        <v>42193.482291666667</v>
      </c>
      <c r="T3900" s="11">
        <f t="shared" si="425"/>
        <v>42233.666666666672</v>
      </c>
      <c r="U3900">
        <f t="shared" si="426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20"/>
        <v>1</v>
      </c>
      <c r="P3901" s="7">
        <f t="shared" si="421"/>
        <v>62.5</v>
      </c>
      <c r="Q3901" t="str">
        <f t="shared" si="422"/>
        <v>theater</v>
      </c>
      <c r="R3901" t="str">
        <f t="shared" si="423"/>
        <v>plays</v>
      </c>
      <c r="S3901" s="11">
        <f t="shared" si="424"/>
        <v>41843.775011574071</v>
      </c>
      <c r="T3901" s="11">
        <f t="shared" si="425"/>
        <v>41863.775011574071</v>
      </c>
      <c r="U3901">
        <f t="shared" si="426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20"/>
        <v>5</v>
      </c>
      <c r="P3902" s="7">
        <f t="shared" si="421"/>
        <v>27</v>
      </c>
      <c r="Q3902" t="str">
        <f t="shared" si="422"/>
        <v>theater</v>
      </c>
      <c r="R3902" t="str">
        <f t="shared" si="423"/>
        <v>plays</v>
      </c>
      <c r="S3902" s="11">
        <f t="shared" si="424"/>
        <v>42136.092488425929</v>
      </c>
      <c r="T3902" s="11">
        <f t="shared" si="425"/>
        <v>42166.092488425929</v>
      </c>
      <c r="U3902">
        <f t="shared" si="426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20"/>
        <v>1</v>
      </c>
      <c r="P3903" s="7">
        <f t="shared" si="421"/>
        <v>25</v>
      </c>
      <c r="Q3903" t="str">
        <f t="shared" si="422"/>
        <v>theater</v>
      </c>
      <c r="R3903" t="str">
        <f t="shared" si="423"/>
        <v>plays</v>
      </c>
      <c r="S3903" s="11">
        <f t="shared" si="424"/>
        <v>42317.826377314821</v>
      </c>
      <c r="T3903" s="11">
        <f t="shared" si="425"/>
        <v>42357.826377314821</v>
      </c>
      <c r="U3903">
        <f t="shared" si="426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20"/>
        <v>49</v>
      </c>
      <c r="P3904" s="7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1">
        <f t="shared" si="424"/>
        <v>42663.468078703707</v>
      </c>
      <c r="T3904" s="11">
        <f t="shared" si="425"/>
        <v>42688.509745370371</v>
      </c>
      <c r="U3904">
        <f t="shared" si="426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20"/>
        <v>0</v>
      </c>
      <c r="P3905" s="7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1">
        <f t="shared" si="424"/>
        <v>42186.01116898148</v>
      </c>
      <c r="T3905" s="11">
        <f t="shared" si="425"/>
        <v>42230.818055555559</v>
      </c>
      <c r="U3905">
        <f t="shared" si="426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427">ROUND(E3906/D3906*100,0)</f>
        <v>0</v>
      </c>
      <c r="P3906" s="7">
        <f t="shared" ref="P3906:P3969" si="428">E3906/L3906</f>
        <v>1.5</v>
      </c>
      <c r="Q3906" t="str">
        <f t="shared" ref="Q3906:Q3969" si="429">LEFT(N3906,SEARCH("/",N3906)-1)</f>
        <v>theater</v>
      </c>
      <c r="R3906" t="str">
        <f t="shared" ref="R3906:R3969" si="430">RIGHT(N3906,LEN(N3906)-SEARCH("/",N3906))</f>
        <v>plays</v>
      </c>
      <c r="S3906" s="11">
        <f t="shared" ref="S3906:S3969" si="431">(((J3906/60)/60)/24)+DATE(1970,1,1)</f>
        <v>42095.229166666672</v>
      </c>
      <c r="T3906" s="11">
        <f t="shared" ref="T3906:T3969" si="432">(((I3906/60)/60)/24)+DATE(1970,1,1)</f>
        <v>42109.211111111115</v>
      </c>
      <c r="U3906">
        <f t="shared" ref="U3906:U3969" si="433">YEAR(S3906)</f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427"/>
        <v>12</v>
      </c>
      <c r="P3907" s="7">
        <f t="shared" si="428"/>
        <v>24.714285714285715</v>
      </c>
      <c r="Q3907" t="str">
        <f t="shared" si="429"/>
        <v>theater</v>
      </c>
      <c r="R3907" t="str">
        <f t="shared" si="430"/>
        <v>plays</v>
      </c>
      <c r="S3907" s="11">
        <f t="shared" si="431"/>
        <v>42124.623877314814</v>
      </c>
      <c r="T3907" s="11">
        <f t="shared" si="432"/>
        <v>42166.958333333328</v>
      </c>
      <c r="U3907">
        <f t="shared" si="433"/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27"/>
        <v>67</v>
      </c>
      <c r="P3908" s="7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1">
        <f t="shared" si="431"/>
        <v>42143.917743055557</v>
      </c>
      <c r="T3908" s="11">
        <f t="shared" si="432"/>
        <v>42181.559027777781</v>
      </c>
      <c r="U3908">
        <f t="shared" si="433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27"/>
        <v>15</v>
      </c>
      <c r="P3909" s="7">
        <f t="shared" si="428"/>
        <v>38.25</v>
      </c>
      <c r="Q3909" t="str">
        <f t="shared" si="429"/>
        <v>theater</v>
      </c>
      <c r="R3909" t="str">
        <f t="shared" si="430"/>
        <v>plays</v>
      </c>
      <c r="S3909" s="11">
        <f t="shared" si="431"/>
        <v>41906.819513888891</v>
      </c>
      <c r="T3909" s="11">
        <f t="shared" si="432"/>
        <v>41938.838888888888</v>
      </c>
      <c r="U3909">
        <f t="shared" si="433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27"/>
        <v>9</v>
      </c>
      <c r="P3910" s="7">
        <f t="shared" si="428"/>
        <v>16.25</v>
      </c>
      <c r="Q3910" t="str">
        <f t="shared" si="429"/>
        <v>theater</v>
      </c>
      <c r="R3910" t="str">
        <f t="shared" si="430"/>
        <v>plays</v>
      </c>
      <c r="S3910" s="11">
        <f t="shared" si="431"/>
        <v>41834.135370370372</v>
      </c>
      <c r="T3910" s="11">
        <f t="shared" si="432"/>
        <v>41849.135370370372</v>
      </c>
      <c r="U3910">
        <f t="shared" si="433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27"/>
        <v>0</v>
      </c>
      <c r="P3911" s="7">
        <f t="shared" si="428"/>
        <v>33.75</v>
      </c>
      <c r="Q3911" t="str">
        <f t="shared" si="429"/>
        <v>theater</v>
      </c>
      <c r="R3911" t="str">
        <f t="shared" si="430"/>
        <v>plays</v>
      </c>
      <c r="S3911" s="11">
        <f t="shared" si="431"/>
        <v>41863.359282407408</v>
      </c>
      <c r="T3911" s="11">
        <f t="shared" si="432"/>
        <v>41893.359282407408</v>
      </c>
      <c r="U3911">
        <f t="shared" si="433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27"/>
        <v>3</v>
      </c>
      <c r="P3912" s="7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1">
        <f t="shared" si="431"/>
        <v>42224.756909722222</v>
      </c>
      <c r="T3912" s="11">
        <f t="shared" si="432"/>
        <v>42254.756909722222</v>
      </c>
      <c r="U3912">
        <f t="shared" si="433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27"/>
        <v>37</v>
      </c>
      <c r="P3913" s="7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1">
        <f t="shared" si="431"/>
        <v>41939.8122337963</v>
      </c>
      <c r="T3913" s="11">
        <f t="shared" si="432"/>
        <v>41969.853900462964</v>
      </c>
      <c r="U3913">
        <f t="shared" si="433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27"/>
        <v>0</v>
      </c>
      <c r="P3914" s="7">
        <f t="shared" si="428"/>
        <v>1</v>
      </c>
      <c r="Q3914" t="str">
        <f t="shared" si="429"/>
        <v>theater</v>
      </c>
      <c r="R3914" t="str">
        <f t="shared" si="430"/>
        <v>plays</v>
      </c>
      <c r="S3914" s="11">
        <f t="shared" si="431"/>
        <v>42059.270023148143</v>
      </c>
      <c r="T3914" s="11">
        <f t="shared" si="432"/>
        <v>42119.190972222219</v>
      </c>
      <c r="U3914">
        <f t="shared" si="433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27"/>
        <v>10</v>
      </c>
      <c r="P3915" s="7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1">
        <f t="shared" si="431"/>
        <v>42308.211215277777</v>
      </c>
      <c r="T3915" s="11">
        <f t="shared" si="432"/>
        <v>42338.252881944441</v>
      </c>
      <c r="U3915">
        <f t="shared" si="433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27"/>
        <v>36</v>
      </c>
      <c r="P3916" s="7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1">
        <f t="shared" si="431"/>
        <v>42114.818935185183</v>
      </c>
      <c r="T3916" s="11">
        <f t="shared" si="432"/>
        <v>42134.957638888889</v>
      </c>
      <c r="U3916">
        <f t="shared" si="433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27"/>
        <v>0</v>
      </c>
      <c r="P3917" s="7">
        <f t="shared" si="428"/>
        <v>5</v>
      </c>
      <c r="Q3917" t="str">
        <f t="shared" si="429"/>
        <v>theater</v>
      </c>
      <c r="R3917" t="str">
        <f t="shared" si="430"/>
        <v>plays</v>
      </c>
      <c r="S3917" s="11">
        <f t="shared" si="431"/>
        <v>42492.98505787037</v>
      </c>
      <c r="T3917" s="11">
        <f t="shared" si="432"/>
        <v>42522.98505787037</v>
      </c>
      <c r="U3917">
        <f t="shared" si="433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27"/>
        <v>0</v>
      </c>
      <c r="P3918" s="7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1">
        <f t="shared" si="431"/>
        <v>42494.471666666665</v>
      </c>
      <c r="T3918" s="11">
        <f t="shared" si="432"/>
        <v>42524.471666666665</v>
      </c>
      <c r="U3918">
        <f t="shared" si="433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27"/>
        <v>0</v>
      </c>
      <c r="P3919" s="7">
        <f t="shared" si="428"/>
        <v>10</v>
      </c>
      <c r="Q3919" t="str">
        <f t="shared" si="429"/>
        <v>theater</v>
      </c>
      <c r="R3919" t="str">
        <f t="shared" si="430"/>
        <v>plays</v>
      </c>
      <c r="S3919" s="11">
        <f t="shared" si="431"/>
        <v>41863.527326388888</v>
      </c>
      <c r="T3919" s="11">
        <f t="shared" si="432"/>
        <v>41893.527326388888</v>
      </c>
      <c r="U3919">
        <f t="shared" si="433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27"/>
        <v>0</v>
      </c>
      <c r="P3920" s="7">
        <f t="shared" si="428"/>
        <v>40</v>
      </c>
      <c r="Q3920" t="str">
        <f t="shared" si="429"/>
        <v>theater</v>
      </c>
      <c r="R3920" t="str">
        <f t="shared" si="430"/>
        <v>plays</v>
      </c>
      <c r="S3920" s="11">
        <f t="shared" si="431"/>
        <v>41843.664618055554</v>
      </c>
      <c r="T3920" s="11">
        <f t="shared" si="432"/>
        <v>41855.666666666664</v>
      </c>
      <c r="U3920">
        <f t="shared" si="433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27"/>
        <v>2</v>
      </c>
      <c r="P3921" s="7">
        <f t="shared" si="428"/>
        <v>30</v>
      </c>
      <c r="Q3921" t="str">
        <f t="shared" si="429"/>
        <v>theater</v>
      </c>
      <c r="R3921" t="str">
        <f t="shared" si="430"/>
        <v>plays</v>
      </c>
      <c r="S3921" s="11">
        <f t="shared" si="431"/>
        <v>42358.684872685189</v>
      </c>
      <c r="T3921" s="11">
        <f t="shared" si="432"/>
        <v>42387</v>
      </c>
      <c r="U3921">
        <f t="shared" si="433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27"/>
        <v>5</v>
      </c>
      <c r="P3922" s="7">
        <f t="shared" si="428"/>
        <v>45</v>
      </c>
      <c r="Q3922" t="str">
        <f t="shared" si="429"/>
        <v>theater</v>
      </c>
      <c r="R3922" t="str">
        <f t="shared" si="430"/>
        <v>plays</v>
      </c>
      <c r="S3922" s="11">
        <f t="shared" si="431"/>
        <v>42657.38726851852</v>
      </c>
      <c r="T3922" s="11">
        <f t="shared" si="432"/>
        <v>42687.428935185191</v>
      </c>
      <c r="U3922">
        <f t="shared" si="433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27"/>
        <v>0</v>
      </c>
      <c r="P3923" s="7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1">
        <f t="shared" si="431"/>
        <v>41926.542303240742</v>
      </c>
      <c r="T3923" s="11">
        <f t="shared" si="432"/>
        <v>41938.75</v>
      </c>
      <c r="U3923">
        <f t="shared" si="433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27"/>
        <v>8</v>
      </c>
      <c r="P3924" s="7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1">
        <f t="shared" si="431"/>
        <v>42020.768634259264</v>
      </c>
      <c r="T3924" s="11">
        <f t="shared" si="432"/>
        <v>42065.958333333328</v>
      </c>
      <c r="U3924">
        <f t="shared" si="433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27"/>
        <v>12</v>
      </c>
      <c r="P3925" s="7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1">
        <f t="shared" si="431"/>
        <v>42075.979988425926</v>
      </c>
      <c r="T3925" s="11">
        <f t="shared" si="432"/>
        <v>42103.979988425926</v>
      </c>
      <c r="U3925">
        <f t="shared" si="433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27"/>
        <v>15</v>
      </c>
      <c r="P3926" s="7">
        <f t="shared" si="428"/>
        <v>57.25</v>
      </c>
      <c r="Q3926" t="str">
        <f t="shared" si="429"/>
        <v>theater</v>
      </c>
      <c r="R3926" t="str">
        <f t="shared" si="430"/>
        <v>plays</v>
      </c>
      <c r="S3926" s="11">
        <f t="shared" si="431"/>
        <v>41786.959745370368</v>
      </c>
      <c r="T3926" s="11">
        <f t="shared" si="432"/>
        <v>41816.959745370368</v>
      </c>
      <c r="U3926">
        <f t="shared" si="433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27"/>
        <v>10</v>
      </c>
      <c r="P3927" s="7">
        <f t="shared" si="428"/>
        <v>5</v>
      </c>
      <c r="Q3927" t="str">
        <f t="shared" si="429"/>
        <v>theater</v>
      </c>
      <c r="R3927" t="str">
        <f t="shared" si="430"/>
        <v>plays</v>
      </c>
      <c r="S3927" s="11">
        <f t="shared" si="431"/>
        <v>41820.870821759258</v>
      </c>
      <c r="T3927" s="11">
        <f t="shared" si="432"/>
        <v>41850.870821759258</v>
      </c>
      <c r="U3927">
        <f t="shared" si="433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27"/>
        <v>0</v>
      </c>
      <c r="P3928" s="7">
        <f t="shared" si="428"/>
        <v>15</v>
      </c>
      <c r="Q3928" t="str">
        <f t="shared" si="429"/>
        <v>theater</v>
      </c>
      <c r="R3928" t="str">
        <f t="shared" si="430"/>
        <v>plays</v>
      </c>
      <c r="S3928" s="11">
        <f t="shared" si="431"/>
        <v>41970.085046296299</v>
      </c>
      <c r="T3928" s="11">
        <f t="shared" si="432"/>
        <v>42000.085046296299</v>
      </c>
      <c r="U3928">
        <f t="shared" si="433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27"/>
        <v>1</v>
      </c>
      <c r="P3929" s="7">
        <f t="shared" si="428"/>
        <v>12.5</v>
      </c>
      <c r="Q3929" t="str">
        <f t="shared" si="429"/>
        <v>theater</v>
      </c>
      <c r="R3929" t="str">
        <f t="shared" si="430"/>
        <v>plays</v>
      </c>
      <c r="S3929" s="11">
        <f t="shared" si="431"/>
        <v>41830.267407407409</v>
      </c>
      <c r="T3929" s="11">
        <f t="shared" si="432"/>
        <v>41860.267407407409</v>
      </c>
      <c r="U3929">
        <f t="shared" si="433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27"/>
        <v>13</v>
      </c>
      <c r="P3930" s="7">
        <f t="shared" si="428"/>
        <v>93</v>
      </c>
      <c r="Q3930" t="str">
        <f t="shared" si="429"/>
        <v>theater</v>
      </c>
      <c r="R3930" t="str">
        <f t="shared" si="430"/>
        <v>plays</v>
      </c>
      <c r="S3930" s="11">
        <f t="shared" si="431"/>
        <v>42265.683182870373</v>
      </c>
      <c r="T3930" s="11">
        <f t="shared" si="432"/>
        <v>42293.207638888889</v>
      </c>
      <c r="U3930">
        <f t="shared" si="433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27"/>
        <v>2</v>
      </c>
      <c r="P3931" s="7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1">
        <f t="shared" si="431"/>
        <v>42601.827141203699</v>
      </c>
      <c r="T3931" s="11">
        <f t="shared" si="432"/>
        <v>42631.827141203699</v>
      </c>
      <c r="U3931">
        <f t="shared" si="433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27"/>
        <v>0</v>
      </c>
      <c r="P3932" s="7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1">
        <f t="shared" si="431"/>
        <v>42433.338749999995</v>
      </c>
      <c r="T3932" s="11">
        <f t="shared" si="432"/>
        <v>42461.25</v>
      </c>
      <c r="U3932">
        <f t="shared" si="433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27"/>
        <v>0</v>
      </c>
      <c r="P3933" s="7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1">
        <f t="shared" si="431"/>
        <v>42228.151701388888</v>
      </c>
      <c r="T3933" s="11">
        <f t="shared" si="432"/>
        <v>42253.151701388888</v>
      </c>
      <c r="U3933">
        <f t="shared" si="433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27"/>
        <v>0</v>
      </c>
      <c r="P3934" s="7">
        <f t="shared" si="428"/>
        <v>1</v>
      </c>
      <c r="Q3934" t="str">
        <f t="shared" si="429"/>
        <v>theater</v>
      </c>
      <c r="R3934" t="str">
        <f t="shared" si="430"/>
        <v>plays</v>
      </c>
      <c r="S3934" s="11">
        <f t="shared" si="431"/>
        <v>42415.168564814812</v>
      </c>
      <c r="T3934" s="11">
        <f t="shared" si="432"/>
        <v>42445.126898148148</v>
      </c>
      <c r="U3934">
        <f t="shared" si="433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27"/>
        <v>16</v>
      </c>
      <c r="P3935" s="7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1">
        <f t="shared" si="431"/>
        <v>42538.968310185184</v>
      </c>
      <c r="T3935" s="11">
        <f t="shared" si="432"/>
        <v>42568.029861111107</v>
      </c>
      <c r="U3935">
        <f t="shared" si="433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27"/>
        <v>11</v>
      </c>
      <c r="P3936" s="7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1">
        <f t="shared" si="431"/>
        <v>42233.671747685185</v>
      </c>
      <c r="T3936" s="11">
        <f t="shared" si="432"/>
        <v>42278.541666666672</v>
      </c>
      <c r="U3936">
        <f t="shared" si="433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27"/>
        <v>44</v>
      </c>
      <c r="P3937" s="7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1">
        <f t="shared" si="431"/>
        <v>42221.656782407401</v>
      </c>
      <c r="T3937" s="11">
        <f t="shared" si="432"/>
        <v>42281.656782407401</v>
      </c>
      <c r="U3937">
        <f t="shared" si="433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27"/>
        <v>0</v>
      </c>
      <c r="P3938" s="7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1">
        <f t="shared" si="431"/>
        <v>42675.262962962966</v>
      </c>
      <c r="T3938" s="11">
        <f t="shared" si="432"/>
        <v>42705.304629629631</v>
      </c>
      <c r="U3938">
        <f t="shared" si="433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27"/>
        <v>86</v>
      </c>
      <c r="P3939" s="7">
        <f t="shared" si="428"/>
        <v>248.5</v>
      </c>
      <c r="Q3939" t="str">
        <f t="shared" si="429"/>
        <v>theater</v>
      </c>
      <c r="R3939" t="str">
        <f t="shared" si="430"/>
        <v>plays</v>
      </c>
      <c r="S3939" s="11">
        <f t="shared" si="431"/>
        <v>42534.631481481483</v>
      </c>
      <c r="T3939" s="11">
        <f t="shared" si="432"/>
        <v>42562.631481481483</v>
      </c>
      <c r="U3939">
        <f t="shared" si="433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27"/>
        <v>12</v>
      </c>
      <c r="P3940" s="7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1">
        <f t="shared" si="431"/>
        <v>42151.905717592599</v>
      </c>
      <c r="T3940" s="11">
        <f t="shared" si="432"/>
        <v>42182.905717592599</v>
      </c>
      <c r="U3940">
        <f t="shared" si="433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27"/>
        <v>0</v>
      </c>
      <c r="P3941" s="7">
        <f t="shared" si="428"/>
        <v>5</v>
      </c>
      <c r="Q3941" t="str">
        <f t="shared" si="429"/>
        <v>theater</v>
      </c>
      <c r="R3941" t="str">
        <f t="shared" si="430"/>
        <v>plays</v>
      </c>
      <c r="S3941" s="11">
        <f t="shared" si="431"/>
        <v>41915.400219907409</v>
      </c>
      <c r="T3941" s="11">
        <f t="shared" si="432"/>
        <v>41919.1875</v>
      </c>
      <c r="U3941">
        <f t="shared" si="433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27"/>
        <v>0</v>
      </c>
      <c r="P3942" s="7">
        <f t="shared" si="428"/>
        <v>5.5</v>
      </c>
      <c r="Q3942" t="str">
        <f t="shared" si="429"/>
        <v>theater</v>
      </c>
      <c r="R3942" t="str">
        <f t="shared" si="430"/>
        <v>plays</v>
      </c>
      <c r="S3942" s="11">
        <f t="shared" si="431"/>
        <v>41961.492488425924</v>
      </c>
      <c r="T3942" s="11">
        <f t="shared" si="432"/>
        <v>42006.492488425924</v>
      </c>
      <c r="U3942">
        <f t="shared" si="433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27"/>
        <v>1</v>
      </c>
      <c r="P3943" s="7">
        <f t="shared" si="428"/>
        <v>25</v>
      </c>
      <c r="Q3943" t="str">
        <f t="shared" si="429"/>
        <v>theater</v>
      </c>
      <c r="R3943" t="str">
        <f t="shared" si="430"/>
        <v>plays</v>
      </c>
      <c r="S3943" s="11">
        <f t="shared" si="431"/>
        <v>41940.587233796294</v>
      </c>
      <c r="T3943" s="11">
        <f t="shared" si="432"/>
        <v>41968.041666666672</v>
      </c>
      <c r="U3943">
        <f t="shared" si="433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27"/>
        <v>0</v>
      </c>
      <c r="P3944" s="7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1">
        <f t="shared" si="431"/>
        <v>42111.904097222221</v>
      </c>
      <c r="T3944" s="11">
        <f t="shared" si="432"/>
        <v>42171.904097222221</v>
      </c>
      <c r="U3944">
        <f t="shared" si="433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27"/>
        <v>36</v>
      </c>
      <c r="P3945" s="7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1">
        <f t="shared" si="431"/>
        <v>42279.778564814813</v>
      </c>
      <c r="T3945" s="11">
        <f t="shared" si="432"/>
        <v>42310.701388888891</v>
      </c>
      <c r="U3945">
        <f t="shared" si="433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27"/>
        <v>0</v>
      </c>
      <c r="P3946" s="7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1">
        <f t="shared" si="431"/>
        <v>42213.662905092591</v>
      </c>
      <c r="T3946" s="11">
        <f t="shared" si="432"/>
        <v>42243.662905092591</v>
      </c>
      <c r="U3946">
        <f t="shared" si="433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27"/>
        <v>0</v>
      </c>
      <c r="P3947" s="7">
        <f t="shared" si="428"/>
        <v>5</v>
      </c>
      <c r="Q3947" t="str">
        <f t="shared" si="429"/>
        <v>theater</v>
      </c>
      <c r="R3947" t="str">
        <f t="shared" si="430"/>
        <v>plays</v>
      </c>
      <c r="S3947" s="11">
        <f t="shared" si="431"/>
        <v>42109.801712962959</v>
      </c>
      <c r="T3947" s="11">
        <f t="shared" si="432"/>
        <v>42139.801712962959</v>
      </c>
      <c r="U3947">
        <f t="shared" si="433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27"/>
        <v>3</v>
      </c>
      <c r="P3948" s="7">
        <f t="shared" si="428"/>
        <v>39</v>
      </c>
      <c r="Q3948" t="str">
        <f t="shared" si="429"/>
        <v>theater</v>
      </c>
      <c r="R3948" t="str">
        <f t="shared" si="430"/>
        <v>plays</v>
      </c>
      <c r="S3948" s="11">
        <f t="shared" si="431"/>
        <v>42031.833587962959</v>
      </c>
      <c r="T3948" s="11">
        <f t="shared" si="432"/>
        <v>42063.333333333328</v>
      </c>
      <c r="U3948">
        <f t="shared" si="433"/>
        <v>2015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27"/>
        <v>3</v>
      </c>
      <c r="P3949" s="7">
        <f t="shared" si="428"/>
        <v>50.5</v>
      </c>
      <c r="Q3949" t="str">
        <f t="shared" si="429"/>
        <v>theater</v>
      </c>
      <c r="R3949" t="str">
        <f t="shared" si="430"/>
        <v>plays</v>
      </c>
      <c r="S3949" s="11">
        <f t="shared" si="431"/>
        <v>42615.142870370371</v>
      </c>
      <c r="T3949" s="11">
        <f t="shared" si="432"/>
        <v>42645.142870370371</v>
      </c>
      <c r="U3949">
        <f t="shared" si="433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27"/>
        <v>0</v>
      </c>
      <c r="P3950" s="7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1">
        <f t="shared" si="431"/>
        <v>41829.325497685182</v>
      </c>
      <c r="T3950" s="11">
        <f t="shared" si="432"/>
        <v>41889.325497685182</v>
      </c>
      <c r="U3950">
        <f t="shared" si="433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27"/>
        <v>16</v>
      </c>
      <c r="P3951" s="7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1">
        <f t="shared" si="431"/>
        <v>42016.120613425926</v>
      </c>
      <c r="T3951" s="11">
        <f t="shared" si="432"/>
        <v>42046.120613425926</v>
      </c>
      <c r="U3951">
        <f t="shared" si="433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27"/>
        <v>1</v>
      </c>
      <c r="P3952" s="7">
        <f t="shared" si="428"/>
        <v>25</v>
      </c>
      <c r="Q3952" t="str">
        <f t="shared" si="429"/>
        <v>theater</v>
      </c>
      <c r="R3952" t="str">
        <f t="shared" si="430"/>
        <v>plays</v>
      </c>
      <c r="S3952" s="11">
        <f t="shared" si="431"/>
        <v>42439.702314814815</v>
      </c>
      <c r="T3952" s="11">
        <f t="shared" si="432"/>
        <v>42468.774305555555</v>
      </c>
      <c r="U3952">
        <f t="shared" si="433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27"/>
        <v>0</v>
      </c>
      <c r="P3953" s="7">
        <f t="shared" si="428"/>
        <v>1</v>
      </c>
      <c r="Q3953" t="str">
        <f t="shared" si="429"/>
        <v>theater</v>
      </c>
      <c r="R3953" t="str">
        <f t="shared" si="430"/>
        <v>plays</v>
      </c>
      <c r="S3953" s="11">
        <f t="shared" si="431"/>
        <v>42433.825717592597</v>
      </c>
      <c r="T3953" s="11">
        <f t="shared" si="432"/>
        <v>42493.784050925926</v>
      </c>
      <c r="U3953">
        <f t="shared" si="433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27"/>
        <v>0</v>
      </c>
      <c r="P3954" s="7">
        <f t="shared" si="428"/>
        <v>25</v>
      </c>
      <c r="Q3954" t="str">
        <f t="shared" si="429"/>
        <v>theater</v>
      </c>
      <c r="R3954" t="str">
        <f t="shared" si="430"/>
        <v>plays</v>
      </c>
      <c r="S3954" s="11">
        <f t="shared" si="431"/>
        <v>42243.790393518517</v>
      </c>
      <c r="T3954" s="11">
        <f t="shared" si="432"/>
        <v>42303.790393518517</v>
      </c>
      <c r="U3954">
        <f t="shared" si="433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27"/>
        <v>0</v>
      </c>
      <c r="P3955" s="7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1">
        <f t="shared" si="431"/>
        <v>42550.048449074078</v>
      </c>
      <c r="T3955" s="11">
        <f t="shared" si="432"/>
        <v>42580.978472222225</v>
      </c>
      <c r="U3955">
        <f t="shared" si="433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27"/>
        <v>0</v>
      </c>
      <c r="P3956" s="7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1">
        <f t="shared" si="431"/>
        <v>41774.651203703703</v>
      </c>
      <c r="T3956" s="11">
        <f t="shared" si="432"/>
        <v>41834.651203703703</v>
      </c>
      <c r="U3956">
        <f t="shared" si="433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27"/>
        <v>24</v>
      </c>
      <c r="P3957" s="7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1">
        <f t="shared" si="431"/>
        <v>42306.848854166667</v>
      </c>
      <c r="T3957" s="11">
        <f t="shared" si="432"/>
        <v>42336.890520833331</v>
      </c>
      <c r="U3957">
        <f t="shared" si="433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27"/>
        <v>0</v>
      </c>
      <c r="P3958" s="7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1">
        <f t="shared" si="431"/>
        <v>42457.932025462964</v>
      </c>
      <c r="T3958" s="11">
        <f t="shared" si="432"/>
        <v>42485.013888888891</v>
      </c>
      <c r="U3958">
        <f t="shared" si="433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27"/>
        <v>0</v>
      </c>
      <c r="P3959" s="7">
        <f t="shared" si="428"/>
        <v>7</v>
      </c>
      <c r="Q3959" t="str">
        <f t="shared" si="429"/>
        <v>theater</v>
      </c>
      <c r="R3959" t="str">
        <f t="shared" si="430"/>
        <v>plays</v>
      </c>
      <c r="S3959" s="11">
        <f t="shared" si="431"/>
        <v>42513.976319444439</v>
      </c>
      <c r="T3959" s="11">
        <f t="shared" si="432"/>
        <v>42559.976319444439</v>
      </c>
      <c r="U3959">
        <f t="shared" si="433"/>
        <v>2016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27"/>
        <v>32</v>
      </c>
      <c r="P3960" s="7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1">
        <f t="shared" si="431"/>
        <v>41816.950370370374</v>
      </c>
      <c r="T3960" s="11">
        <f t="shared" si="432"/>
        <v>41853.583333333336</v>
      </c>
      <c r="U3960">
        <f t="shared" si="433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27"/>
        <v>24</v>
      </c>
      <c r="P3961" s="7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1">
        <f t="shared" si="431"/>
        <v>41880.788842592592</v>
      </c>
      <c r="T3961" s="11">
        <f t="shared" si="432"/>
        <v>41910.788842592592</v>
      </c>
      <c r="U3961">
        <f t="shared" si="433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27"/>
        <v>2</v>
      </c>
      <c r="P3962" s="7">
        <f t="shared" si="428"/>
        <v>11.25</v>
      </c>
      <c r="Q3962" t="str">
        <f t="shared" si="429"/>
        <v>theater</v>
      </c>
      <c r="R3962" t="str">
        <f t="shared" si="430"/>
        <v>plays</v>
      </c>
      <c r="S3962" s="11">
        <f t="shared" si="431"/>
        <v>42342.845555555556</v>
      </c>
      <c r="T3962" s="11">
        <f t="shared" si="432"/>
        <v>42372.845555555556</v>
      </c>
      <c r="U3962">
        <f t="shared" si="433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27"/>
        <v>0</v>
      </c>
      <c r="P3963" s="7">
        <f t="shared" si="428"/>
        <v>10.5</v>
      </c>
      <c r="Q3963" t="str">
        <f t="shared" si="429"/>
        <v>theater</v>
      </c>
      <c r="R3963" t="str">
        <f t="shared" si="430"/>
        <v>plays</v>
      </c>
      <c r="S3963" s="11">
        <f t="shared" si="431"/>
        <v>41745.891319444447</v>
      </c>
      <c r="T3963" s="11">
        <f t="shared" si="432"/>
        <v>41767.891319444447</v>
      </c>
      <c r="U3963">
        <f t="shared" si="433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27"/>
        <v>3</v>
      </c>
      <c r="P3964" s="7">
        <f t="shared" si="428"/>
        <v>15</v>
      </c>
      <c r="Q3964" t="str">
        <f t="shared" si="429"/>
        <v>theater</v>
      </c>
      <c r="R3964" t="str">
        <f t="shared" si="430"/>
        <v>plays</v>
      </c>
      <c r="S3964" s="11">
        <f t="shared" si="431"/>
        <v>42311.621458333335</v>
      </c>
      <c r="T3964" s="11">
        <f t="shared" si="432"/>
        <v>42336.621458333335</v>
      </c>
      <c r="U3964">
        <f t="shared" si="433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27"/>
        <v>0</v>
      </c>
      <c r="P3965" s="7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1">
        <f t="shared" si="431"/>
        <v>42296.154131944444</v>
      </c>
      <c r="T3965" s="11">
        <f t="shared" si="432"/>
        <v>42326.195798611108</v>
      </c>
      <c r="U3965">
        <f t="shared" si="433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27"/>
        <v>6</v>
      </c>
      <c r="P3966" s="7">
        <f t="shared" si="428"/>
        <v>42</v>
      </c>
      <c r="Q3966" t="str">
        <f t="shared" si="429"/>
        <v>theater</v>
      </c>
      <c r="R3966" t="str">
        <f t="shared" si="430"/>
        <v>plays</v>
      </c>
      <c r="S3966" s="11">
        <f t="shared" si="431"/>
        <v>42053.722060185188</v>
      </c>
      <c r="T3966" s="11">
        <f t="shared" si="432"/>
        <v>42113.680393518516</v>
      </c>
      <c r="U3966">
        <f t="shared" si="433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27"/>
        <v>14</v>
      </c>
      <c r="P3967" s="7">
        <f t="shared" si="428"/>
        <v>71.25</v>
      </c>
      <c r="Q3967" t="str">
        <f t="shared" si="429"/>
        <v>theater</v>
      </c>
      <c r="R3967" t="str">
        <f t="shared" si="430"/>
        <v>plays</v>
      </c>
      <c r="S3967" s="11">
        <f t="shared" si="431"/>
        <v>42414.235879629632</v>
      </c>
      <c r="T3967" s="11">
        <f t="shared" si="432"/>
        <v>42474.194212962961</v>
      </c>
      <c r="U3967">
        <f t="shared" si="433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27"/>
        <v>1</v>
      </c>
      <c r="P3968" s="7">
        <f t="shared" si="428"/>
        <v>22.5</v>
      </c>
      <c r="Q3968" t="str">
        <f t="shared" si="429"/>
        <v>theater</v>
      </c>
      <c r="R3968" t="str">
        <f t="shared" si="430"/>
        <v>plays</v>
      </c>
      <c r="S3968" s="11">
        <f t="shared" si="431"/>
        <v>41801.711550925924</v>
      </c>
      <c r="T3968" s="11">
        <f t="shared" si="432"/>
        <v>41844.124305555553</v>
      </c>
      <c r="U3968">
        <f t="shared" si="433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27"/>
        <v>24</v>
      </c>
      <c r="P3969" s="7">
        <f t="shared" si="428"/>
        <v>41</v>
      </c>
      <c r="Q3969" t="str">
        <f t="shared" si="429"/>
        <v>theater</v>
      </c>
      <c r="R3969" t="str">
        <f t="shared" si="430"/>
        <v>plays</v>
      </c>
      <c r="S3969" s="11">
        <f t="shared" si="431"/>
        <v>42770.290590277778</v>
      </c>
      <c r="T3969" s="11">
        <f t="shared" si="432"/>
        <v>42800.290590277778</v>
      </c>
      <c r="U3969">
        <f t="shared" si="433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434">ROUND(E3970/D3970*100,0)</f>
        <v>11</v>
      </c>
      <c r="P3970" s="7">
        <f t="shared" ref="P3970:P4033" si="435">E3970/L3970</f>
        <v>47.909090909090907</v>
      </c>
      <c r="Q3970" t="str">
        <f t="shared" ref="Q3970:Q4033" si="436">LEFT(N3970,SEARCH("/",N3970)-1)</f>
        <v>theater</v>
      </c>
      <c r="R3970" t="str">
        <f t="shared" ref="R3970:R4033" si="437">RIGHT(N3970,LEN(N3970)-SEARCH("/",N3970))</f>
        <v>plays</v>
      </c>
      <c r="S3970" s="11">
        <f t="shared" ref="S3970:S4033" si="438">(((J3970/60)/60)/24)+DATE(1970,1,1)</f>
        <v>42452.815659722226</v>
      </c>
      <c r="T3970" s="11">
        <f t="shared" ref="T3970:T4033" si="439">(((I3970/60)/60)/24)+DATE(1970,1,1)</f>
        <v>42512.815659722226</v>
      </c>
      <c r="U3970">
        <f t="shared" ref="U3970:U4033" si="440">YEAR(S3970)</f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434"/>
        <v>7</v>
      </c>
      <c r="P3971" s="7">
        <f t="shared" si="435"/>
        <v>35.166666666666664</v>
      </c>
      <c r="Q3971" t="str">
        <f t="shared" si="436"/>
        <v>theater</v>
      </c>
      <c r="R3971" t="str">
        <f t="shared" si="437"/>
        <v>plays</v>
      </c>
      <c r="S3971" s="11">
        <f t="shared" si="438"/>
        <v>42601.854699074072</v>
      </c>
      <c r="T3971" s="11">
        <f t="shared" si="439"/>
        <v>42611.163194444445</v>
      </c>
      <c r="U3971">
        <f t="shared" si="440"/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34"/>
        <v>0</v>
      </c>
      <c r="P3972" s="7">
        <f t="shared" si="435"/>
        <v>5.5</v>
      </c>
      <c r="Q3972" t="str">
        <f t="shared" si="436"/>
        <v>theater</v>
      </c>
      <c r="R3972" t="str">
        <f t="shared" si="437"/>
        <v>plays</v>
      </c>
      <c r="S3972" s="11">
        <f t="shared" si="438"/>
        <v>42447.863553240735</v>
      </c>
      <c r="T3972" s="11">
        <f t="shared" si="439"/>
        <v>42477.863553240735</v>
      </c>
      <c r="U3972">
        <f t="shared" si="440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34"/>
        <v>1</v>
      </c>
      <c r="P3973" s="7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1">
        <f t="shared" si="438"/>
        <v>41811.536180555559</v>
      </c>
      <c r="T3973" s="11">
        <f t="shared" si="439"/>
        <v>41841.536180555559</v>
      </c>
      <c r="U3973">
        <f t="shared" si="440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34"/>
        <v>21</v>
      </c>
      <c r="P3974" s="7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1">
        <f t="shared" si="438"/>
        <v>41981.067523148144</v>
      </c>
      <c r="T3974" s="11">
        <f t="shared" si="439"/>
        <v>42041.067523148144</v>
      </c>
      <c r="U3974">
        <f t="shared" si="440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34"/>
        <v>78</v>
      </c>
      <c r="P3975" s="7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1">
        <f t="shared" si="438"/>
        <v>42469.68414351852</v>
      </c>
      <c r="T3975" s="11">
        <f t="shared" si="439"/>
        <v>42499.166666666672</v>
      </c>
      <c r="U3975">
        <f t="shared" si="440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34"/>
        <v>32</v>
      </c>
      <c r="P3976" s="7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1">
        <f t="shared" si="438"/>
        <v>42493.546851851846</v>
      </c>
      <c r="T3976" s="11">
        <f t="shared" si="439"/>
        <v>42523.546851851846</v>
      </c>
      <c r="U3976">
        <f t="shared" si="440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34"/>
        <v>0</v>
      </c>
      <c r="P3977" s="7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1">
        <f t="shared" si="438"/>
        <v>42534.866875</v>
      </c>
      <c r="T3977" s="11">
        <f t="shared" si="439"/>
        <v>42564.866875</v>
      </c>
      <c r="U3977">
        <f t="shared" si="440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34"/>
        <v>48</v>
      </c>
      <c r="P3978" s="7">
        <f t="shared" si="435"/>
        <v>62</v>
      </c>
      <c r="Q3978" t="str">
        <f t="shared" si="436"/>
        <v>theater</v>
      </c>
      <c r="R3978" t="str">
        <f t="shared" si="437"/>
        <v>plays</v>
      </c>
      <c r="S3978" s="11">
        <f t="shared" si="438"/>
        <v>41830.858344907407</v>
      </c>
      <c r="T3978" s="11">
        <f t="shared" si="439"/>
        <v>41852.291666666664</v>
      </c>
      <c r="U3978">
        <f t="shared" si="440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34"/>
        <v>1</v>
      </c>
      <c r="P3979" s="7">
        <f t="shared" si="435"/>
        <v>217.5</v>
      </c>
      <c r="Q3979" t="str">
        <f t="shared" si="436"/>
        <v>theater</v>
      </c>
      <c r="R3979" t="str">
        <f t="shared" si="437"/>
        <v>plays</v>
      </c>
      <c r="S3979" s="11">
        <f t="shared" si="438"/>
        <v>42543.788564814815</v>
      </c>
      <c r="T3979" s="11">
        <f t="shared" si="439"/>
        <v>42573.788564814815</v>
      </c>
      <c r="U3979">
        <f t="shared" si="440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34"/>
        <v>11</v>
      </c>
      <c r="P3980" s="7">
        <f t="shared" si="435"/>
        <v>26.75</v>
      </c>
      <c r="Q3980" t="str">
        <f t="shared" si="436"/>
        <v>theater</v>
      </c>
      <c r="R3980" t="str">
        <f t="shared" si="437"/>
        <v>plays</v>
      </c>
      <c r="S3980" s="11">
        <f t="shared" si="438"/>
        <v>41975.642974537041</v>
      </c>
      <c r="T3980" s="11">
        <f t="shared" si="439"/>
        <v>42035.642974537041</v>
      </c>
      <c r="U3980">
        <f t="shared" si="440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34"/>
        <v>2</v>
      </c>
      <c r="P3981" s="7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1">
        <f t="shared" si="438"/>
        <v>42069.903437500005</v>
      </c>
      <c r="T3981" s="11">
        <f t="shared" si="439"/>
        <v>42092.833333333328</v>
      </c>
      <c r="U3981">
        <f t="shared" si="440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34"/>
        <v>18</v>
      </c>
      <c r="P3982" s="7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1">
        <f t="shared" si="438"/>
        <v>41795.598923611113</v>
      </c>
      <c r="T3982" s="11">
        <f t="shared" si="439"/>
        <v>41825.598923611113</v>
      </c>
      <c r="U3982">
        <f t="shared" si="440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34"/>
        <v>4</v>
      </c>
      <c r="P3983" s="7">
        <f t="shared" si="435"/>
        <v>175</v>
      </c>
      <c r="Q3983" t="str">
        <f t="shared" si="436"/>
        <v>theater</v>
      </c>
      <c r="R3983" t="str">
        <f t="shared" si="437"/>
        <v>plays</v>
      </c>
      <c r="S3983" s="11">
        <f t="shared" si="438"/>
        <v>42508.179965277777</v>
      </c>
      <c r="T3983" s="11">
        <f t="shared" si="439"/>
        <v>42568.179965277777</v>
      </c>
      <c r="U3983">
        <f t="shared" si="440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34"/>
        <v>20</v>
      </c>
      <c r="P3984" s="7">
        <f t="shared" si="435"/>
        <v>34</v>
      </c>
      <c r="Q3984" t="str">
        <f t="shared" si="436"/>
        <v>theater</v>
      </c>
      <c r="R3984" t="str">
        <f t="shared" si="437"/>
        <v>plays</v>
      </c>
      <c r="S3984" s="11">
        <f t="shared" si="438"/>
        <v>42132.809953703705</v>
      </c>
      <c r="T3984" s="11">
        <f t="shared" si="439"/>
        <v>42192.809953703705</v>
      </c>
      <c r="U3984">
        <f t="shared" si="440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34"/>
        <v>35</v>
      </c>
      <c r="P3985" s="7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1">
        <f t="shared" si="438"/>
        <v>41747.86986111111</v>
      </c>
      <c r="T3985" s="11">
        <f t="shared" si="439"/>
        <v>41779.290972222225</v>
      </c>
      <c r="U3985">
        <f t="shared" si="440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34"/>
        <v>6</v>
      </c>
      <c r="P3986" s="7">
        <f t="shared" si="435"/>
        <v>9.5</v>
      </c>
      <c r="Q3986" t="str">
        <f t="shared" si="436"/>
        <v>theater</v>
      </c>
      <c r="R3986" t="str">
        <f t="shared" si="437"/>
        <v>plays</v>
      </c>
      <c r="S3986" s="11">
        <f t="shared" si="438"/>
        <v>41920.963472222218</v>
      </c>
      <c r="T3986" s="11">
        <f t="shared" si="439"/>
        <v>41951</v>
      </c>
      <c r="U3986">
        <f t="shared" si="440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34"/>
        <v>32</v>
      </c>
      <c r="P3987" s="7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1">
        <f t="shared" si="438"/>
        <v>42399.707407407404</v>
      </c>
      <c r="T3987" s="11">
        <f t="shared" si="439"/>
        <v>42420.878472222219</v>
      </c>
      <c r="U3987">
        <f t="shared" si="440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34"/>
        <v>10</v>
      </c>
      <c r="P3988" s="7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1">
        <f t="shared" si="438"/>
        <v>42467.548541666663</v>
      </c>
      <c r="T3988" s="11">
        <f t="shared" si="439"/>
        <v>42496.544444444444</v>
      </c>
      <c r="U3988">
        <f t="shared" si="440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34"/>
        <v>38</v>
      </c>
      <c r="P3989" s="7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1">
        <f t="shared" si="438"/>
        <v>41765.92465277778</v>
      </c>
      <c r="T3989" s="11">
        <f t="shared" si="439"/>
        <v>41775.92465277778</v>
      </c>
      <c r="U3989">
        <f t="shared" si="440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34"/>
        <v>2</v>
      </c>
      <c r="P3990" s="7">
        <f t="shared" si="435"/>
        <v>8</v>
      </c>
      <c r="Q3990" t="str">
        <f t="shared" si="436"/>
        <v>theater</v>
      </c>
      <c r="R3990" t="str">
        <f t="shared" si="437"/>
        <v>plays</v>
      </c>
      <c r="S3990" s="11">
        <f t="shared" si="438"/>
        <v>42230.08116898148</v>
      </c>
      <c r="T3990" s="11">
        <f t="shared" si="439"/>
        <v>42245.08116898148</v>
      </c>
      <c r="U3990">
        <f t="shared" si="440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34"/>
        <v>0</v>
      </c>
      <c r="P3991" s="7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1">
        <f t="shared" si="438"/>
        <v>42286.749780092592</v>
      </c>
      <c r="T3991" s="11">
        <f t="shared" si="439"/>
        <v>42316.791446759264</v>
      </c>
      <c r="U3991">
        <f t="shared" si="440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34"/>
        <v>4</v>
      </c>
      <c r="P3992" s="7">
        <f t="shared" si="435"/>
        <v>23</v>
      </c>
      <c r="Q3992" t="str">
        <f t="shared" si="436"/>
        <v>theater</v>
      </c>
      <c r="R3992" t="str">
        <f t="shared" si="437"/>
        <v>plays</v>
      </c>
      <c r="S3992" s="11">
        <f t="shared" si="438"/>
        <v>42401.672372685185</v>
      </c>
      <c r="T3992" s="11">
        <f t="shared" si="439"/>
        <v>42431.672372685185</v>
      </c>
      <c r="U3992">
        <f t="shared" si="440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34"/>
        <v>20</v>
      </c>
      <c r="P3993" s="7">
        <f t="shared" si="435"/>
        <v>100</v>
      </c>
      <c r="Q3993" t="str">
        <f t="shared" si="436"/>
        <v>theater</v>
      </c>
      <c r="R3993" t="str">
        <f t="shared" si="437"/>
        <v>plays</v>
      </c>
      <c r="S3993" s="11">
        <f t="shared" si="438"/>
        <v>42125.644467592589</v>
      </c>
      <c r="T3993" s="11">
        <f t="shared" si="439"/>
        <v>42155.644467592589</v>
      </c>
      <c r="U3993">
        <f t="shared" si="440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34"/>
        <v>5</v>
      </c>
      <c r="P3994" s="7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1">
        <f t="shared" si="438"/>
        <v>42289.94049768518</v>
      </c>
      <c r="T3994" s="11">
        <f t="shared" si="439"/>
        <v>42349.982164351852</v>
      </c>
      <c r="U3994">
        <f t="shared" si="440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34"/>
        <v>0</v>
      </c>
      <c r="P3995" s="7">
        <f t="shared" si="435"/>
        <v>3</v>
      </c>
      <c r="Q3995" t="str">
        <f t="shared" si="436"/>
        <v>theater</v>
      </c>
      <c r="R3995" t="str">
        <f t="shared" si="437"/>
        <v>plays</v>
      </c>
      <c r="S3995" s="11">
        <f t="shared" si="438"/>
        <v>42107.864722222221</v>
      </c>
      <c r="T3995" s="11">
        <f t="shared" si="439"/>
        <v>42137.864722222221</v>
      </c>
      <c r="U3995">
        <f t="shared" si="440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34"/>
        <v>0</v>
      </c>
      <c r="P3996" s="7">
        <f t="shared" si="435"/>
        <v>5</v>
      </c>
      <c r="Q3996" t="str">
        <f t="shared" si="436"/>
        <v>theater</v>
      </c>
      <c r="R3996" t="str">
        <f t="shared" si="437"/>
        <v>plays</v>
      </c>
      <c r="S3996" s="11">
        <f t="shared" si="438"/>
        <v>41809.389930555553</v>
      </c>
      <c r="T3996" s="11">
        <f t="shared" si="439"/>
        <v>41839.389930555553</v>
      </c>
      <c r="U3996">
        <f t="shared" si="440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34"/>
        <v>35</v>
      </c>
      <c r="P3997" s="7">
        <f t="shared" si="435"/>
        <v>17.5</v>
      </c>
      <c r="Q3997" t="str">
        <f t="shared" si="436"/>
        <v>theater</v>
      </c>
      <c r="R3997" t="str">
        <f t="shared" si="437"/>
        <v>plays</v>
      </c>
      <c r="S3997" s="11">
        <f t="shared" si="438"/>
        <v>42019.683761574073</v>
      </c>
      <c r="T3997" s="11">
        <f t="shared" si="439"/>
        <v>42049.477083333331</v>
      </c>
      <c r="U3997">
        <f t="shared" si="440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34"/>
        <v>17</v>
      </c>
      <c r="P3998" s="7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1">
        <f t="shared" si="438"/>
        <v>41950.26694444444</v>
      </c>
      <c r="T3998" s="11">
        <f t="shared" si="439"/>
        <v>41963.669444444444</v>
      </c>
      <c r="U3998">
        <f t="shared" si="440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34"/>
        <v>0</v>
      </c>
      <c r="P3999" s="7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1">
        <f t="shared" si="438"/>
        <v>42069.391446759255</v>
      </c>
      <c r="T3999" s="11">
        <f t="shared" si="439"/>
        <v>42099.349780092598</v>
      </c>
      <c r="U3999">
        <f t="shared" si="440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34"/>
        <v>57</v>
      </c>
      <c r="P4000" s="7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1">
        <f t="shared" si="438"/>
        <v>42061.963263888887</v>
      </c>
      <c r="T4000" s="11">
        <f t="shared" si="439"/>
        <v>42091.921597222223</v>
      </c>
      <c r="U4000">
        <f t="shared" si="440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34"/>
        <v>17</v>
      </c>
      <c r="P4001" s="7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1">
        <f t="shared" si="438"/>
        <v>41842.828680555554</v>
      </c>
      <c r="T4001" s="11">
        <f t="shared" si="439"/>
        <v>41882.827650462961</v>
      </c>
      <c r="U4001">
        <f t="shared" si="440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34"/>
        <v>0</v>
      </c>
      <c r="P4002" s="7">
        <f t="shared" si="435"/>
        <v>10</v>
      </c>
      <c r="Q4002" t="str">
        <f t="shared" si="436"/>
        <v>theater</v>
      </c>
      <c r="R4002" t="str">
        <f t="shared" si="437"/>
        <v>plays</v>
      </c>
      <c r="S4002" s="11">
        <f t="shared" si="438"/>
        <v>42437.64534722222</v>
      </c>
      <c r="T4002" s="11">
        <f t="shared" si="439"/>
        <v>42497.603680555556</v>
      </c>
      <c r="U4002">
        <f t="shared" si="440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34"/>
        <v>38</v>
      </c>
      <c r="P4003" s="7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1">
        <f t="shared" si="438"/>
        <v>42775.964212962965</v>
      </c>
      <c r="T4003" s="11">
        <f t="shared" si="439"/>
        <v>42795.791666666672</v>
      </c>
      <c r="U4003">
        <f t="shared" si="440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34"/>
        <v>2</v>
      </c>
      <c r="P4004" s="7">
        <f t="shared" si="435"/>
        <v>5.75</v>
      </c>
      <c r="Q4004" t="str">
        <f t="shared" si="436"/>
        <v>theater</v>
      </c>
      <c r="R4004" t="str">
        <f t="shared" si="437"/>
        <v>plays</v>
      </c>
      <c r="S4004" s="11">
        <f t="shared" si="438"/>
        <v>41879.043530092589</v>
      </c>
      <c r="T4004" s="11">
        <f t="shared" si="439"/>
        <v>41909.043530092589</v>
      </c>
      <c r="U4004">
        <f t="shared" si="440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34"/>
        <v>10</v>
      </c>
      <c r="P4005" s="7">
        <f t="shared" si="435"/>
        <v>100.5</v>
      </c>
      <c r="Q4005" t="str">
        <f t="shared" si="436"/>
        <v>theater</v>
      </c>
      <c r="R4005" t="str">
        <f t="shared" si="437"/>
        <v>plays</v>
      </c>
      <c r="S4005" s="11">
        <f t="shared" si="438"/>
        <v>42020.587349537032</v>
      </c>
      <c r="T4005" s="11">
        <f t="shared" si="439"/>
        <v>42050.587349537032</v>
      </c>
      <c r="U4005">
        <f t="shared" si="440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34"/>
        <v>0</v>
      </c>
      <c r="P4006" s="7">
        <f t="shared" si="435"/>
        <v>1</v>
      </c>
      <c r="Q4006" t="str">
        <f t="shared" si="436"/>
        <v>theater</v>
      </c>
      <c r="R4006" t="str">
        <f t="shared" si="437"/>
        <v>plays</v>
      </c>
      <c r="S4006" s="11">
        <f t="shared" si="438"/>
        <v>41890.16269675926</v>
      </c>
      <c r="T4006" s="11">
        <f t="shared" si="439"/>
        <v>41920.16269675926</v>
      </c>
      <c r="U4006">
        <f t="shared" si="440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34"/>
        <v>1</v>
      </c>
      <c r="P4007" s="7">
        <f t="shared" si="435"/>
        <v>20</v>
      </c>
      <c r="Q4007" t="str">
        <f t="shared" si="436"/>
        <v>theater</v>
      </c>
      <c r="R4007" t="str">
        <f t="shared" si="437"/>
        <v>plays</v>
      </c>
      <c r="S4007" s="11">
        <f t="shared" si="438"/>
        <v>41872.807696759257</v>
      </c>
      <c r="T4007" s="11">
        <f t="shared" si="439"/>
        <v>41932.807696759257</v>
      </c>
      <c r="U4007">
        <f t="shared" si="440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34"/>
        <v>0</v>
      </c>
      <c r="P4008" s="7">
        <f t="shared" si="435"/>
        <v>2</v>
      </c>
      <c r="Q4008" t="str">
        <f t="shared" si="436"/>
        <v>theater</v>
      </c>
      <c r="R4008" t="str">
        <f t="shared" si="437"/>
        <v>plays</v>
      </c>
      <c r="S4008" s="11">
        <f t="shared" si="438"/>
        <v>42391.772997685184</v>
      </c>
      <c r="T4008" s="11">
        <f t="shared" si="439"/>
        <v>42416.772997685184</v>
      </c>
      <c r="U4008">
        <f t="shared" si="440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34"/>
        <v>0</v>
      </c>
      <c r="P4009" s="7">
        <f t="shared" si="435"/>
        <v>5</v>
      </c>
      <c r="Q4009" t="str">
        <f t="shared" si="436"/>
        <v>theater</v>
      </c>
      <c r="R4009" t="str">
        <f t="shared" si="437"/>
        <v>plays</v>
      </c>
      <c r="S4009" s="11">
        <f t="shared" si="438"/>
        <v>41848.772928240738</v>
      </c>
      <c r="T4009" s="11">
        <f t="shared" si="439"/>
        <v>41877.686111111114</v>
      </c>
      <c r="U4009">
        <f t="shared" si="440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34"/>
        <v>6</v>
      </c>
      <c r="P4010" s="7">
        <f t="shared" si="435"/>
        <v>15</v>
      </c>
      <c r="Q4010" t="str">
        <f t="shared" si="436"/>
        <v>theater</v>
      </c>
      <c r="R4010" t="str">
        <f t="shared" si="437"/>
        <v>plays</v>
      </c>
      <c r="S4010" s="11">
        <f t="shared" si="438"/>
        <v>42177.964201388888</v>
      </c>
      <c r="T4010" s="11">
        <f t="shared" si="439"/>
        <v>42207.964201388888</v>
      </c>
      <c r="U4010">
        <f t="shared" si="440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34"/>
        <v>4</v>
      </c>
      <c r="P4011" s="7">
        <f t="shared" si="435"/>
        <v>25</v>
      </c>
      <c r="Q4011" t="str">
        <f t="shared" si="436"/>
        <v>theater</v>
      </c>
      <c r="R4011" t="str">
        <f t="shared" si="437"/>
        <v>plays</v>
      </c>
      <c r="S4011" s="11">
        <f t="shared" si="438"/>
        <v>41851.700925925928</v>
      </c>
      <c r="T4011" s="11">
        <f t="shared" si="439"/>
        <v>41891.700925925928</v>
      </c>
      <c r="U4011">
        <f t="shared" si="440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34"/>
        <v>24</v>
      </c>
      <c r="P4012" s="7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1">
        <f t="shared" si="438"/>
        <v>41921.770439814813</v>
      </c>
      <c r="T4012" s="11">
        <f t="shared" si="439"/>
        <v>41938.770439814813</v>
      </c>
      <c r="U4012">
        <f t="shared" si="440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34"/>
        <v>8</v>
      </c>
      <c r="P4013" s="7">
        <f t="shared" si="435"/>
        <v>4.75</v>
      </c>
      <c r="Q4013" t="str">
        <f t="shared" si="436"/>
        <v>theater</v>
      </c>
      <c r="R4013" t="str">
        <f t="shared" si="437"/>
        <v>plays</v>
      </c>
      <c r="S4013" s="11">
        <f t="shared" si="438"/>
        <v>42002.54488425926</v>
      </c>
      <c r="T4013" s="11">
        <f t="shared" si="439"/>
        <v>42032.54488425926</v>
      </c>
      <c r="U4013">
        <f t="shared" si="440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34"/>
        <v>0</v>
      </c>
      <c r="P4014" s="7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1">
        <f t="shared" si="438"/>
        <v>42096.544548611113</v>
      </c>
      <c r="T4014" s="11">
        <f t="shared" si="439"/>
        <v>42126.544548611113</v>
      </c>
      <c r="U4014">
        <f t="shared" si="440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34"/>
        <v>1</v>
      </c>
      <c r="P4015" s="7">
        <f t="shared" si="435"/>
        <v>13</v>
      </c>
      <c r="Q4015" t="str">
        <f t="shared" si="436"/>
        <v>theater</v>
      </c>
      <c r="R4015" t="str">
        <f t="shared" si="437"/>
        <v>plays</v>
      </c>
      <c r="S4015" s="11">
        <f t="shared" si="438"/>
        <v>42021.301192129627</v>
      </c>
      <c r="T4015" s="11">
        <f t="shared" si="439"/>
        <v>42051.301192129627</v>
      </c>
      <c r="U4015">
        <f t="shared" si="440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34"/>
        <v>0</v>
      </c>
      <c r="P4016" s="7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1">
        <f t="shared" si="438"/>
        <v>42419.246168981481</v>
      </c>
      <c r="T4016" s="11">
        <f t="shared" si="439"/>
        <v>42434.246168981481</v>
      </c>
      <c r="U4016">
        <f t="shared" si="440"/>
        <v>2016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34"/>
        <v>0</v>
      </c>
      <c r="P4017" s="7">
        <f t="shared" si="435"/>
        <v>1</v>
      </c>
      <c r="Q4017" t="str">
        <f t="shared" si="436"/>
        <v>theater</v>
      </c>
      <c r="R4017" t="str">
        <f t="shared" si="437"/>
        <v>plays</v>
      </c>
      <c r="S4017" s="11">
        <f t="shared" si="438"/>
        <v>42174.780821759254</v>
      </c>
      <c r="T4017" s="11">
        <f t="shared" si="439"/>
        <v>42204.780821759254</v>
      </c>
      <c r="U4017">
        <f t="shared" si="440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34"/>
        <v>14</v>
      </c>
      <c r="P4018" s="7">
        <f t="shared" si="435"/>
        <v>10</v>
      </c>
      <c r="Q4018" t="str">
        <f t="shared" si="436"/>
        <v>theater</v>
      </c>
      <c r="R4018" t="str">
        <f t="shared" si="437"/>
        <v>plays</v>
      </c>
      <c r="S4018" s="11">
        <f t="shared" si="438"/>
        <v>41869.872685185182</v>
      </c>
      <c r="T4018" s="11">
        <f t="shared" si="439"/>
        <v>41899.872685185182</v>
      </c>
      <c r="U4018">
        <f t="shared" si="440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34"/>
        <v>1</v>
      </c>
      <c r="P4019" s="7">
        <f t="shared" si="435"/>
        <v>52.5</v>
      </c>
      <c r="Q4019" t="str">
        <f t="shared" si="436"/>
        <v>theater</v>
      </c>
      <c r="R4019" t="str">
        <f t="shared" si="437"/>
        <v>plays</v>
      </c>
      <c r="S4019" s="11">
        <f t="shared" si="438"/>
        <v>41856.672152777777</v>
      </c>
      <c r="T4019" s="11">
        <f t="shared" si="439"/>
        <v>41886.672152777777</v>
      </c>
      <c r="U4019">
        <f t="shared" si="440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34"/>
        <v>9</v>
      </c>
      <c r="P4020" s="7">
        <f t="shared" si="435"/>
        <v>32.5</v>
      </c>
      <c r="Q4020" t="str">
        <f t="shared" si="436"/>
        <v>theater</v>
      </c>
      <c r="R4020" t="str">
        <f t="shared" si="437"/>
        <v>plays</v>
      </c>
      <c r="S4020" s="11">
        <f t="shared" si="438"/>
        <v>42620.91097222222</v>
      </c>
      <c r="T4020" s="11">
        <f t="shared" si="439"/>
        <v>42650.91097222222</v>
      </c>
      <c r="U4020">
        <f t="shared" si="440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34"/>
        <v>1</v>
      </c>
      <c r="P4021" s="7">
        <f t="shared" si="435"/>
        <v>7.25</v>
      </c>
      <c r="Q4021" t="str">
        <f t="shared" si="436"/>
        <v>theater</v>
      </c>
      <c r="R4021" t="str">
        <f t="shared" si="437"/>
        <v>plays</v>
      </c>
      <c r="S4021" s="11">
        <f t="shared" si="438"/>
        <v>42417.675879629634</v>
      </c>
      <c r="T4021" s="11">
        <f t="shared" si="439"/>
        <v>42475.686111111107</v>
      </c>
      <c r="U4021">
        <f t="shared" si="440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34"/>
        <v>17</v>
      </c>
      <c r="P4022" s="7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1">
        <f t="shared" si="438"/>
        <v>42057.190960648149</v>
      </c>
      <c r="T4022" s="11">
        <f t="shared" si="439"/>
        <v>42087.149293981478</v>
      </c>
      <c r="U4022">
        <f t="shared" si="440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34"/>
        <v>1</v>
      </c>
      <c r="P4023" s="7">
        <f t="shared" si="435"/>
        <v>62.5</v>
      </c>
      <c r="Q4023" t="str">
        <f t="shared" si="436"/>
        <v>theater</v>
      </c>
      <c r="R4023" t="str">
        <f t="shared" si="437"/>
        <v>plays</v>
      </c>
      <c r="S4023" s="11">
        <f t="shared" si="438"/>
        <v>41878.911550925928</v>
      </c>
      <c r="T4023" s="11">
        <f t="shared" si="439"/>
        <v>41938.911550925928</v>
      </c>
      <c r="U4023">
        <f t="shared" si="440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34"/>
        <v>70</v>
      </c>
      <c r="P4024" s="7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1">
        <f t="shared" si="438"/>
        <v>41990.584108796291</v>
      </c>
      <c r="T4024" s="11">
        <f t="shared" si="439"/>
        <v>42036.120833333334</v>
      </c>
      <c r="U4024">
        <f t="shared" si="440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34"/>
        <v>0</v>
      </c>
      <c r="P4025" s="7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1">
        <f t="shared" si="438"/>
        <v>42408.999571759254</v>
      </c>
      <c r="T4025" s="11">
        <f t="shared" si="439"/>
        <v>42453.957905092597</v>
      </c>
      <c r="U4025">
        <f t="shared" si="440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34"/>
        <v>1</v>
      </c>
      <c r="P4026" s="7">
        <f t="shared" si="435"/>
        <v>10</v>
      </c>
      <c r="Q4026" t="str">
        <f t="shared" si="436"/>
        <v>theater</v>
      </c>
      <c r="R4026" t="str">
        <f t="shared" si="437"/>
        <v>plays</v>
      </c>
      <c r="S4026" s="11">
        <f t="shared" si="438"/>
        <v>42217.670104166667</v>
      </c>
      <c r="T4026" s="11">
        <f t="shared" si="439"/>
        <v>42247.670104166667</v>
      </c>
      <c r="U4026">
        <f t="shared" si="440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34"/>
        <v>5</v>
      </c>
      <c r="P4027" s="7">
        <f t="shared" si="435"/>
        <v>62.5</v>
      </c>
      <c r="Q4027" t="str">
        <f t="shared" si="436"/>
        <v>theater</v>
      </c>
      <c r="R4027" t="str">
        <f t="shared" si="437"/>
        <v>plays</v>
      </c>
      <c r="S4027" s="11">
        <f t="shared" si="438"/>
        <v>42151.237685185188</v>
      </c>
      <c r="T4027" s="11">
        <f t="shared" si="439"/>
        <v>42211.237685185188</v>
      </c>
      <c r="U4027">
        <f t="shared" si="440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34"/>
        <v>0</v>
      </c>
      <c r="P4028" s="7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1">
        <f t="shared" si="438"/>
        <v>42282.655543981484</v>
      </c>
      <c r="T4028" s="11">
        <f t="shared" si="439"/>
        <v>42342.697210648148</v>
      </c>
      <c r="U4028">
        <f t="shared" si="440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34"/>
        <v>7</v>
      </c>
      <c r="P4029" s="7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1">
        <f t="shared" si="438"/>
        <v>42768.97084490741</v>
      </c>
      <c r="T4029" s="11">
        <f t="shared" si="439"/>
        <v>42789.041666666672</v>
      </c>
      <c r="U4029">
        <f t="shared" si="440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34"/>
        <v>28</v>
      </c>
      <c r="P4030" s="7">
        <f t="shared" si="435"/>
        <v>51</v>
      </c>
      <c r="Q4030" t="str">
        <f t="shared" si="436"/>
        <v>theater</v>
      </c>
      <c r="R4030" t="str">
        <f t="shared" si="437"/>
        <v>plays</v>
      </c>
      <c r="S4030" s="11">
        <f t="shared" si="438"/>
        <v>41765.938657407409</v>
      </c>
      <c r="T4030" s="11">
        <f t="shared" si="439"/>
        <v>41795.938657407409</v>
      </c>
      <c r="U4030">
        <f t="shared" si="440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34"/>
        <v>0</v>
      </c>
      <c r="P4031" s="7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1">
        <f t="shared" si="438"/>
        <v>42322.025115740747</v>
      </c>
      <c r="T4031" s="11">
        <f t="shared" si="439"/>
        <v>42352.025115740747</v>
      </c>
      <c r="U4031">
        <f t="shared" si="440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34"/>
        <v>16</v>
      </c>
      <c r="P4032" s="7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1">
        <f t="shared" si="438"/>
        <v>42374.655081018514</v>
      </c>
      <c r="T4032" s="11">
        <f t="shared" si="439"/>
        <v>42403.784027777772</v>
      </c>
      <c r="U4032">
        <f t="shared" si="440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34"/>
        <v>0</v>
      </c>
      <c r="P4033" s="7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1">
        <f t="shared" si="438"/>
        <v>41941.585231481484</v>
      </c>
      <c r="T4033" s="11">
        <f t="shared" si="439"/>
        <v>41991.626898148148</v>
      </c>
      <c r="U4033">
        <f t="shared" si="440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441">ROUND(E4034/D4034*100,0)</f>
        <v>7</v>
      </c>
      <c r="P4034" s="7">
        <f t="shared" ref="P4034:P4097" si="442">E4034/L4034</f>
        <v>59</v>
      </c>
      <c r="Q4034" t="str">
        <f t="shared" ref="Q4034:Q4097" si="443">LEFT(N4034,SEARCH("/",N4034)-1)</f>
        <v>theater</v>
      </c>
      <c r="R4034" t="str">
        <f t="shared" ref="R4034:R4097" si="444">RIGHT(N4034,LEN(N4034)-SEARCH("/",N4034))</f>
        <v>plays</v>
      </c>
      <c r="S4034" s="11">
        <f t="shared" ref="S4034:S4097" si="445">(((J4034/60)/60)/24)+DATE(1970,1,1)</f>
        <v>42293.809212962966</v>
      </c>
      <c r="T4034" s="11">
        <f t="shared" ref="T4034:T4097" si="446">(((I4034/60)/60)/24)+DATE(1970,1,1)</f>
        <v>42353.85087962963</v>
      </c>
      <c r="U4034">
        <f t="shared" ref="U4034:U4097" si="447">YEAR(S4034)</f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441"/>
        <v>26</v>
      </c>
      <c r="P4035" s="7">
        <f t="shared" si="442"/>
        <v>65.340319148936175</v>
      </c>
      <c r="Q4035" t="str">
        <f t="shared" si="443"/>
        <v>theater</v>
      </c>
      <c r="R4035" t="str">
        <f t="shared" si="444"/>
        <v>plays</v>
      </c>
      <c r="S4035" s="11">
        <f t="shared" si="445"/>
        <v>42614.268796296295</v>
      </c>
      <c r="T4035" s="11">
        <f t="shared" si="446"/>
        <v>42645.375</v>
      </c>
      <c r="U4035">
        <f t="shared" si="447"/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441"/>
        <v>1</v>
      </c>
      <c r="P4036" s="7">
        <f t="shared" si="442"/>
        <v>100</v>
      </c>
      <c r="Q4036" t="str">
        <f t="shared" si="443"/>
        <v>theater</v>
      </c>
      <c r="R4036" t="str">
        <f t="shared" si="444"/>
        <v>plays</v>
      </c>
      <c r="S4036" s="11">
        <f t="shared" si="445"/>
        <v>42067.947337962964</v>
      </c>
      <c r="T4036" s="11">
        <f t="shared" si="446"/>
        <v>42097.905671296292</v>
      </c>
      <c r="U4036">
        <f t="shared" si="447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41"/>
        <v>37</v>
      </c>
      <c r="P4037" s="7">
        <f t="shared" si="442"/>
        <v>147.4</v>
      </c>
      <c r="Q4037" t="str">
        <f t="shared" si="443"/>
        <v>theater</v>
      </c>
      <c r="R4037" t="str">
        <f t="shared" si="444"/>
        <v>plays</v>
      </c>
      <c r="S4037" s="11">
        <f t="shared" si="445"/>
        <v>41903.882951388885</v>
      </c>
      <c r="T4037" s="11">
        <f t="shared" si="446"/>
        <v>41933.882951388885</v>
      </c>
      <c r="U4037">
        <f t="shared" si="447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41"/>
        <v>47</v>
      </c>
      <c r="P4038" s="7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1">
        <f t="shared" si="445"/>
        <v>41804.937083333331</v>
      </c>
      <c r="T4038" s="11">
        <f t="shared" si="446"/>
        <v>41821.9375</v>
      </c>
      <c r="U4038">
        <f t="shared" si="447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41"/>
        <v>11</v>
      </c>
      <c r="P4039" s="7">
        <f t="shared" si="442"/>
        <v>40</v>
      </c>
      <c r="Q4039" t="str">
        <f t="shared" si="443"/>
        <v>theater</v>
      </c>
      <c r="R4039" t="str">
        <f t="shared" si="444"/>
        <v>plays</v>
      </c>
      <c r="S4039" s="11">
        <f t="shared" si="445"/>
        <v>42497.070775462969</v>
      </c>
      <c r="T4039" s="11">
        <f t="shared" si="446"/>
        <v>42514.600694444445</v>
      </c>
      <c r="U4039">
        <f t="shared" si="447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41"/>
        <v>12</v>
      </c>
      <c r="P4040" s="7">
        <f t="shared" si="442"/>
        <v>75.25</v>
      </c>
      <c r="Q4040" t="str">
        <f t="shared" si="443"/>
        <v>theater</v>
      </c>
      <c r="R4040" t="str">
        <f t="shared" si="444"/>
        <v>plays</v>
      </c>
      <c r="S4040" s="11">
        <f t="shared" si="445"/>
        <v>41869.798726851855</v>
      </c>
      <c r="T4040" s="11">
        <f t="shared" si="446"/>
        <v>41929.798726851855</v>
      </c>
      <c r="U4040">
        <f t="shared" si="447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41"/>
        <v>60</v>
      </c>
      <c r="P4041" s="7">
        <f t="shared" si="442"/>
        <v>60</v>
      </c>
      <c r="Q4041" t="str">
        <f t="shared" si="443"/>
        <v>theater</v>
      </c>
      <c r="R4041" t="str">
        <f t="shared" si="444"/>
        <v>plays</v>
      </c>
      <c r="S4041" s="11">
        <f t="shared" si="445"/>
        <v>42305.670914351853</v>
      </c>
      <c r="T4041" s="11">
        <f t="shared" si="446"/>
        <v>42339.249305555553</v>
      </c>
      <c r="U4041">
        <f t="shared" si="447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41"/>
        <v>31</v>
      </c>
      <c r="P4042" s="7">
        <f t="shared" si="442"/>
        <v>1250</v>
      </c>
      <c r="Q4042" t="str">
        <f t="shared" si="443"/>
        <v>theater</v>
      </c>
      <c r="R4042" t="str">
        <f t="shared" si="444"/>
        <v>plays</v>
      </c>
      <c r="S4042" s="11">
        <f t="shared" si="445"/>
        <v>42144.231527777782</v>
      </c>
      <c r="T4042" s="11">
        <f t="shared" si="446"/>
        <v>42203.125</v>
      </c>
      <c r="U4042">
        <f t="shared" si="447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1"/>
        <v>0</v>
      </c>
      <c r="P4043" s="7">
        <f t="shared" si="442"/>
        <v>10.5</v>
      </c>
      <c r="Q4043" t="str">
        <f t="shared" si="443"/>
        <v>theater</v>
      </c>
      <c r="R4043" t="str">
        <f t="shared" si="444"/>
        <v>plays</v>
      </c>
      <c r="S4043" s="11">
        <f t="shared" si="445"/>
        <v>42559.474004629628</v>
      </c>
      <c r="T4043" s="11">
        <f t="shared" si="446"/>
        <v>42619.474004629628</v>
      </c>
      <c r="U4043">
        <f t="shared" si="447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41"/>
        <v>0</v>
      </c>
      <c r="P4044" s="7">
        <f t="shared" si="442"/>
        <v>7</v>
      </c>
      <c r="Q4044" t="str">
        <f t="shared" si="443"/>
        <v>theater</v>
      </c>
      <c r="R4044" t="str">
        <f t="shared" si="444"/>
        <v>plays</v>
      </c>
      <c r="S4044" s="11">
        <f t="shared" si="445"/>
        <v>41995.084074074075</v>
      </c>
      <c r="T4044" s="11">
        <f t="shared" si="446"/>
        <v>42024.802777777775</v>
      </c>
      <c r="U4044">
        <f t="shared" si="447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41"/>
        <v>0</v>
      </c>
      <c r="P4045" s="7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1">
        <f t="shared" si="445"/>
        <v>41948.957465277781</v>
      </c>
      <c r="T4045" s="11">
        <f t="shared" si="446"/>
        <v>41963.957465277781</v>
      </c>
      <c r="U4045">
        <f t="shared" si="447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41"/>
        <v>38</v>
      </c>
      <c r="P4046" s="7">
        <f t="shared" si="442"/>
        <v>56.25</v>
      </c>
      <c r="Q4046" t="str">
        <f t="shared" si="443"/>
        <v>theater</v>
      </c>
      <c r="R4046" t="str">
        <f t="shared" si="444"/>
        <v>plays</v>
      </c>
      <c r="S4046" s="11">
        <f t="shared" si="445"/>
        <v>42074.219699074078</v>
      </c>
      <c r="T4046" s="11">
        <f t="shared" si="446"/>
        <v>42104.208333333328</v>
      </c>
      <c r="U4046">
        <f t="shared" si="447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41"/>
        <v>0</v>
      </c>
      <c r="P4047" s="7">
        <f t="shared" si="442"/>
        <v>1</v>
      </c>
      <c r="Q4047" t="str">
        <f t="shared" si="443"/>
        <v>theater</v>
      </c>
      <c r="R4047" t="str">
        <f t="shared" si="444"/>
        <v>plays</v>
      </c>
      <c r="S4047" s="11">
        <f t="shared" si="445"/>
        <v>41842.201261574075</v>
      </c>
      <c r="T4047" s="11">
        <f t="shared" si="446"/>
        <v>41872.201261574075</v>
      </c>
      <c r="U4047">
        <f t="shared" si="447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41"/>
        <v>8</v>
      </c>
      <c r="P4048" s="7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1">
        <f t="shared" si="445"/>
        <v>41904.650578703702</v>
      </c>
      <c r="T4048" s="11">
        <f t="shared" si="446"/>
        <v>41934.650578703702</v>
      </c>
      <c r="U4048">
        <f t="shared" si="447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41"/>
        <v>2</v>
      </c>
      <c r="P4049" s="7">
        <f t="shared" si="442"/>
        <v>27.5</v>
      </c>
      <c r="Q4049" t="str">
        <f t="shared" si="443"/>
        <v>theater</v>
      </c>
      <c r="R4049" t="str">
        <f t="shared" si="444"/>
        <v>plays</v>
      </c>
      <c r="S4049" s="11">
        <f t="shared" si="445"/>
        <v>41991.022488425922</v>
      </c>
      <c r="T4049" s="11">
        <f t="shared" si="446"/>
        <v>42015.041666666672</v>
      </c>
      <c r="U4049">
        <f t="shared" si="447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41"/>
        <v>18</v>
      </c>
      <c r="P4050" s="7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1">
        <f t="shared" si="445"/>
        <v>42436.509108796294</v>
      </c>
      <c r="T4050" s="11">
        <f t="shared" si="446"/>
        <v>42471.467442129629</v>
      </c>
      <c r="U4050">
        <f t="shared" si="447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41"/>
        <v>0</v>
      </c>
      <c r="P4051" s="7">
        <f t="shared" si="442"/>
        <v>16</v>
      </c>
      <c r="Q4051" t="str">
        <f t="shared" si="443"/>
        <v>theater</v>
      </c>
      <c r="R4051" t="str">
        <f t="shared" si="444"/>
        <v>plays</v>
      </c>
      <c r="S4051" s="11">
        <f t="shared" si="445"/>
        <v>42169.958506944444</v>
      </c>
      <c r="T4051" s="11">
        <f t="shared" si="446"/>
        <v>42199.958506944444</v>
      </c>
      <c r="U4051">
        <f t="shared" si="447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1"/>
        <v>0</v>
      </c>
      <c r="P4052" s="7">
        <f t="shared" si="442"/>
        <v>1</v>
      </c>
      <c r="Q4052" t="str">
        <f t="shared" si="443"/>
        <v>theater</v>
      </c>
      <c r="R4052" t="str">
        <f t="shared" si="444"/>
        <v>plays</v>
      </c>
      <c r="S4052" s="11">
        <f t="shared" si="445"/>
        <v>41905.636469907404</v>
      </c>
      <c r="T4052" s="11">
        <f t="shared" si="446"/>
        <v>41935.636469907404</v>
      </c>
      <c r="U4052">
        <f t="shared" si="447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41"/>
        <v>0</v>
      </c>
      <c r="P4053" s="7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1">
        <f t="shared" si="445"/>
        <v>41761.810150462967</v>
      </c>
      <c r="T4053" s="11">
        <f t="shared" si="446"/>
        <v>41768.286805555559</v>
      </c>
      <c r="U4053">
        <f t="shared" si="447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41"/>
        <v>38</v>
      </c>
      <c r="P4054" s="7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1">
        <f t="shared" si="445"/>
        <v>41865.878657407404</v>
      </c>
      <c r="T4054" s="11">
        <f t="shared" si="446"/>
        <v>41925.878657407404</v>
      </c>
      <c r="U4054">
        <f t="shared" si="447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41"/>
        <v>22</v>
      </c>
      <c r="P4055" s="7">
        <f t="shared" si="442"/>
        <v>55</v>
      </c>
      <c r="Q4055" t="str">
        <f t="shared" si="443"/>
        <v>theater</v>
      </c>
      <c r="R4055" t="str">
        <f t="shared" si="444"/>
        <v>plays</v>
      </c>
      <c r="S4055" s="11">
        <f t="shared" si="445"/>
        <v>41928.690138888887</v>
      </c>
      <c r="T4055" s="11">
        <f t="shared" si="446"/>
        <v>41958.833333333328</v>
      </c>
      <c r="U4055">
        <f t="shared" si="447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41"/>
        <v>0</v>
      </c>
      <c r="P4056" s="7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1">
        <f t="shared" si="445"/>
        <v>42613.841261574074</v>
      </c>
      <c r="T4056" s="11">
        <f t="shared" si="446"/>
        <v>42644.166666666672</v>
      </c>
      <c r="U4056">
        <f t="shared" si="447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41"/>
        <v>18</v>
      </c>
      <c r="P4057" s="7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1">
        <f t="shared" si="445"/>
        <v>41779.648506944446</v>
      </c>
      <c r="T4057" s="11">
        <f t="shared" si="446"/>
        <v>41809.648506944446</v>
      </c>
      <c r="U4057">
        <f t="shared" si="447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41"/>
        <v>53</v>
      </c>
      <c r="P4058" s="7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1">
        <f t="shared" si="445"/>
        <v>42534.933321759265</v>
      </c>
      <c r="T4058" s="11">
        <f t="shared" si="446"/>
        <v>42554.832638888889</v>
      </c>
      <c r="U4058">
        <f t="shared" si="447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41"/>
        <v>22</v>
      </c>
      <c r="P4059" s="7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1">
        <f t="shared" si="445"/>
        <v>42310.968518518523</v>
      </c>
      <c r="T4059" s="11">
        <f t="shared" si="446"/>
        <v>42333.958333333328</v>
      </c>
      <c r="U4059">
        <f t="shared" si="447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41"/>
        <v>3</v>
      </c>
      <c r="P4060" s="7">
        <f t="shared" si="442"/>
        <v>23.75</v>
      </c>
      <c r="Q4060" t="str">
        <f t="shared" si="443"/>
        <v>theater</v>
      </c>
      <c r="R4060" t="str">
        <f t="shared" si="444"/>
        <v>plays</v>
      </c>
      <c r="S4060" s="11">
        <f t="shared" si="445"/>
        <v>42446.060694444444</v>
      </c>
      <c r="T4060" s="11">
        <f t="shared" si="446"/>
        <v>42461.165972222225</v>
      </c>
      <c r="U4060">
        <f t="shared" si="447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41"/>
        <v>3</v>
      </c>
      <c r="P4061" s="7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1">
        <f t="shared" si="445"/>
        <v>41866.640648148146</v>
      </c>
      <c r="T4061" s="11">
        <f t="shared" si="446"/>
        <v>41898.125</v>
      </c>
      <c r="U4061">
        <f t="shared" si="447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41"/>
        <v>3</v>
      </c>
      <c r="P4062" s="7">
        <f t="shared" si="442"/>
        <v>57</v>
      </c>
      <c r="Q4062" t="str">
        <f t="shared" si="443"/>
        <v>theater</v>
      </c>
      <c r="R4062" t="str">
        <f t="shared" si="444"/>
        <v>plays</v>
      </c>
      <c r="S4062" s="11">
        <f t="shared" si="445"/>
        <v>41779.695092592592</v>
      </c>
      <c r="T4062" s="11">
        <f t="shared" si="446"/>
        <v>41813.666666666664</v>
      </c>
      <c r="U4062">
        <f t="shared" si="447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41"/>
        <v>0</v>
      </c>
      <c r="P4063" s="7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1">
        <f t="shared" si="445"/>
        <v>42421.141469907408</v>
      </c>
      <c r="T4063" s="11">
        <f t="shared" si="446"/>
        <v>42481.099803240737</v>
      </c>
      <c r="U4063">
        <f t="shared" si="447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41"/>
        <v>2</v>
      </c>
      <c r="P4064" s="7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1">
        <f t="shared" si="445"/>
        <v>42523.739212962959</v>
      </c>
      <c r="T4064" s="11">
        <f t="shared" si="446"/>
        <v>42553.739212962959</v>
      </c>
      <c r="U4064">
        <f t="shared" si="447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41"/>
        <v>1</v>
      </c>
      <c r="P4065" s="7">
        <f t="shared" si="442"/>
        <v>15</v>
      </c>
      <c r="Q4065" t="str">
        <f t="shared" si="443"/>
        <v>theater</v>
      </c>
      <c r="R4065" t="str">
        <f t="shared" si="444"/>
        <v>plays</v>
      </c>
      <c r="S4065" s="11">
        <f t="shared" si="445"/>
        <v>41787.681527777779</v>
      </c>
      <c r="T4065" s="11">
        <f t="shared" si="446"/>
        <v>41817.681527777779</v>
      </c>
      <c r="U4065">
        <f t="shared" si="447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41"/>
        <v>19</v>
      </c>
      <c r="P4066" s="7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1">
        <f t="shared" si="445"/>
        <v>42093.588263888887</v>
      </c>
      <c r="T4066" s="11">
        <f t="shared" si="446"/>
        <v>42123.588263888887</v>
      </c>
      <c r="U4066">
        <f t="shared" si="447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41"/>
        <v>1</v>
      </c>
      <c r="P4067" s="7">
        <f t="shared" si="442"/>
        <v>6.75</v>
      </c>
      <c r="Q4067" t="str">
        <f t="shared" si="443"/>
        <v>theater</v>
      </c>
      <c r="R4067" t="str">
        <f t="shared" si="444"/>
        <v>plays</v>
      </c>
      <c r="S4067" s="11">
        <f t="shared" si="445"/>
        <v>41833.951516203706</v>
      </c>
      <c r="T4067" s="11">
        <f t="shared" si="446"/>
        <v>41863.951516203706</v>
      </c>
      <c r="U4067">
        <f t="shared" si="447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41"/>
        <v>0</v>
      </c>
      <c r="P4068" s="7">
        <f t="shared" si="442"/>
        <v>25</v>
      </c>
      <c r="Q4068" t="str">
        <f t="shared" si="443"/>
        <v>theater</v>
      </c>
      <c r="R4068" t="str">
        <f t="shared" si="444"/>
        <v>plays</v>
      </c>
      <c r="S4068" s="11">
        <f t="shared" si="445"/>
        <v>42479.039212962962</v>
      </c>
      <c r="T4068" s="11">
        <f t="shared" si="446"/>
        <v>42509.039212962962</v>
      </c>
      <c r="U4068">
        <f t="shared" si="447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41"/>
        <v>61</v>
      </c>
      <c r="P4069" s="7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1">
        <f t="shared" si="445"/>
        <v>42235.117476851854</v>
      </c>
      <c r="T4069" s="11">
        <f t="shared" si="446"/>
        <v>42275.117476851854</v>
      </c>
      <c r="U4069">
        <f t="shared" si="447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41"/>
        <v>1</v>
      </c>
      <c r="P4070" s="7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1">
        <f t="shared" si="445"/>
        <v>42718.963599537034</v>
      </c>
      <c r="T4070" s="11">
        <f t="shared" si="446"/>
        <v>42748.961805555555</v>
      </c>
      <c r="U4070">
        <f t="shared" si="447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41"/>
        <v>34</v>
      </c>
      <c r="P4071" s="7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1">
        <f t="shared" si="445"/>
        <v>42022.661527777775</v>
      </c>
      <c r="T4071" s="11">
        <f t="shared" si="446"/>
        <v>42063.5</v>
      </c>
      <c r="U4071">
        <f t="shared" si="447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41"/>
        <v>17</v>
      </c>
      <c r="P4072" s="7">
        <f t="shared" si="442"/>
        <v>27.5</v>
      </c>
      <c r="Q4072" t="str">
        <f t="shared" si="443"/>
        <v>theater</v>
      </c>
      <c r="R4072" t="str">
        <f t="shared" si="444"/>
        <v>plays</v>
      </c>
      <c r="S4072" s="11">
        <f t="shared" si="445"/>
        <v>42031.666898148149</v>
      </c>
      <c r="T4072" s="11">
        <f t="shared" si="446"/>
        <v>42064.125</v>
      </c>
      <c r="U4072">
        <f t="shared" si="447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41"/>
        <v>0</v>
      </c>
      <c r="P4073" s="7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1">
        <f t="shared" si="445"/>
        <v>42700.804756944446</v>
      </c>
      <c r="T4073" s="11">
        <f t="shared" si="446"/>
        <v>42730.804756944446</v>
      </c>
      <c r="U4073">
        <f t="shared" si="447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41"/>
        <v>0</v>
      </c>
      <c r="P4074" s="7">
        <f t="shared" si="442"/>
        <v>2</v>
      </c>
      <c r="Q4074" t="str">
        <f t="shared" si="443"/>
        <v>theater</v>
      </c>
      <c r="R4074" t="str">
        <f t="shared" si="444"/>
        <v>plays</v>
      </c>
      <c r="S4074" s="11">
        <f t="shared" si="445"/>
        <v>41812.77443287037</v>
      </c>
      <c r="T4074" s="11">
        <f t="shared" si="446"/>
        <v>41872.77443287037</v>
      </c>
      <c r="U4074">
        <f t="shared" si="447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1"/>
        <v>1</v>
      </c>
      <c r="P4075" s="7">
        <f t="shared" si="442"/>
        <v>18.5</v>
      </c>
      <c r="Q4075" t="str">
        <f t="shared" si="443"/>
        <v>theater</v>
      </c>
      <c r="R4075" t="str">
        <f t="shared" si="444"/>
        <v>plays</v>
      </c>
      <c r="S4075" s="11">
        <f t="shared" si="445"/>
        <v>42078.34520833334</v>
      </c>
      <c r="T4075" s="11">
        <f t="shared" si="446"/>
        <v>42133.166666666672</v>
      </c>
      <c r="U4075">
        <f t="shared" si="447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41"/>
        <v>27</v>
      </c>
      <c r="P4076" s="7">
        <f t="shared" si="442"/>
        <v>35</v>
      </c>
      <c r="Q4076" t="str">
        <f t="shared" si="443"/>
        <v>theater</v>
      </c>
      <c r="R4076" t="str">
        <f t="shared" si="444"/>
        <v>plays</v>
      </c>
      <c r="S4076" s="11">
        <f t="shared" si="445"/>
        <v>42283.552951388891</v>
      </c>
      <c r="T4076" s="11">
        <f t="shared" si="446"/>
        <v>42313.594618055555</v>
      </c>
      <c r="U4076">
        <f t="shared" si="447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41"/>
        <v>29</v>
      </c>
      <c r="P4077" s="7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1">
        <f t="shared" si="445"/>
        <v>41779.045937499999</v>
      </c>
      <c r="T4077" s="11">
        <f t="shared" si="446"/>
        <v>41820.727777777778</v>
      </c>
      <c r="U4077">
        <f t="shared" si="447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41"/>
        <v>0</v>
      </c>
      <c r="P4078" s="7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1">
        <f t="shared" si="445"/>
        <v>41905.795706018522</v>
      </c>
      <c r="T4078" s="11">
        <f t="shared" si="446"/>
        <v>41933.82708333333</v>
      </c>
      <c r="U4078">
        <f t="shared" si="447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41"/>
        <v>9</v>
      </c>
      <c r="P4079" s="7">
        <f t="shared" si="442"/>
        <v>222.5</v>
      </c>
      <c r="Q4079" t="str">
        <f t="shared" si="443"/>
        <v>theater</v>
      </c>
      <c r="R4079" t="str">
        <f t="shared" si="444"/>
        <v>plays</v>
      </c>
      <c r="S4079" s="11">
        <f t="shared" si="445"/>
        <v>42695.7105787037</v>
      </c>
      <c r="T4079" s="11">
        <f t="shared" si="446"/>
        <v>42725.7105787037</v>
      </c>
      <c r="U4079">
        <f t="shared" si="447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41"/>
        <v>0</v>
      </c>
      <c r="P4080" s="7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1">
        <f t="shared" si="445"/>
        <v>42732.787523148145</v>
      </c>
      <c r="T4080" s="11">
        <f t="shared" si="446"/>
        <v>42762.787523148145</v>
      </c>
      <c r="U4080">
        <f t="shared" si="447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41"/>
        <v>0</v>
      </c>
      <c r="P4081" s="7">
        <f t="shared" si="442"/>
        <v>5</v>
      </c>
      <c r="Q4081" t="str">
        <f t="shared" si="443"/>
        <v>theater</v>
      </c>
      <c r="R4081" t="str">
        <f t="shared" si="444"/>
        <v>plays</v>
      </c>
      <c r="S4081" s="11">
        <f t="shared" si="445"/>
        <v>42510.938900462963</v>
      </c>
      <c r="T4081" s="11">
        <f t="shared" si="446"/>
        <v>42540.938900462963</v>
      </c>
      <c r="U4081">
        <f t="shared" si="447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41"/>
        <v>0</v>
      </c>
      <c r="P4082" s="7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1">
        <f t="shared" si="445"/>
        <v>42511.698101851856</v>
      </c>
      <c r="T4082" s="11">
        <f t="shared" si="446"/>
        <v>42535.787500000006</v>
      </c>
      <c r="U4082">
        <f t="shared" si="447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41"/>
        <v>16</v>
      </c>
      <c r="P4083" s="7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1">
        <f t="shared" si="445"/>
        <v>42041.581307870365</v>
      </c>
      <c r="T4083" s="11">
        <f t="shared" si="446"/>
        <v>42071.539641203708</v>
      </c>
      <c r="U4083">
        <f t="shared" si="447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41"/>
        <v>2</v>
      </c>
      <c r="P4084" s="7">
        <f t="shared" si="442"/>
        <v>1.5</v>
      </c>
      <c r="Q4084" t="str">
        <f t="shared" si="443"/>
        <v>theater</v>
      </c>
      <c r="R4084" t="str">
        <f t="shared" si="444"/>
        <v>plays</v>
      </c>
      <c r="S4084" s="11">
        <f t="shared" si="445"/>
        <v>42307.189270833333</v>
      </c>
      <c r="T4084" s="11">
        <f t="shared" si="446"/>
        <v>42322.958333333328</v>
      </c>
      <c r="U4084">
        <f t="shared" si="447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41"/>
        <v>22</v>
      </c>
      <c r="P4085" s="7">
        <f t="shared" si="442"/>
        <v>126.5</v>
      </c>
      <c r="Q4085" t="str">
        <f t="shared" si="443"/>
        <v>theater</v>
      </c>
      <c r="R4085" t="str">
        <f t="shared" si="444"/>
        <v>plays</v>
      </c>
      <c r="S4085" s="11">
        <f t="shared" si="445"/>
        <v>42353.761759259258</v>
      </c>
      <c r="T4085" s="11">
        <f t="shared" si="446"/>
        <v>42383.761759259258</v>
      </c>
      <c r="U4085">
        <f t="shared" si="447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41"/>
        <v>0</v>
      </c>
      <c r="P4086" s="7">
        <f t="shared" si="442"/>
        <v>10</v>
      </c>
      <c r="Q4086" t="str">
        <f t="shared" si="443"/>
        <v>theater</v>
      </c>
      <c r="R4086" t="str">
        <f t="shared" si="444"/>
        <v>plays</v>
      </c>
      <c r="S4086" s="11">
        <f t="shared" si="445"/>
        <v>42622.436412037037</v>
      </c>
      <c r="T4086" s="11">
        <f t="shared" si="446"/>
        <v>42652.436412037037</v>
      </c>
      <c r="U4086">
        <f t="shared" si="447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1"/>
        <v>0</v>
      </c>
      <c r="P4087" s="7">
        <f t="shared" si="442"/>
        <v>10</v>
      </c>
      <c r="Q4087" t="str">
        <f t="shared" si="443"/>
        <v>theater</v>
      </c>
      <c r="R4087" t="str">
        <f t="shared" si="444"/>
        <v>plays</v>
      </c>
      <c r="S4087" s="11">
        <f t="shared" si="445"/>
        <v>42058.603877314818</v>
      </c>
      <c r="T4087" s="11">
        <f t="shared" si="446"/>
        <v>42087.165972222225</v>
      </c>
      <c r="U4087">
        <f t="shared" si="447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41"/>
        <v>5</v>
      </c>
      <c r="P4088" s="7">
        <f t="shared" si="442"/>
        <v>9.4</v>
      </c>
      <c r="Q4088" t="str">
        <f t="shared" si="443"/>
        <v>theater</v>
      </c>
      <c r="R4088" t="str">
        <f t="shared" si="444"/>
        <v>plays</v>
      </c>
      <c r="S4088" s="11">
        <f t="shared" si="445"/>
        <v>42304.940960648149</v>
      </c>
      <c r="T4088" s="11">
        <f t="shared" si="446"/>
        <v>42329.166666666672</v>
      </c>
      <c r="U4088">
        <f t="shared" si="447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41"/>
        <v>0</v>
      </c>
      <c r="P4089" s="7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1">
        <f t="shared" si="445"/>
        <v>42538.742893518516</v>
      </c>
      <c r="T4089" s="11">
        <f t="shared" si="446"/>
        <v>42568.742893518516</v>
      </c>
      <c r="U4089">
        <f t="shared" si="447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41"/>
        <v>11</v>
      </c>
      <c r="P4090" s="7">
        <f t="shared" si="442"/>
        <v>72</v>
      </c>
      <c r="Q4090" t="str">
        <f t="shared" si="443"/>
        <v>theater</v>
      </c>
      <c r="R4090" t="str">
        <f t="shared" si="444"/>
        <v>plays</v>
      </c>
      <c r="S4090" s="11">
        <f t="shared" si="445"/>
        <v>41990.612546296295</v>
      </c>
      <c r="T4090" s="11">
        <f t="shared" si="446"/>
        <v>42020.434722222228</v>
      </c>
      <c r="U4090">
        <f t="shared" si="447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41"/>
        <v>5</v>
      </c>
      <c r="P4091" s="7">
        <f t="shared" si="442"/>
        <v>30</v>
      </c>
      <c r="Q4091" t="str">
        <f t="shared" si="443"/>
        <v>theater</v>
      </c>
      <c r="R4091" t="str">
        <f t="shared" si="444"/>
        <v>plays</v>
      </c>
      <c r="S4091" s="11">
        <f t="shared" si="445"/>
        <v>42122.732499999998</v>
      </c>
      <c r="T4091" s="11">
        <f t="shared" si="446"/>
        <v>42155.732638888891</v>
      </c>
      <c r="U4091">
        <f t="shared" si="447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41"/>
        <v>3</v>
      </c>
      <c r="P4092" s="7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1">
        <f t="shared" si="445"/>
        <v>42209.67288194444</v>
      </c>
      <c r="T4092" s="11">
        <f t="shared" si="446"/>
        <v>42223.625</v>
      </c>
      <c r="U4092">
        <f t="shared" si="447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41"/>
        <v>13</v>
      </c>
      <c r="P4093" s="7">
        <f t="shared" si="442"/>
        <v>25.5</v>
      </c>
      <c r="Q4093" t="str">
        <f t="shared" si="443"/>
        <v>theater</v>
      </c>
      <c r="R4093" t="str">
        <f t="shared" si="444"/>
        <v>plays</v>
      </c>
      <c r="S4093" s="11">
        <f t="shared" si="445"/>
        <v>41990.506377314814</v>
      </c>
      <c r="T4093" s="11">
        <f t="shared" si="446"/>
        <v>42020.506377314814</v>
      </c>
      <c r="U4093">
        <f t="shared" si="447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41"/>
        <v>0</v>
      </c>
      <c r="P4094" s="7">
        <f t="shared" si="442"/>
        <v>20</v>
      </c>
      <c r="Q4094" t="str">
        <f t="shared" si="443"/>
        <v>theater</v>
      </c>
      <c r="R4094" t="str">
        <f t="shared" si="444"/>
        <v>plays</v>
      </c>
      <c r="S4094" s="11">
        <f t="shared" si="445"/>
        <v>42039.194988425923</v>
      </c>
      <c r="T4094" s="11">
        <f t="shared" si="446"/>
        <v>42099.153321759266</v>
      </c>
      <c r="U4094">
        <f t="shared" si="447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41"/>
        <v>2</v>
      </c>
      <c r="P4095" s="7">
        <f t="shared" si="442"/>
        <v>15</v>
      </c>
      <c r="Q4095" t="str">
        <f t="shared" si="443"/>
        <v>theater</v>
      </c>
      <c r="R4095" t="str">
        <f t="shared" si="444"/>
        <v>plays</v>
      </c>
      <c r="S4095" s="11">
        <f t="shared" si="445"/>
        <v>42178.815891203703</v>
      </c>
      <c r="T4095" s="11">
        <f t="shared" si="446"/>
        <v>42238.815891203703</v>
      </c>
      <c r="U4095">
        <f t="shared" si="447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41"/>
        <v>37</v>
      </c>
      <c r="P4096" s="7">
        <f t="shared" si="442"/>
        <v>91.25</v>
      </c>
      <c r="Q4096" t="str">
        <f t="shared" si="443"/>
        <v>theater</v>
      </c>
      <c r="R4096" t="str">
        <f t="shared" si="444"/>
        <v>plays</v>
      </c>
      <c r="S4096" s="11">
        <f t="shared" si="445"/>
        <v>41890.086805555555</v>
      </c>
      <c r="T4096" s="11">
        <f t="shared" si="446"/>
        <v>41934.207638888889</v>
      </c>
      <c r="U4096">
        <f t="shared" si="447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41"/>
        <v>3</v>
      </c>
      <c r="P4097" s="7">
        <f t="shared" si="442"/>
        <v>800</v>
      </c>
      <c r="Q4097" t="str">
        <f t="shared" si="443"/>
        <v>theater</v>
      </c>
      <c r="R4097" t="str">
        <f t="shared" si="444"/>
        <v>plays</v>
      </c>
      <c r="S4097" s="11">
        <f t="shared" si="445"/>
        <v>42693.031828703708</v>
      </c>
      <c r="T4097" s="11">
        <f t="shared" si="446"/>
        <v>42723.031828703708</v>
      </c>
      <c r="U4097">
        <f t="shared" si="447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448">ROUND(E4098/D4098*100,0)</f>
        <v>11</v>
      </c>
      <c r="P4098" s="7">
        <f t="shared" ref="P4098:P4115" si="449">E4098/L4098</f>
        <v>80</v>
      </c>
      <c r="Q4098" t="str">
        <f t="shared" ref="Q4098:Q4115" si="450">LEFT(N4098,SEARCH("/",N4098)-1)</f>
        <v>theater</v>
      </c>
      <c r="R4098" t="str">
        <f t="shared" ref="R4098:R4115" si="451">RIGHT(N4098,LEN(N4098)-SEARCH("/",N4098))</f>
        <v>plays</v>
      </c>
      <c r="S4098" s="11">
        <f t="shared" ref="S4098:S4115" si="452">(((J4098/60)/60)/24)+DATE(1970,1,1)</f>
        <v>42750.530312499999</v>
      </c>
      <c r="T4098" s="11">
        <f t="shared" ref="T4098:T4115" si="453">(((I4098/60)/60)/24)+DATE(1970,1,1)</f>
        <v>42794.368749999994</v>
      </c>
      <c r="U4098">
        <f t="shared" ref="U4098:U4115" si="454">YEAR(S4098)</f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448"/>
        <v>0</v>
      </c>
      <c r="P4099" s="7" t="e">
        <f t="shared" si="449"/>
        <v>#DIV/0!</v>
      </c>
      <c r="Q4099" t="str">
        <f t="shared" si="450"/>
        <v>theater</v>
      </c>
      <c r="R4099" t="str">
        <f t="shared" si="451"/>
        <v>plays</v>
      </c>
      <c r="S4099" s="11">
        <f t="shared" si="452"/>
        <v>42344.824502314819</v>
      </c>
      <c r="T4099" s="11">
        <f t="shared" si="453"/>
        <v>42400.996527777781</v>
      </c>
      <c r="U4099">
        <f t="shared" si="454"/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448"/>
        <v>0</v>
      </c>
      <c r="P4100" s="7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1">
        <f t="shared" si="452"/>
        <v>42495.722187499996</v>
      </c>
      <c r="T4100" s="11">
        <f t="shared" si="453"/>
        <v>42525.722187499996</v>
      </c>
      <c r="U4100">
        <f t="shared" si="45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48"/>
        <v>1</v>
      </c>
      <c r="P4101" s="7">
        <f t="shared" si="449"/>
        <v>50</v>
      </c>
      <c r="Q4101" t="str">
        <f t="shared" si="450"/>
        <v>theater</v>
      </c>
      <c r="R4101" t="str">
        <f t="shared" si="451"/>
        <v>plays</v>
      </c>
      <c r="S4101" s="11">
        <f t="shared" si="452"/>
        <v>42570.850381944445</v>
      </c>
      <c r="T4101" s="11">
        <f t="shared" si="453"/>
        <v>42615.850381944445</v>
      </c>
      <c r="U4101">
        <f t="shared" si="45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48"/>
        <v>0</v>
      </c>
      <c r="P4102" s="7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1">
        <f t="shared" si="452"/>
        <v>41927.124884259261</v>
      </c>
      <c r="T4102" s="11">
        <f t="shared" si="453"/>
        <v>41937.124884259261</v>
      </c>
      <c r="U4102">
        <f t="shared" si="45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48"/>
        <v>0</v>
      </c>
      <c r="P4103" s="7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1">
        <f t="shared" si="452"/>
        <v>42730.903726851851</v>
      </c>
      <c r="T4103" s="11">
        <f t="shared" si="453"/>
        <v>42760.903726851851</v>
      </c>
      <c r="U4103">
        <f t="shared" si="45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48"/>
        <v>27</v>
      </c>
      <c r="P4104" s="7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1">
        <f t="shared" si="452"/>
        <v>42475.848067129627</v>
      </c>
      <c r="T4104" s="11">
        <f t="shared" si="453"/>
        <v>42505.848067129627</v>
      </c>
      <c r="U4104">
        <f t="shared" si="45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48"/>
        <v>10</v>
      </c>
      <c r="P4105" s="7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1">
        <f t="shared" si="452"/>
        <v>42188.83293981482</v>
      </c>
      <c r="T4105" s="11">
        <f t="shared" si="453"/>
        <v>42242.772222222222</v>
      </c>
      <c r="U4105">
        <f t="shared" si="45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48"/>
        <v>21</v>
      </c>
      <c r="P4106" s="7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1">
        <f t="shared" si="452"/>
        <v>42640.278171296297</v>
      </c>
      <c r="T4106" s="11">
        <f t="shared" si="453"/>
        <v>42670.278171296297</v>
      </c>
      <c r="U4106">
        <f t="shared" si="45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48"/>
        <v>7</v>
      </c>
      <c r="P4107" s="7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1">
        <f t="shared" si="452"/>
        <v>42697.010520833333</v>
      </c>
      <c r="T4107" s="11">
        <f t="shared" si="453"/>
        <v>42730.010520833333</v>
      </c>
      <c r="U4107">
        <f t="shared" si="45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48"/>
        <v>71</v>
      </c>
      <c r="P4108" s="7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1">
        <f t="shared" si="452"/>
        <v>42053.049375000002</v>
      </c>
      <c r="T4108" s="11">
        <f t="shared" si="453"/>
        <v>42096.041666666672</v>
      </c>
      <c r="U4108">
        <f t="shared" si="45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48"/>
        <v>2</v>
      </c>
      <c r="P4109" s="7">
        <f t="shared" si="449"/>
        <v>10.25</v>
      </c>
      <c r="Q4109" t="str">
        <f t="shared" si="450"/>
        <v>theater</v>
      </c>
      <c r="R4109" t="str">
        <f t="shared" si="451"/>
        <v>plays</v>
      </c>
      <c r="S4109" s="11">
        <f t="shared" si="452"/>
        <v>41883.916678240741</v>
      </c>
      <c r="T4109" s="11">
        <f t="shared" si="453"/>
        <v>41906.916678240741</v>
      </c>
      <c r="U4109">
        <f t="shared" si="45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48"/>
        <v>2</v>
      </c>
      <c r="P4110" s="7">
        <f t="shared" si="449"/>
        <v>59</v>
      </c>
      <c r="Q4110" t="str">
        <f t="shared" si="450"/>
        <v>theater</v>
      </c>
      <c r="R4110" t="str">
        <f t="shared" si="451"/>
        <v>plays</v>
      </c>
      <c r="S4110" s="11">
        <f t="shared" si="452"/>
        <v>42767.031678240746</v>
      </c>
      <c r="T4110" s="11">
        <f t="shared" si="453"/>
        <v>42797.208333333328</v>
      </c>
      <c r="U4110">
        <f t="shared" si="45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48"/>
        <v>0</v>
      </c>
      <c r="P4111" s="7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1">
        <f t="shared" si="452"/>
        <v>42307.539398148147</v>
      </c>
      <c r="T4111" s="11">
        <f t="shared" si="453"/>
        <v>42337.581064814818</v>
      </c>
      <c r="U4111">
        <f t="shared" si="45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48"/>
        <v>29</v>
      </c>
      <c r="P4112" s="7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1">
        <f t="shared" si="452"/>
        <v>42512.626747685179</v>
      </c>
      <c r="T4112" s="11">
        <f t="shared" si="453"/>
        <v>42572.626747685179</v>
      </c>
      <c r="U4112">
        <f t="shared" si="45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48"/>
        <v>3</v>
      </c>
      <c r="P4113" s="7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1">
        <f t="shared" si="452"/>
        <v>42029.135879629626</v>
      </c>
      <c r="T4113" s="11">
        <f t="shared" si="453"/>
        <v>42059.135879629626</v>
      </c>
      <c r="U4113">
        <f t="shared" si="45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48"/>
        <v>0</v>
      </c>
      <c r="P4114" s="7">
        <f t="shared" si="449"/>
        <v>1</v>
      </c>
      <c r="Q4114" t="str">
        <f t="shared" si="450"/>
        <v>theater</v>
      </c>
      <c r="R4114" t="str">
        <f t="shared" si="451"/>
        <v>plays</v>
      </c>
      <c r="S4114" s="11">
        <f t="shared" si="452"/>
        <v>42400.946597222224</v>
      </c>
      <c r="T4114" s="11">
        <f t="shared" si="453"/>
        <v>42428</v>
      </c>
      <c r="U4114">
        <f t="shared" si="45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48"/>
        <v>0</v>
      </c>
      <c r="P4115" s="7">
        <f t="shared" si="449"/>
        <v>1</v>
      </c>
      <c r="Q4115" t="str">
        <f t="shared" si="450"/>
        <v>theater</v>
      </c>
      <c r="R4115" t="str">
        <f t="shared" si="451"/>
        <v>plays</v>
      </c>
      <c r="S4115" s="11">
        <f t="shared" si="452"/>
        <v>42358.573182870372</v>
      </c>
      <c r="T4115" s="11">
        <f t="shared" si="453"/>
        <v>42377.273611111115</v>
      </c>
      <c r="U4115">
        <f t="shared" si="454"/>
        <v>2015</v>
      </c>
    </row>
  </sheetData>
  <autoFilter ref="A1:U4115" xr:uid="{3358339D-45CA-46C1-BB12-67BE1F610249}"/>
  <conditionalFormatting sqref="F1:F1048576">
    <cfRule type="containsText" dxfId="27" priority="2" operator="containsText" text="canceled">
      <formula>NOT(ISERROR(SEARCH("canceled",F1)))</formula>
    </cfRule>
    <cfRule type="containsText" dxfId="26" priority="3" operator="containsText" text="live">
      <formula>NOT(ISERROR(SEARCH("live",F1)))</formula>
    </cfRule>
    <cfRule type="containsText" dxfId="25" priority="4" operator="containsText" text="failed">
      <formula>NOT(ISERROR(SEARCH("failed",F1)))</formula>
    </cfRule>
    <cfRule type="containsText" dxfId="24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24CC6-5051-468E-B69B-7F9909A05F90}">
  <dimension ref="A1:H14"/>
  <sheetViews>
    <sheetView workbookViewId="0">
      <selection activeCell="L9" sqref="L9"/>
    </sheetView>
  </sheetViews>
  <sheetFormatPr defaultRowHeight="14.5" x14ac:dyDescent="0.35"/>
  <cols>
    <col min="1" max="1" width="26.1796875" bestFit="1" customWidth="1"/>
    <col min="2" max="2" width="16.81640625" bestFit="1" customWidth="1"/>
    <col min="3" max="3" width="13.26953125" bestFit="1" customWidth="1"/>
    <col min="4" max="4" width="15.81640625" bestFit="1" customWidth="1"/>
    <col min="5" max="5" width="12.1796875" bestFit="1" customWidth="1"/>
    <col min="6" max="6" width="19.36328125" bestFit="1" customWidth="1"/>
    <col min="7" max="7" width="15.81640625" bestFit="1" customWidth="1"/>
    <col min="8" max="8" width="18.453125" bestFit="1" customWidth="1"/>
  </cols>
  <sheetData>
    <row r="1" spans="1:8" x14ac:dyDescent="0.35">
      <c r="A1" s="15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35">
      <c r="A2" s="13" t="s">
        <v>8388</v>
      </c>
      <c r="B2" s="16">
        <f>COUNTIFS(Data!$F:$F,"=successful",Data!$D:$D,"&lt;1000")</f>
        <v>322</v>
      </c>
      <c r="C2" s="16">
        <f>COUNTIFS(Data!F:F,"=failed",Data!D:D,"&lt;1000")</f>
        <v>113</v>
      </c>
      <c r="D2" s="16">
        <f>COUNTIFS(Data!F:F,"=canceled",Data!D:D,"&lt;1000")</f>
        <v>18</v>
      </c>
      <c r="E2" s="16">
        <f>SUM(B2:D2)</f>
        <v>453</v>
      </c>
      <c r="F2" s="17">
        <f>B2/$E2</f>
        <v>0.71081677704194257</v>
      </c>
      <c r="G2" s="17">
        <f t="shared" ref="G2:H13" si="0">C2/$E2</f>
        <v>0.24944812362030905</v>
      </c>
      <c r="H2" s="17">
        <f t="shared" si="0"/>
        <v>3.9735099337748346E-2</v>
      </c>
    </row>
    <row r="3" spans="1:8" x14ac:dyDescent="0.35">
      <c r="A3" s="14" t="s">
        <v>8389</v>
      </c>
      <c r="B3" s="16">
        <f>COUNTIFS(Data!$F:$F,"=Successful",Data!D:D,"&gt;=1000",Data!D:D,"&lt;5000")</f>
        <v>932</v>
      </c>
      <c r="C3" s="16">
        <f>COUNTIFS(Data!$F:$F,"=failed",Data!D:D,"&gt;=1000",Data!D:D,"&lt;5000")</f>
        <v>420</v>
      </c>
      <c r="D3" s="16">
        <f>COUNTIFS(Data!$F:$F,"=canceled",Data!D:D,"&gt;=1000",Data!D:D,"&lt;5000")</f>
        <v>60</v>
      </c>
      <c r="E3" s="16">
        <f t="shared" ref="E3:E13" si="1">SUM(B3:D3)</f>
        <v>1412</v>
      </c>
      <c r="F3" s="17">
        <f t="shared" ref="F3:F13" si="2">B3/$E3</f>
        <v>0.66005665722379603</v>
      </c>
      <c r="G3" s="17">
        <f t="shared" si="0"/>
        <v>0.29745042492917845</v>
      </c>
      <c r="H3" s="17">
        <f t="shared" si="0"/>
        <v>4.2492917847025496E-2</v>
      </c>
    </row>
    <row r="4" spans="1:8" x14ac:dyDescent="0.35">
      <c r="A4" s="13" t="s">
        <v>8390</v>
      </c>
      <c r="B4" s="16">
        <f>COUNTIFS(Data!$F:$F,"=Successful",Data!D:D,"&gt;=5000",Data!D:D,"&lt;10000")</f>
        <v>381</v>
      </c>
      <c r="C4" s="16">
        <f>COUNTIFS(Data!$F:$F,"=failed",Data!D:D,"&gt;=5000",Data!D:D,"&lt;10000")</f>
        <v>283</v>
      </c>
      <c r="D4" s="16">
        <f>COUNTIFS(Data!$F:$F,"=Canceled",Data!D:D,"&gt;=5000",Data!D:D,"&lt;10000")</f>
        <v>52</v>
      </c>
      <c r="E4" s="16">
        <f t="shared" si="1"/>
        <v>716</v>
      </c>
      <c r="F4" s="17">
        <f t="shared" si="2"/>
        <v>0.53212290502793291</v>
      </c>
      <c r="G4" s="17">
        <f t="shared" si="0"/>
        <v>0.39525139664804471</v>
      </c>
      <c r="H4" s="17">
        <f t="shared" si="0"/>
        <v>7.2625698324022353E-2</v>
      </c>
    </row>
    <row r="5" spans="1:8" x14ac:dyDescent="0.35">
      <c r="A5" s="13" t="s">
        <v>8391</v>
      </c>
      <c r="B5" s="16">
        <f>COUNTIFS(Data!$F:$F,"=Successful",Data!D:D,"&gt;=10000",Data!D:D,"&lt;15000")</f>
        <v>168</v>
      </c>
      <c r="C5" s="16">
        <f>COUNTIFS(Data!F:F,"=failed",Data!D:D,"&gt;=10000",Data!D:D,"&lt;15000")</f>
        <v>144</v>
      </c>
      <c r="D5" s="16">
        <f>COUNTIFS(Data!$F:$F,"=Canceled",Data!D:D,"&gt;=10000",Data!D:D,"&lt;15000")</f>
        <v>40</v>
      </c>
      <c r="E5" s="16">
        <f t="shared" si="1"/>
        <v>352</v>
      </c>
      <c r="F5" s="18">
        <f t="shared" si="2"/>
        <v>0.47727272727272729</v>
      </c>
      <c r="G5" s="17">
        <f t="shared" si="0"/>
        <v>0.40909090909090912</v>
      </c>
      <c r="H5" s="17">
        <f t="shared" si="0"/>
        <v>0.11363636363636363</v>
      </c>
    </row>
    <row r="6" spans="1:8" x14ac:dyDescent="0.35">
      <c r="A6" s="13" t="s">
        <v>8392</v>
      </c>
      <c r="B6" s="16">
        <f>COUNTIFS(Data!$F:$F,"=successful",Data!D:D,"&gt;=15000",Data!D:D,"&lt;20000")</f>
        <v>94</v>
      </c>
      <c r="C6" s="16">
        <f>COUNTIFS(Data!$F:$F,"=failed",Data!D:D,"&gt;=15000",Data!D:D,"&lt;20000")</f>
        <v>90</v>
      </c>
      <c r="D6" s="16">
        <f>COUNTIFS(Data!$F:$F,"=canceled",Data!D:D,"&gt;=15000",Data!D:D,"&lt;20000")</f>
        <v>17</v>
      </c>
      <c r="E6" s="16">
        <f t="shared" si="1"/>
        <v>201</v>
      </c>
      <c r="F6" s="18">
        <f t="shared" si="2"/>
        <v>0.46766169154228854</v>
      </c>
      <c r="G6" s="17">
        <f t="shared" si="0"/>
        <v>0.44776119402985076</v>
      </c>
      <c r="H6" s="17">
        <f t="shared" si="0"/>
        <v>8.45771144278607E-2</v>
      </c>
    </row>
    <row r="7" spans="1:8" x14ac:dyDescent="0.35">
      <c r="A7" s="13" t="s">
        <v>8393</v>
      </c>
      <c r="B7" s="16">
        <f>COUNTIFS(Data!$F:$F,"=Successful",Data!D:D,"&gt;=20000",Data!D:D,"&lt;25000")</f>
        <v>62</v>
      </c>
      <c r="C7" s="16">
        <f>COUNTIFS(Data!$F:$F,"=failed",Data!D:D,"&gt;=20000",Data!D:D,"&lt;25000")</f>
        <v>72</v>
      </c>
      <c r="D7" s="16">
        <f>COUNTIFS(Data!F:F,"=Canceled",Data!D:D,"&gt;=20000",Data!D:D,"&lt;25000")</f>
        <v>14</v>
      </c>
      <c r="E7" s="16">
        <f t="shared" si="1"/>
        <v>148</v>
      </c>
      <c r="F7" s="17">
        <f t="shared" si="2"/>
        <v>0.41891891891891891</v>
      </c>
      <c r="G7" s="17">
        <f t="shared" si="0"/>
        <v>0.48648648648648651</v>
      </c>
      <c r="H7" s="17">
        <f t="shared" si="0"/>
        <v>9.45945945945946E-2</v>
      </c>
    </row>
    <row r="8" spans="1:8" x14ac:dyDescent="0.35">
      <c r="A8" s="13" t="s">
        <v>8394</v>
      </c>
      <c r="B8" s="16">
        <f>COUNTIFS(Data!$F:$F,"=Successful",Data!D:D,"&gt;=25000",Data!D:D,"&lt;30000")</f>
        <v>55</v>
      </c>
      <c r="C8" s="16">
        <f>COUNTIFS(Data!$F:$F,"=failed",Data!D:D,"&gt;=25000",Data!D:D,"&lt;30000")</f>
        <v>64</v>
      </c>
      <c r="D8" s="16">
        <f>COUNTIFS(Data!$F:$F,"=Canceled",Data!D:D,"&gt;=25000",Data!D:D,"&lt;30000")</f>
        <v>18</v>
      </c>
      <c r="E8" s="16">
        <f t="shared" si="1"/>
        <v>137</v>
      </c>
      <c r="F8" s="17">
        <f t="shared" si="2"/>
        <v>0.40145985401459855</v>
      </c>
      <c r="G8" s="17">
        <f t="shared" si="0"/>
        <v>0.46715328467153283</v>
      </c>
      <c r="H8" s="17">
        <f t="shared" si="0"/>
        <v>0.13138686131386862</v>
      </c>
    </row>
    <row r="9" spans="1:8" x14ac:dyDescent="0.35">
      <c r="A9" s="13" t="s">
        <v>8395</v>
      </c>
      <c r="B9" s="16">
        <f>COUNTIFS(Data!$F:$F,"=Successful",Data!D:D,"&gt;=30000",Data!D:D,"&lt;35000")</f>
        <v>32</v>
      </c>
      <c r="C9" s="16">
        <f>COUNTIFS(Data!$F:$F,"=failed",Data!D:D,"&gt;=30000",Data!D:D,"&lt;35000")</f>
        <v>37</v>
      </c>
      <c r="D9" s="16">
        <f>COUNTIFS(Data!$F:$F,"=Canceled",Data!D:D,"&gt;=30000",Data!D:D,"&lt;35000")</f>
        <v>13</v>
      </c>
      <c r="E9" s="16">
        <f t="shared" si="1"/>
        <v>82</v>
      </c>
      <c r="F9" s="17">
        <f t="shared" si="2"/>
        <v>0.3902439024390244</v>
      </c>
      <c r="G9" s="17">
        <f t="shared" si="0"/>
        <v>0.45121951219512196</v>
      </c>
      <c r="H9" s="17">
        <f t="shared" si="0"/>
        <v>0.15853658536585366</v>
      </c>
    </row>
    <row r="10" spans="1:8" x14ac:dyDescent="0.35">
      <c r="A10" s="13" t="s">
        <v>8396</v>
      </c>
      <c r="B10" s="16">
        <f>COUNTIFS(Data!$F:$F,"=Successful",Data!D:D,"&gt;=35000",Data!D:D,"&lt;40000")</f>
        <v>26</v>
      </c>
      <c r="C10" s="16">
        <f>COUNTIFS(Data!$F:$F,"=failed",Data!D:D,"&gt;=35000",Data!D:D,"&lt;40000")</f>
        <v>22</v>
      </c>
      <c r="D10" s="16">
        <f>COUNTIFS(Data!$F:$F,"=Canceled",Data!D:D,"&gt;=35000",Data!D:D,"&lt;40000")</f>
        <v>7</v>
      </c>
      <c r="E10" s="16">
        <f t="shared" si="1"/>
        <v>55</v>
      </c>
      <c r="F10" s="17">
        <f t="shared" si="2"/>
        <v>0.47272727272727272</v>
      </c>
      <c r="G10" s="17">
        <f t="shared" si="0"/>
        <v>0.4</v>
      </c>
      <c r="H10" s="17">
        <f t="shared" si="0"/>
        <v>0.12727272727272726</v>
      </c>
    </row>
    <row r="11" spans="1:8" x14ac:dyDescent="0.35">
      <c r="A11" s="13" t="s">
        <v>8397</v>
      </c>
      <c r="B11" s="16">
        <f>COUNTIFS(Data!$F:$F,"=Successful",Data!D:D,"&gt;=40000",Data!D:D,"&lt;45000")</f>
        <v>21</v>
      </c>
      <c r="C11" s="16">
        <f>COUNTIFS(Data!$F:$F,"=failed",Data!D:D,"&gt;=40000",Data!D:D,"&lt;45000")</f>
        <v>16</v>
      </c>
      <c r="D11" s="16">
        <f>COUNTIFS(Data!$F:$F,"=Canceled",Data!D:D,"&gt;=40000",Data!D:D,"&lt;45000")</f>
        <v>6</v>
      </c>
      <c r="E11" s="16">
        <f t="shared" si="1"/>
        <v>43</v>
      </c>
      <c r="F11" s="17">
        <f t="shared" si="2"/>
        <v>0.48837209302325579</v>
      </c>
      <c r="G11" s="17">
        <f t="shared" si="0"/>
        <v>0.37209302325581395</v>
      </c>
      <c r="H11" s="17">
        <f t="shared" si="0"/>
        <v>0.13953488372093023</v>
      </c>
    </row>
    <row r="12" spans="1:8" x14ac:dyDescent="0.35">
      <c r="A12" s="13" t="s">
        <v>8398</v>
      </c>
      <c r="B12" s="16">
        <f>COUNTIFS(Data!$F:$F,"=Successful",Data!D:D,"&gt;=45000",Data!D:D,"&lt;50000")</f>
        <v>6</v>
      </c>
      <c r="C12" s="16">
        <f>COUNTIFS(Data!$F:$F,"=failed",Data!D:D,"&gt;=45000",Data!D:D,"&lt;50000")</f>
        <v>11</v>
      </c>
      <c r="D12" s="16">
        <f>COUNTIFS(Data!$F:$F,"=Canceled",Data!D:D,"&gt;=45000",Data!D:D,"&lt;50000")</f>
        <v>4</v>
      </c>
      <c r="E12" s="16">
        <f t="shared" si="1"/>
        <v>21</v>
      </c>
      <c r="F12" s="17">
        <f t="shared" si="2"/>
        <v>0.2857142857142857</v>
      </c>
      <c r="G12" s="17">
        <f t="shared" si="0"/>
        <v>0.52380952380952384</v>
      </c>
      <c r="H12" s="17">
        <f t="shared" si="0"/>
        <v>0.19047619047619047</v>
      </c>
    </row>
    <row r="13" spans="1:8" x14ac:dyDescent="0.35">
      <c r="A13" s="13" t="s">
        <v>8399</v>
      </c>
      <c r="B13" s="16">
        <f>COUNTIFS(Data!$F:$F,"=Successful",Data!$D:$D,"&gt;=50000")</f>
        <v>86</v>
      </c>
      <c r="C13" s="16">
        <f>COUNTIFS(Data!$F:$F,"=failed",Data!$D:$D,"&gt;=50000")</f>
        <v>258</v>
      </c>
      <c r="D13" s="16">
        <f>COUNTIFS(Data!$F:$F,"=canceled",Data!$D:$D,"&gt;=50000")</f>
        <v>100</v>
      </c>
      <c r="E13" s="16">
        <f t="shared" si="1"/>
        <v>444</v>
      </c>
      <c r="F13" s="17">
        <f t="shared" si="2"/>
        <v>0.19369369369369369</v>
      </c>
      <c r="G13" s="17">
        <f t="shared" si="0"/>
        <v>0.58108108108108103</v>
      </c>
      <c r="H13" s="17">
        <f t="shared" si="0"/>
        <v>0.22522522522522523</v>
      </c>
    </row>
    <row r="14" spans="1:8" x14ac:dyDescent="0.35">
      <c r="B14" s="16"/>
      <c r="F14" s="9"/>
    </row>
  </sheetData>
  <conditionalFormatting sqref="B2:H1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{A6C4B613-D9CB-471E-83B0-FD060EF36BB7}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6C4B613-D9CB-471E-83B0-FD060EF36B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B2:H13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68A5F-10CD-48BB-AE7C-8DFC3408DAA6}">
  <dimension ref="A1:M2187"/>
  <sheetViews>
    <sheetView workbookViewId="0">
      <selection activeCell="E19" sqref="E19"/>
    </sheetView>
  </sheetViews>
  <sheetFormatPr defaultRowHeight="14.5" x14ac:dyDescent="0.35"/>
  <cols>
    <col min="1" max="1" width="15.08984375" bestFit="1" customWidth="1"/>
    <col min="2" max="2" width="9.08984375" bestFit="1" customWidth="1"/>
    <col min="3" max="3" width="5.1796875" bestFit="1" customWidth="1"/>
    <col min="4" max="4" width="7.36328125" bestFit="1" customWidth="1"/>
    <col min="5" max="5" width="13.81640625" bestFit="1" customWidth="1"/>
    <col min="6" max="6" width="15.08984375" bestFit="1" customWidth="1"/>
    <col min="8" max="8" width="15.08984375" bestFit="1" customWidth="1"/>
    <col min="9" max="9" width="9.08984375" bestFit="1" customWidth="1"/>
    <col min="10" max="10" width="5.1796875" bestFit="1" customWidth="1"/>
    <col min="11" max="11" width="7.36328125" bestFit="1" customWidth="1"/>
    <col min="12" max="13" width="15.08984375" bestFit="1" customWidth="1"/>
  </cols>
  <sheetData>
    <row r="1" spans="1:13" ht="18.5" x14ac:dyDescent="0.45">
      <c r="A1" s="19" t="s">
        <v>8400</v>
      </c>
      <c r="B1" s="19" t="s">
        <v>8401</v>
      </c>
      <c r="C1" s="19" t="s">
        <v>8402</v>
      </c>
      <c r="D1" s="19" t="s">
        <v>8403</v>
      </c>
      <c r="E1" s="21" t="s">
        <v>8404</v>
      </c>
      <c r="F1" s="19" t="s">
        <v>8405</v>
      </c>
      <c r="G1" s="20"/>
      <c r="H1" s="19" t="s">
        <v>8400</v>
      </c>
      <c r="I1" s="19" t="s">
        <v>8401</v>
      </c>
      <c r="J1" s="19" t="s">
        <v>8402</v>
      </c>
      <c r="K1" s="19" t="s">
        <v>8403</v>
      </c>
      <c r="L1" s="19" t="s">
        <v>8404</v>
      </c>
      <c r="M1" s="19" t="s">
        <v>8405</v>
      </c>
    </row>
    <row r="2" spans="1:13" ht="18.5" x14ac:dyDescent="0.45">
      <c r="A2" s="19">
        <f>AVERAGE(B3:B2187)</f>
        <v>194.42517162471395</v>
      </c>
      <c r="B2" s="19">
        <f>MEDIAN(B3:B2187)</f>
        <v>62</v>
      </c>
      <c r="C2" s="19">
        <f>MIN(B3:B2187)</f>
        <v>1</v>
      </c>
      <c r="D2" s="19">
        <f>MAX(B3:B2187)</f>
        <v>26457</v>
      </c>
      <c r="E2" s="21">
        <f>_xlfn.VAR.P(B3:B2187)</f>
        <v>712840.9867348104</v>
      </c>
      <c r="F2" s="19">
        <f>_xlfn.STDEV.P(B3:B2187)</f>
        <v>844.29910975602149</v>
      </c>
      <c r="G2" s="20"/>
      <c r="H2" s="19">
        <f>AVERAGE(I3:I1532)</f>
        <v>17.709803921568628</v>
      </c>
      <c r="I2" s="19">
        <f>MEDIAN(I3:I1532)</f>
        <v>4</v>
      </c>
      <c r="J2" s="19">
        <f>MIN(I3:I1532)</f>
        <v>0</v>
      </c>
      <c r="K2" s="19">
        <f>MAX(I3:I1532)</f>
        <v>1293</v>
      </c>
      <c r="L2" s="26">
        <f>_xlfn.VAR.P(I3:I1532)</f>
        <v>3773.2216685890044</v>
      </c>
      <c r="M2" s="19">
        <f>_xlfn.STDEV.P(I3:I1532)</f>
        <v>61.426555076684906</v>
      </c>
    </row>
    <row r="3" spans="1:13" x14ac:dyDescent="0.35">
      <c r="A3" t="s">
        <v>8219</v>
      </c>
      <c r="B3" s="27">
        <v>1</v>
      </c>
      <c r="H3" s="27" t="s">
        <v>8221</v>
      </c>
      <c r="I3" s="27">
        <v>0</v>
      </c>
      <c r="J3" s="27"/>
      <c r="K3" s="27"/>
      <c r="L3" s="27"/>
      <c r="M3" s="27"/>
    </row>
    <row r="4" spans="1:13" x14ac:dyDescent="0.35">
      <c r="A4" t="s">
        <v>8219</v>
      </c>
      <c r="B4">
        <v>1</v>
      </c>
      <c r="H4" t="s">
        <v>8221</v>
      </c>
      <c r="I4">
        <v>0</v>
      </c>
    </row>
    <row r="5" spans="1:13" x14ac:dyDescent="0.35">
      <c r="A5" t="s">
        <v>8219</v>
      </c>
      <c r="B5">
        <v>1</v>
      </c>
      <c r="H5" t="s">
        <v>8221</v>
      </c>
      <c r="I5">
        <v>0</v>
      </c>
    </row>
    <row r="6" spans="1:13" x14ac:dyDescent="0.35">
      <c r="A6" t="s">
        <v>8219</v>
      </c>
      <c r="B6">
        <v>2</v>
      </c>
      <c r="H6" t="s">
        <v>8221</v>
      </c>
      <c r="I6">
        <v>0</v>
      </c>
    </row>
    <row r="7" spans="1:13" x14ac:dyDescent="0.35">
      <c r="A7" t="s">
        <v>8219</v>
      </c>
      <c r="B7">
        <v>3</v>
      </c>
      <c r="H7" t="s">
        <v>8221</v>
      </c>
      <c r="I7">
        <v>0</v>
      </c>
    </row>
    <row r="8" spans="1:13" x14ac:dyDescent="0.35">
      <c r="A8" t="s">
        <v>8219</v>
      </c>
      <c r="B8">
        <v>3</v>
      </c>
      <c r="H8" t="s">
        <v>8221</v>
      </c>
      <c r="I8">
        <v>0</v>
      </c>
    </row>
    <row r="9" spans="1:13" x14ac:dyDescent="0.35">
      <c r="A9" t="s">
        <v>8219</v>
      </c>
      <c r="B9">
        <v>3</v>
      </c>
      <c r="H9" t="s">
        <v>8221</v>
      </c>
      <c r="I9">
        <v>0</v>
      </c>
    </row>
    <row r="10" spans="1:13" x14ac:dyDescent="0.35">
      <c r="A10" t="s">
        <v>8219</v>
      </c>
      <c r="B10">
        <v>3</v>
      </c>
      <c r="H10" t="s">
        <v>8221</v>
      </c>
      <c r="I10">
        <v>0</v>
      </c>
    </row>
    <row r="11" spans="1:13" x14ac:dyDescent="0.35">
      <c r="A11" t="s">
        <v>8219</v>
      </c>
      <c r="B11">
        <v>3</v>
      </c>
      <c r="H11" t="s">
        <v>8221</v>
      </c>
      <c r="I11">
        <v>0</v>
      </c>
    </row>
    <row r="12" spans="1:13" x14ac:dyDescent="0.35">
      <c r="A12" t="s">
        <v>8219</v>
      </c>
      <c r="B12">
        <v>3</v>
      </c>
      <c r="H12" t="s">
        <v>8221</v>
      </c>
      <c r="I12">
        <v>0</v>
      </c>
    </row>
    <row r="13" spans="1:13" x14ac:dyDescent="0.35">
      <c r="A13" t="s">
        <v>8219</v>
      </c>
      <c r="B13">
        <v>3</v>
      </c>
      <c r="H13" t="s">
        <v>8221</v>
      </c>
      <c r="I13">
        <v>0</v>
      </c>
    </row>
    <row r="14" spans="1:13" x14ac:dyDescent="0.35">
      <c r="A14" t="s">
        <v>8219</v>
      </c>
      <c r="B14">
        <v>3</v>
      </c>
      <c r="H14" t="s">
        <v>8221</v>
      </c>
      <c r="I14">
        <v>0</v>
      </c>
    </row>
    <row r="15" spans="1:13" x14ac:dyDescent="0.35">
      <c r="A15" t="s">
        <v>8219</v>
      </c>
      <c r="B15">
        <v>3</v>
      </c>
      <c r="H15" t="s">
        <v>8221</v>
      </c>
      <c r="I15">
        <v>0</v>
      </c>
    </row>
    <row r="16" spans="1:13" x14ac:dyDescent="0.35">
      <c r="A16" t="s">
        <v>8219</v>
      </c>
      <c r="B16">
        <v>3</v>
      </c>
      <c r="H16" t="s">
        <v>8221</v>
      </c>
      <c r="I16">
        <v>0</v>
      </c>
    </row>
    <row r="17" spans="1:9" x14ac:dyDescent="0.35">
      <c r="A17" t="s">
        <v>8219</v>
      </c>
      <c r="B17">
        <v>4</v>
      </c>
      <c r="H17" t="s">
        <v>8221</v>
      </c>
      <c r="I17">
        <v>0</v>
      </c>
    </row>
    <row r="18" spans="1:9" x14ac:dyDescent="0.35">
      <c r="A18" t="s">
        <v>8219</v>
      </c>
      <c r="B18">
        <v>4</v>
      </c>
      <c r="H18" t="s">
        <v>8221</v>
      </c>
      <c r="I18">
        <v>0</v>
      </c>
    </row>
    <row r="19" spans="1:9" x14ac:dyDescent="0.35">
      <c r="A19" t="s">
        <v>8219</v>
      </c>
      <c r="B19">
        <v>4</v>
      </c>
      <c r="H19" t="s">
        <v>8221</v>
      </c>
      <c r="I19">
        <v>0</v>
      </c>
    </row>
    <row r="20" spans="1:9" x14ac:dyDescent="0.35">
      <c r="A20" t="s">
        <v>8219</v>
      </c>
      <c r="B20">
        <v>4</v>
      </c>
      <c r="H20" t="s">
        <v>8221</v>
      </c>
      <c r="I20">
        <v>0</v>
      </c>
    </row>
    <row r="21" spans="1:9" x14ac:dyDescent="0.35">
      <c r="A21" t="s">
        <v>8219</v>
      </c>
      <c r="B21">
        <v>4</v>
      </c>
      <c r="H21" t="s">
        <v>8221</v>
      </c>
      <c r="I21">
        <v>0</v>
      </c>
    </row>
    <row r="22" spans="1:9" x14ac:dyDescent="0.35">
      <c r="A22" t="s">
        <v>8219</v>
      </c>
      <c r="B22">
        <v>5</v>
      </c>
      <c r="H22" t="s">
        <v>8221</v>
      </c>
      <c r="I22">
        <v>0</v>
      </c>
    </row>
    <row r="23" spans="1:9" x14ac:dyDescent="0.35">
      <c r="A23" t="s">
        <v>8219</v>
      </c>
      <c r="B23">
        <v>5</v>
      </c>
      <c r="H23" t="s">
        <v>8221</v>
      </c>
      <c r="I23">
        <v>0</v>
      </c>
    </row>
    <row r="24" spans="1:9" x14ac:dyDescent="0.35">
      <c r="A24" t="s">
        <v>8219</v>
      </c>
      <c r="B24">
        <v>5</v>
      </c>
      <c r="H24" t="s">
        <v>8221</v>
      </c>
      <c r="I24">
        <v>0</v>
      </c>
    </row>
    <row r="25" spans="1:9" x14ac:dyDescent="0.35">
      <c r="A25" t="s">
        <v>8219</v>
      </c>
      <c r="B25">
        <v>6</v>
      </c>
      <c r="H25" t="s">
        <v>8221</v>
      </c>
      <c r="I25">
        <v>0</v>
      </c>
    </row>
    <row r="26" spans="1:9" x14ac:dyDescent="0.35">
      <c r="A26" t="s">
        <v>8219</v>
      </c>
      <c r="B26">
        <v>6</v>
      </c>
      <c r="H26" t="s">
        <v>8221</v>
      </c>
      <c r="I26">
        <v>0</v>
      </c>
    </row>
    <row r="27" spans="1:9" x14ac:dyDescent="0.35">
      <c r="A27" t="s">
        <v>8219</v>
      </c>
      <c r="B27">
        <v>6</v>
      </c>
      <c r="H27" t="s">
        <v>8221</v>
      </c>
      <c r="I27">
        <v>0</v>
      </c>
    </row>
    <row r="28" spans="1:9" x14ac:dyDescent="0.35">
      <c r="A28" t="s">
        <v>8219</v>
      </c>
      <c r="B28">
        <v>6</v>
      </c>
      <c r="H28" t="s">
        <v>8221</v>
      </c>
      <c r="I28">
        <v>0</v>
      </c>
    </row>
    <row r="29" spans="1:9" x14ac:dyDescent="0.35">
      <c r="A29" t="s">
        <v>8219</v>
      </c>
      <c r="B29">
        <v>6</v>
      </c>
      <c r="H29" t="s">
        <v>8221</v>
      </c>
      <c r="I29">
        <v>0</v>
      </c>
    </row>
    <row r="30" spans="1:9" x14ac:dyDescent="0.35">
      <c r="A30" t="s">
        <v>8219</v>
      </c>
      <c r="B30">
        <v>7</v>
      </c>
      <c r="H30" t="s">
        <v>8221</v>
      </c>
      <c r="I30">
        <v>0</v>
      </c>
    </row>
    <row r="31" spans="1:9" x14ac:dyDescent="0.35">
      <c r="A31" t="s">
        <v>8219</v>
      </c>
      <c r="B31">
        <v>7</v>
      </c>
      <c r="H31" t="s">
        <v>8221</v>
      </c>
      <c r="I31">
        <v>0</v>
      </c>
    </row>
    <row r="32" spans="1:9" x14ac:dyDescent="0.35">
      <c r="A32" t="s">
        <v>8219</v>
      </c>
      <c r="B32">
        <v>7</v>
      </c>
      <c r="H32" t="s">
        <v>8221</v>
      </c>
      <c r="I32">
        <v>0</v>
      </c>
    </row>
    <row r="33" spans="1:9" x14ac:dyDescent="0.35">
      <c r="A33" t="s">
        <v>8219</v>
      </c>
      <c r="B33">
        <v>7</v>
      </c>
      <c r="H33" t="s">
        <v>8221</v>
      </c>
      <c r="I33">
        <v>0</v>
      </c>
    </row>
    <row r="34" spans="1:9" x14ac:dyDescent="0.35">
      <c r="A34" s="27" t="s">
        <v>8219</v>
      </c>
      <c r="B34">
        <v>7</v>
      </c>
      <c r="C34" s="27"/>
      <c r="D34" s="27"/>
      <c r="E34" s="27"/>
      <c r="F34" s="27"/>
      <c r="H34" t="s">
        <v>8221</v>
      </c>
      <c r="I34">
        <v>0</v>
      </c>
    </row>
    <row r="35" spans="1:9" x14ac:dyDescent="0.35">
      <c r="A35" t="s">
        <v>8219</v>
      </c>
      <c r="B35">
        <v>7</v>
      </c>
      <c r="H35" t="s">
        <v>8221</v>
      </c>
      <c r="I35">
        <v>0</v>
      </c>
    </row>
    <row r="36" spans="1:9" x14ac:dyDescent="0.35">
      <c r="A36" t="s">
        <v>8219</v>
      </c>
      <c r="B36">
        <v>7</v>
      </c>
      <c r="H36" t="s">
        <v>8221</v>
      </c>
      <c r="I36">
        <v>0</v>
      </c>
    </row>
    <row r="37" spans="1:9" x14ac:dyDescent="0.35">
      <c r="A37" t="s">
        <v>8219</v>
      </c>
      <c r="B37">
        <v>7</v>
      </c>
      <c r="H37" t="s">
        <v>8221</v>
      </c>
      <c r="I37">
        <v>0</v>
      </c>
    </row>
    <row r="38" spans="1:9" x14ac:dyDescent="0.35">
      <c r="A38" t="s">
        <v>8219</v>
      </c>
      <c r="B38">
        <v>7</v>
      </c>
      <c r="H38" t="s">
        <v>8221</v>
      </c>
      <c r="I38">
        <v>0</v>
      </c>
    </row>
    <row r="39" spans="1:9" x14ac:dyDescent="0.35">
      <c r="A39" t="s">
        <v>8219</v>
      </c>
      <c r="B39">
        <v>7</v>
      </c>
      <c r="H39" t="s">
        <v>8221</v>
      </c>
      <c r="I39">
        <v>0</v>
      </c>
    </row>
    <row r="40" spans="1:9" x14ac:dyDescent="0.35">
      <c r="A40" t="s">
        <v>8219</v>
      </c>
      <c r="B40">
        <v>8</v>
      </c>
      <c r="H40" t="s">
        <v>8221</v>
      </c>
      <c r="I40">
        <v>0</v>
      </c>
    </row>
    <row r="41" spans="1:9" x14ac:dyDescent="0.35">
      <c r="A41" t="s">
        <v>8219</v>
      </c>
      <c r="B41">
        <v>8</v>
      </c>
      <c r="H41" t="s">
        <v>8221</v>
      </c>
      <c r="I41">
        <v>0</v>
      </c>
    </row>
    <row r="42" spans="1:9" x14ac:dyDescent="0.35">
      <c r="A42" t="s">
        <v>8219</v>
      </c>
      <c r="B42">
        <v>8</v>
      </c>
      <c r="H42" t="s">
        <v>8221</v>
      </c>
      <c r="I42">
        <v>0</v>
      </c>
    </row>
    <row r="43" spans="1:9" x14ac:dyDescent="0.35">
      <c r="A43" t="s">
        <v>8219</v>
      </c>
      <c r="B43">
        <v>8</v>
      </c>
      <c r="H43" t="s">
        <v>8221</v>
      </c>
      <c r="I43">
        <v>0</v>
      </c>
    </row>
    <row r="44" spans="1:9" x14ac:dyDescent="0.35">
      <c r="A44" t="s">
        <v>8219</v>
      </c>
      <c r="B44">
        <v>8</v>
      </c>
      <c r="H44" t="s">
        <v>8221</v>
      </c>
      <c r="I44">
        <v>0</v>
      </c>
    </row>
    <row r="45" spans="1:9" x14ac:dyDescent="0.35">
      <c r="A45" t="s">
        <v>8219</v>
      </c>
      <c r="B45">
        <v>8</v>
      </c>
      <c r="H45" t="s">
        <v>8221</v>
      </c>
      <c r="I45">
        <v>0</v>
      </c>
    </row>
    <row r="46" spans="1:9" x14ac:dyDescent="0.35">
      <c r="A46" t="s">
        <v>8219</v>
      </c>
      <c r="B46">
        <v>8</v>
      </c>
      <c r="H46" t="s">
        <v>8221</v>
      </c>
      <c r="I46">
        <v>0</v>
      </c>
    </row>
    <row r="47" spans="1:9" x14ac:dyDescent="0.35">
      <c r="A47" t="s">
        <v>8219</v>
      </c>
      <c r="B47">
        <v>8</v>
      </c>
      <c r="H47" t="s">
        <v>8221</v>
      </c>
      <c r="I47">
        <v>0</v>
      </c>
    </row>
    <row r="48" spans="1:9" x14ac:dyDescent="0.35">
      <c r="A48" t="s">
        <v>8219</v>
      </c>
      <c r="B48">
        <v>8</v>
      </c>
      <c r="H48" t="s">
        <v>8221</v>
      </c>
      <c r="I48">
        <v>0</v>
      </c>
    </row>
    <row r="49" spans="1:9" x14ac:dyDescent="0.35">
      <c r="A49" t="s">
        <v>8219</v>
      </c>
      <c r="B49">
        <v>8</v>
      </c>
      <c r="H49" t="s">
        <v>8221</v>
      </c>
      <c r="I49">
        <v>0</v>
      </c>
    </row>
    <row r="50" spans="1:9" x14ac:dyDescent="0.35">
      <c r="A50" t="s">
        <v>8219</v>
      </c>
      <c r="B50">
        <v>8</v>
      </c>
      <c r="H50" t="s">
        <v>8221</v>
      </c>
      <c r="I50">
        <v>0</v>
      </c>
    </row>
    <row r="51" spans="1:9" x14ac:dyDescent="0.35">
      <c r="A51" t="s">
        <v>8219</v>
      </c>
      <c r="B51">
        <v>8</v>
      </c>
      <c r="H51" t="s">
        <v>8221</v>
      </c>
      <c r="I51">
        <v>0</v>
      </c>
    </row>
    <row r="52" spans="1:9" x14ac:dyDescent="0.35">
      <c r="A52" t="s">
        <v>8219</v>
      </c>
      <c r="B52">
        <v>8</v>
      </c>
      <c r="H52" t="s">
        <v>8221</v>
      </c>
      <c r="I52">
        <v>0</v>
      </c>
    </row>
    <row r="53" spans="1:9" x14ac:dyDescent="0.35">
      <c r="A53" t="s">
        <v>8219</v>
      </c>
      <c r="B53">
        <v>8</v>
      </c>
      <c r="H53" t="s">
        <v>8221</v>
      </c>
      <c r="I53">
        <v>0</v>
      </c>
    </row>
    <row r="54" spans="1:9" x14ac:dyDescent="0.35">
      <c r="A54" t="s">
        <v>8219</v>
      </c>
      <c r="B54">
        <v>8</v>
      </c>
      <c r="H54" t="s">
        <v>8221</v>
      </c>
      <c r="I54">
        <v>0</v>
      </c>
    </row>
    <row r="55" spans="1:9" x14ac:dyDescent="0.35">
      <c r="A55" t="s">
        <v>8219</v>
      </c>
      <c r="B55">
        <v>9</v>
      </c>
      <c r="H55" t="s">
        <v>8221</v>
      </c>
      <c r="I55">
        <v>0</v>
      </c>
    </row>
    <row r="56" spans="1:9" x14ac:dyDescent="0.35">
      <c r="A56" t="s">
        <v>8219</v>
      </c>
      <c r="B56">
        <v>9</v>
      </c>
      <c r="H56" t="s">
        <v>8221</v>
      </c>
      <c r="I56">
        <v>0</v>
      </c>
    </row>
    <row r="57" spans="1:9" x14ac:dyDescent="0.35">
      <c r="A57" t="s">
        <v>8219</v>
      </c>
      <c r="B57">
        <v>9</v>
      </c>
      <c r="H57" t="s">
        <v>8221</v>
      </c>
      <c r="I57">
        <v>0</v>
      </c>
    </row>
    <row r="58" spans="1:9" x14ac:dyDescent="0.35">
      <c r="A58" t="s">
        <v>8219</v>
      </c>
      <c r="B58">
        <v>9</v>
      </c>
      <c r="H58" t="s">
        <v>8221</v>
      </c>
      <c r="I58">
        <v>0</v>
      </c>
    </row>
    <row r="59" spans="1:9" x14ac:dyDescent="0.35">
      <c r="A59" t="s">
        <v>8219</v>
      </c>
      <c r="B59">
        <v>9</v>
      </c>
      <c r="H59" t="s">
        <v>8221</v>
      </c>
      <c r="I59">
        <v>0</v>
      </c>
    </row>
    <row r="60" spans="1:9" x14ac:dyDescent="0.35">
      <c r="A60" t="s">
        <v>8219</v>
      </c>
      <c r="B60">
        <v>9</v>
      </c>
      <c r="H60" t="s">
        <v>8221</v>
      </c>
      <c r="I60">
        <v>0</v>
      </c>
    </row>
    <row r="61" spans="1:9" x14ac:dyDescent="0.35">
      <c r="A61" t="s">
        <v>8219</v>
      </c>
      <c r="B61">
        <v>9</v>
      </c>
      <c r="H61" t="s">
        <v>8221</v>
      </c>
      <c r="I61">
        <v>0</v>
      </c>
    </row>
    <row r="62" spans="1:9" x14ac:dyDescent="0.35">
      <c r="A62" t="s">
        <v>8219</v>
      </c>
      <c r="B62">
        <v>9</v>
      </c>
      <c r="H62" t="s">
        <v>8221</v>
      </c>
      <c r="I62">
        <v>0</v>
      </c>
    </row>
    <row r="63" spans="1:9" x14ac:dyDescent="0.35">
      <c r="A63" t="s">
        <v>8219</v>
      </c>
      <c r="B63">
        <v>9</v>
      </c>
      <c r="H63" t="s">
        <v>8221</v>
      </c>
      <c r="I63">
        <v>0</v>
      </c>
    </row>
    <row r="64" spans="1:9" x14ac:dyDescent="0.35">
      <c r="A64" t="s">
        <v>8219</v>
      </c>
      <c r="B64">
        <v>9</v>
      </c>
      <c r="H64" t="s">
        <v>8221</v>
      </c>
      <c r="I64">
        <v>0</v>
      </c>
    </row>
    <row r="65" spans="1:9" x14ac:dyDescent="0.35">
      <c r="A65" t="s">
        <v>8219</v>
      </c>
      <c r="B65">
        <v>9</v>
      </c>
      <c r="H65" t="s">
        <v>8221</v>
      </c>
      <c r="I65">
        <v>0</v>
      </c>
    </row>
    <row r="66" spans="1:9" x14ac:dyDescent="0.35">
      <c r="A66" t="s">
        <v>8219</v>
      </c>
      <c r="B66">
        <v>9</v>
      </c>
      <c r="H66" t="s">
        <v>8221</v>
      </c>
      <c r="I66">
        <v>0</v>
      </c>
    </row>
    <row r="67" spans="1:9" x14ac:dyDescent="0.35">
      <c r="A67" t="s">
        <v>8219</v>
      </c>
      <c r="B67">
        <v>9</v>
      </c>
      <c r="H67" t="s">
        <v>8221</v>
      </c>
      <c r="I67">
        <v>0</v>
      </c>
    </row>
    <row r="68" spans="1:9" x14ac:dyDescent="0.35">
      <c r="A68" t="s">
        <v>8219</v>
      </c>
      <c r="B68">
        <v>9</v>
      </c>
      <c r="H68" t="s">
        <v>8221</v>
      </c>
      <c r="I68">
        <v>0</v>
      </c>
    </row>
    <row r="69" spans="1:9" x14ac:dyDescent="0.35">
      <c r="A69" t="s">
        <v>8219</v>
      </c>
      <c r="B69">
        <v>9</v>
      </c>
      <c r="H69" t="s">
        <v>8221</v>
      </c>
      <c r="I69">
        <v>0</v>
      </c>
    </row>
    <row r="70" spans="1:9" x14ac:dyDescent="0.35">
      <c r="A70" t="s">
        <v>8219</v>
      </c>
      <c r="B70">
        <v>9</v>
      </c>
      <c r="H70" t="s">
        <v>8221</v>
      </c>
      <c r="I70">
        <v>0</v>
      </c>
    </row>
    <row r="71" spans="1:9" x14ac:dyDescent="0.35">
      <c r="A71" t="s">
        <v>8219</v>
      </c>
      <c r="B71">
        <v>10</v>
      </c>
      <c r="H71" t="s">
        <v>8221</v>
      </c>
      <c r="I71">
        <v>0</v>
      </c>
    </row>
    <row r="72" spans="1:9" x14ac:dyDescent="0.35">
      <c r="A72" t="s">
        <v>8219</v>
      </c>
      <c r="B72">
        <v>10</v>
      </c>
      <c r="H72" t="s">
        <v>8221</v>
      </c>
      <c r="I72">
        <v>0</v>
      </c>
    </row>
    <row r="73" spans="1:9" x14ac:dyDescent="0.35">
      <c r="A73" t="s">
        <v>8219</v>
      </c>
      <c r="B73">
        <v>10</v>
      </c>
      <c r="H73" t="s">
        <v>8221</v>
      </c>
      <c r="I73">
        <v>0</v>
      </c>
    </row>
    <row r="74" spans="1:9" x14ac:dyDescent="0.35">
      <c r="A74" t="s">
        <v>8219</v>
      </c>
      <c r="B74">
        <v>10</v>
      </c>
      <c r="H74" t="s">
        <v>8221</v>
      </c>
      <c r="I74">
        <v>0</v>
      </c>
    </row>
    <row r="75" spans="1:9" x14ac:dyDescent="0.35">
      <c r="A75" t="s">
        <v>8219</v>
      </c>
      <c r="B75">
        <v>10</v>
      </c>
      <c r="H75" t="s">
        <v>8221</v>
      </c>
      <c r="I75">
        <v>0</v>
      </c>
    </row>
    <row r="76" spans="1:9" x14ac:dyDescent="0.35">
      <c r="A76" t="s">
        <v>8219</v>
      </c>
      <c r="B76">
        <v>10</v>
      </c>
      <c r="H76" t="s">
        <v>8221</v>
      </c>
      <c r="I76">
        <v>0</v>
      </c>
    </row>
    <row r="77" spans="1:9" x14ac:dyDescent="0.35">
      <c r="A77" t="s">
        <v>8219</v>
      </c>
      <c r="B77">
        <v>10</v>
      </c>
      <c r="H77" t="s">
        <v>8221</v>
      </c>
      <c r="I77">
        <v>0</v>
      </c>
    </row>
    <row r="78" spans="1:9" x14ac:dyDescent="0.35">
      <c r="A78" t="s">
        <v>8219</v>
      </c>
      <c r="B78">
        <v>10</v>
      </c>
      <c r="H78" t="s">
        <v>8221</v>
      </c>
      <c r="I78">
        <v>0</v>
      </c>
    </row>
    <row r="79" spans="1:9" x14ac:dyDescent="0.35">
      <c r="A79" t="s">
        <v>8219</v>
      </c>
      <c r="B79">
        <v>10</v>
      </c>
      <c r="H79" t="s">
        <v>8221</v>
      </c>
      <c r="I79">
        <v>0</v>
      </c>
    </row>
    <row r="80" spans="1:9" x14ac:dyDescent="0.35">
      <c r="A80" t="s">
        <v>8219</v>
      </c>
      <c r="B80">
        <v>10</v>
      </c>
      <c r="H80" t="s">
        <v>8221</v>
      </c>
      <c r="I80">
        <v>0</v>
      </c>
    </row>
    <row r="81" spans="1:9" x14ac:dyDescent="0.35">
      <c r="A81" t="s">
        <v>8219</v>
      </c>
      <c r="B81">
        <v>10</v>
      </c>
      <c r="H81" t="s">
        <v>8221</v>
      </c>
      <c r="I81">
        <v>0</v>
      </c>
    </row>
    <row r="82" spans="1:9" x14ac:dyDescent="0.35">
      <c r="A82" t="s">
        <v>8219</v>
      </c>
      <c r="B82">
        <v>10</v>
      </c>
      <c r="H82" t="s">
        <v>8221</v>
      </c>
      <c r="I82">
        <v>0</v>
      </c>
    </row>
    <row r="83" spans="1:9" x14ac:dyDescent="0.35">
      <c r="A83" t="s">
        <v>8219</v>
      </c>
      <c r="B83">
        <v>10</v>
      </c>
      <c r="H83" t="s">
        <v>8221</v>
      </c>
      <c r="I83">
        <v>0</v>
      </c>
    </row>
    <row r="84" spans="1:9" x14ac:dyDescent="0.35">
      <c r="A84" t="s">
        <v>8219</v>
      </c>
      <c r="B84">
        <v>10</v>
      </c>
      <c r="H84" t="s">
        <v>8221</v>
      </c>
      <c r="I84">
        <v>0</v>
      </c>
    </row>
    <row r="85" spans="1:9" x14ac:dyDescent="0.35">
      <c r="A85" t="s">
        <v>8219</v>
      </c>
      <c r="B85">
        <v>10</v>
      </c>
      <c r="H85" t="s">
        <v>8221</v>
      </c>
      <c r="I85">
        <v>0</v>
      </c>
    </row>
    <row r="86" spans="1:9" x14ac:dyDescent="0.35">
      <c r="A86" t="s">
        <v>8219</v>
      </c>
      <c r="B86">
        <v>11</v>
      </c>
      <c r="H86" t="s">
        <v>8221</v>
      </c>
      <c r="I86">
        <v>0</v>
      </c>
    </row>
    <row r="87" spans="1:9" x14ac:dyDescent="0.35">
      <c r="A87" t="s">
        <v>8219</v>
      </c>
      <c r="B87">
        <v>11</v>
      </c>
      <c r="H87" t="s">
        <v>8221</v>
      </c>
      <c r="I87">
        <v>0</v>
      </c>
    </row>
    <row r="88" spans="1:9" x14ac:dyDescent="0.35">
      <c r="A88" t="s">
        <v>8219</v>
      </c>
      <c r="B88">
        <v>11</v>
      </c>
      <c r="H88" t="s">
        <v>8221</v>
      </c>
      <c r="I88">
        <v>0</v>
      </c>
    </row>
    <row r="89" spans="1:9" x14ac:dyDescent="0.35">
      <c r="A89" t="s">
        <v>8219</v>
      </c>
      <c r="B89">
        <v>11</v>
      </c>
      <c r="H89" t="s">
        <v>8221</v>
      </c>
      <c r="I89">
        <v>0</v>
      </c>
    </row>
    <row r="90" spans="1:9" x14ac:dyDescent="0.35">
      <c r="A90" t="s">
        <v>8219</v>
      </c>
      <c r="B90">
        <v>11</v>
      </c>
      <c r="H90" t="s">
        <v>8221</v>
      </c>
      <c r="I90">
        <v>0</v>
      </c>
    </row>
    <row r="91" spans="1:9" x14ac:dyDescent="0.35">
      <c r="A91" t="s">
        <v>8219</v>
      </c>
      <c r="B91">
        <v>11</v>
      </c>
      <c r="H91" t="s">
        <v>8221</v>
      </c>
      <c r="I91">
        <v>0</v>
      </c>
    </row>
    <row r="92" spans="1:9" x14ac:dyDescent="0.35">
      <c r="A92" t="s">
        <v>8219</v>
      </c>
      <c r="B92">
        <v>11</v>
      </c>
      <c r="H92" t="s">
        <v>8221</v>
      </c>
      <c r="I92">
        <v>0</v>
      </c>
    </row>
    <row r="93" spans="1:9" x14ac:dyDescent="0.35">
      <c r="A93" t="s">
        <v>8219</v>
      </c>
      <c r="B93">
        <v>11</v>
      </c>
      <c r="H93" t="s">
        <v>8221</v>
      </c>
      <c r="I93">
        <v>0</v>
      </c>
    </row>
    <row r="94" spans="1:9" x14ac:dyDescent="0.35">
      <c r="A94" t="s">
        <v>8219</v>
      </c>
      <c r="B94">
        <v>11</v>
      </c>
      <c r="H94" t="s">
        <v>8221</v>
      </c>
      <c r="I94">
        <v>0</v>
      </c>
    </row>
    <row r="95" spans="1:9" x14ac:dyDescent="0.35">
      <c r="A95" t="s">
        <v>8219</v>
      </c>
      <c r="B95">
        <v>11</v>
      </c>
      <c r="H95" t="s">
        <v>8221</v>
      </c>
      <c r="I95">
        <v>0</v>
      </c>
    </row>
    <row r="96" spans="1:9" x14ac:dyDescent="0.35">
      <c r="A96" t="s">
        <v>8219</v>
      </c>
      <c r="B96">
        <v>11</v>
      </c>
      <c r="H96" t="s">
        <v>8221</v>
      </c>
      <c r="I96">
        <v>0</v>
      </c>
    </row>
    <row r="97" spans="1:9" x14ac:dyDescent="0.35">
      <c r="A97" t="s">
        <v>8219</v>
      </c>
      <c r="B97">
        <v>11</v>
      </c>
      <c r="H97" t="s">
        <v>8221</v>
      </c>
      <c r="I97">
        <v>0</v>
      </c>
    </row>
    <row r="98" spans="1:9" x14ac:dyDescent="0.35">
      <c r="A98" t="s">
        <v>8219</v>
      </c>
      <c r="B98">
        <v>11</v>
      </c>
      <c r="H98" t="s">
        <v>8221</v>
      </c>
      <c r="I98">
        <v>0</v>
      </c>
    </row>
    <row r="99" spans="1:9" x14ac:dyDescent="0.35">
      <c r="A99" t="s">
        <v>8219</v>
      </c>
      <c r="B99">
        <v>11</v>
      </c>
      <c r="H99" t="s">
        <v>8221</v>
      </c>
      <c r="I99">
        <v>0</v>
      </c>
    </row>
    <row r="100" spans="1:9" x14ac:dyDescent="0.35">
      <c r="A100" t="s">
        <v>8219</v>
      </c>
      <c r="B100">
        <v>11</v>
      </c>
      <c r="H100" t="s">
        <v>8221</v>
      </c>
      <c r="I100">
        <v>0</v>
      </c>
    </row>
    <row r="101" spans="1:9" x14ac:dyDescent="0.35">
      <c r="A101" t="s">
        <v>8219</v>
      </c>
      <c r="B101">
        <v>12</v>
      </c>
      <c r="H101" t="s">
        <v>8221</v>
      </c>
      <c r="I101">
        <v>0</v>
      </c>
    </row>
    <row r="102" spans="1:9" x14ac:dyDescent="0.35">
      <c r="A102" t="s">
        <v>8219</v>
      </c>
      <c r="B102">
        <v>12</v>
      </c>
      <c r="H102" t="s">
        <v>8221</v>
      </c>
      <c r="I102">
        <v>0</v>
      </c>
    </row>
    <row r="103" spans="1:9" x14ac:dyDescent="0.35">
      <c r="A103" t="s">
        <v>8219</v>
      </c>
      <c r="B103">
        <v>12</v>
      </c>
      <c r="H103" t="s">
        <v>8221</v>
      </c>
      <c r="I103">
        <v>0</v>
      </c>
    </row>
    <row r="104" spans="1:9" x14ac:dyDescent="0.35">
      <c r="A104" t="s">
        <v>8219</v>
      </c>
      <c r="B104">
        <v>12</v>
      </c>
      <c r="H104" t="s">
        <v>8221</v>
      </c>
      <c r="I104">
        <v>0</v>
      </c>
    </row>
    <row r="105" spans="1:9" x14ac:dyDescent="0.35">
      <c r="A105" t="s">
        <v>8219</v>
      </c>
      <c r="B105">
        <v>12</v>
      </c>
      <c r="H105" t="s">
        <v>8221</v>
      </c>
      <c r="I105">
        <v>0</v>
      </c>
    </row>
    <row r="106" spans="1:9" x14ac:dyDescent="0.35">
      <c r="A106" t="s">
        <v>8219</v>
      </c>
      <c r="B106">
        <v>12</v>
      </c>
      <c r="H106" t="s">
        <v>8221</v>
      </c>
      <c r="I106">
        <v>0</v>
      </c>
    </row>
    <row r="107" spans="1:9" x14ac:dyDescent="0.35">
      <c r="A107" t="s">
        <v>8219</v>
      </c>
      <c r="B107">
        <v>12</v>
      </c>
      <c r="H107" t="s">
        <v>8221</v>
      </c>
      <c r="I107">
        <v>0</v>
      </c>
    </row>
    <row r="108" spans="1:9" x14ac:dyDescent="0.35">
      <c r="A108" t="s">
        <v>8219</v>
      </c>
      <c r="B108">
        <v>12</v>
      </c>
      <c r="H108" t="s">
        <v>8221</v>
      </c>
      <c r="I108">
        <v>0</v>
      </c>
    </row>
    <row r="109" spans="1:9" x14ac:dyDescent="0.35">
      <c r="A109" t="s">
        <v>8219</v>
      </c>
      <c r="B109">
        <v>12</v>
      </c>
      <c r="H109" t="s">
        <v>8221</v>
      </c>
      <c r="I109">
        <v>0</v>
      </c>
    </row>
    <row r="110" spans="1:9" x14ac:dyDescent="0.35">
      <c r="A110" t="s">
        <v>8219</v>
      </c>
      <c r="B110">
        <v>12</v>
      </c>
      <c r="H110" t="s">
        <v>8221</v>
      </c>
      <c r="I110">
        <v>0</v>
      </c>
    </row>
    <row r="111" spans="1:9" x14ac:dyDescent="0.35">
      <c r="A111" t="s">
        <v>8219</v>
      </c>
      <c r="B111">
        <v>12</v>
      </c>
      <c r="H111" t="s">
        <v>8221</v>
      </c>
      <c r="I111">
        <v>0</v>
      </c>
    </row>
    <row r="112" spans="1:9" x14ac:dyDescent="0.35">
      <c r="A112" t="s">
        <v>8219</v>
      </c>
      <c r="B112">
        <v>13</v>
      </c>
      <c r="H112" t="s">
        <v>8221</v>
      </c>
      <c r="I112">
        <v>0</v>
      </c>
    </row>
    <row r="113" spans="1:9" x14ac:dyDescent="0.35">
      <c r="A113" t="s">
        <v>8219</v>
      </c>
      <c r="B113">
        <v>13</v>
      </c>
      <c r="H113" t="s">
        <v>8221</v>
      </c>
      <c r="I113">
        <v>0</v>
      </c>
    </row>
    <row r="114" spans="1:9" x14ac:dyDescent="0.35">
      <c r="A114" t="s">
        <v>8219</v>
      </c>
      <c r="B114">
        <v>13</v>
      </c>
      <c r="H114" t="s">
        <v>8221</v>
      </c>
      <c r="I114">
        <v>0</v>
      </c>
    </row>
    <row r="115" spans="1:9" x14ac:dyDescent="0.35">
      <c r="A115" t="s">
        <v>8219</v>
      </c>
      <c r="B115">
        <v>13</v>
      </c>
      <c r="H115" t="s">
        <v>8221</v>
      </c>
      <c r="I115">
        <v>0</v>
      </c>
    </row>
    <row r="116" spans="1:9" x14ac:dyDescent="0.35">
      <c r="A116" t="s">
        <v>8219</v>
      </c>
      <c r="B116">
        <v>13</v>
      </c>
      <c r="H116" t="s">
        <v>8221</v>
      </c>
      <c r="I116">
        <v>0</v>
      </c>
    </row>
    <row r="117" spans="1:9" x14ac:dyDescent="0.35">
      <c r="A117" t="s">
        <v>8219</v>
      </c>
      <c r="B117">
        <v>13</v>
      </c>
      <c r="H117" t="s">
        <v>8221</v>
      </c>
      <c r="I117">
        <v>0</v>
      </c>
    </row>
    <row r="118" spans="1:9" x14ac:dyDescent="0.35">
      <c r="A118" t="s">
        <v>8219</v>
      </c>
      <c r="B118">
        <v>13</v>
      </c>
      <c r="H118" t="s">
        <v>8221</v>
      </c>
      <c r="I118">
        <v>0</v>
      </c>
    </row>
    <row r="119" spans="1:9" x14ac:dyDescent="0.35">
      <c r="A119" t="s">
        <v>8219</v>
      </c>
      <c r="B119">
        <v>13</v>
      </c>
      <c r="H119" t="s">
        <v>8221</v>
      </c>
      <c r="I119">
        <v>0</v>
      </c>
    </row>
    <row r="120" spans="1:9" x14ac:dyDescent="0.35">
      <c r="A120" t="s">
        <v>8219</v>
      </c>
      <c r="B120">
        <v>13</v>
      </c>
      <c r="H120" t="s">
        <v>8221</v>
      </c>
      <c r="I120">
        <v>0</v>
      </c>
    </row>
    <row r="121" spans="1:9" x14ac:dyDescent="0.35">
      <c r="A121" t="s">
        <v>8219</v>
      </c>
      <c r="B121">
        <v>13</v>
      </c>
      <c r="H121" t="s">
        <v>8221</v>
      </c>
      <c r="I121">
        <v>0</v>
      </c>
    </row>
    <row r="122" spans="1:9" x14ac:dyDescent="0.35">
      <c r="A122" t="s">
        <v>8219</v>
      </c>
      <c r="B122">
        <v>13</v>
      </c>
      <c r="H122" t="s">
        <v>8221</v>
      </c>
      <c r="I122">
        <v>0</v>
      </c>
    </row>
    <row r="123" spans="1:9" x14ac:dyDescent="0.35">
      <c r="A123" t="s">
        <v>8219</v>
      </c>
      <c r="B123">
        <v>13</v>
      </c>
      <c r="H123" t="s">
        <v>8221</v>
      </c>
      <c r="I123">
        <v>0</v>
      </c>
    </row>
    <row r="124" spans="1:9" x14ac:dyDescent="0.35">
      <c r="A124" t="s">
        <v>8219</v>
      </c>
      <c r="B124">
        <v>13</v>
      </c>
      <c r="H124" t="s">
        <v>8221</v>
      </c>
      <c r="I124">
        <v>0</v>
      </c>
    </row>
    <row r="125" spans="1:9" x14ac:dyDescent="0.35">
      <c r="A125" t="s">
        <v>8219</v>
      </c>
      <c r="B125">
        <v>13</v>
      </c>
      <c r="H125" t="s">
        <v>8221</v>
      </c>
      <c r="I125">
        <v>0</v>
      </c>
    </row>
    <row r="126" spans="1:9" x14ac:dyDescent="0.35">
      <c r="A126" t="s">
        <v>8219</v>
      </c>
      <c r="B126">
        <v>13</v>
      </c>
      <c r="H126" t="s">
        <v>8221</v>
      </c>
      <c r="I126">
        <v>0</v>
      </c>
    </row>
    <row r="127" spans="1:9" x14ac:dyDescent="0.35">
      <c r="A127" t="s">
        <v>8219</v>
      </c>
      <c r="B127">
        <v>13</v>
      </c>
      <c r="H127" t="s">
        <v>8221</v>
      </c>
      <c r="I127">
        <v>0</v>
      </c>
    </row>
    <row r="128" spans="1:9" x14ac:dyDescent="0.35">
      <c r="A128" t="s">
        <v>8219</v>
      </c>
      <c r="B128">
        <v>13</v>
      </c>
      <c r="H128" t="s">
        <v>8221</v>
      </c>
      <c r="I128">
        <v>0</v>
      </c>
    </row>
    <row r="129" spans="1:9" x14ac:dyDescent="0.35">
      <c r="A129" t="s">
        <v>8219</v>
      </c>
      <c r="B129">
        <v>13</v>
      </c>
      <c r="H129" t="s">
        <v>8221</v>
      </c>
      <c r="I129">
        <v>0</v>
      </c>
    </row>
    <row r="130" spans="1:9" x14ac:dyDescent="0.35">
      <c r="A130" t="s">
        <v>8219</v>
      </c>
      <c r="B130">
        <v>13</v>
      </c>
      <c r="H130" t="s">
        <v>8221</v>
      </c>
      <c r="I130">
        <v>0</v>
      </c>
    </row>
    <row r="131" spans="1:9" x14ac:dyDescent="0.35">
      <c r="A131" t="s">
        <v>8219</v>
      </c>
      <c r="B131">
        <v>13</v>
      </c>
      <c r="H131" t="s">
        <v>8221</v>
      </c>
      <c r="I131">
        <v>0</v>
      </c>
    </row>
    <row r="132" spans="1:9" x14ac:dyDescent="0.35">
      <c r="A132" t="s">
        <v>8219</v>
      </c>
      <c r="B132">
        <v>13</v>
      </c>
      <c r="H132" t="s">
        <v>8221</v>
      </c>
      <c r="I132">
        <v>0</v>
      </c>
    </row>
    <row r="133" spans="1:9" x14ac:dyDescent="0.35">
      <c r="A133" t="s">
        <v>8219</v>
      </c>
      <c r="B133">
        <v>13</v>
      </c>
      <c r="H133" t="s">
        <v>8221</v>
      </c>
      <c r="I133">
        <v>0</v>
      </c>
    </row>
    <row r="134" spans="1:9" x14ac:dyDescent="0.35">
      <c r="A134" t="s">
        <v>8219</v>
      </c>
      <c r="B134">
        <v>13</v>
      </c>
      <c r="H134" t="s">
        <v>8221</v>
      </c>
      <c r="I134">
        <v>0</v>
      </c>
    </row>
    <row r="135" spans="1:9" x14ac:dyDescent="0.35">
      <c r="A135" t="s">
        <v>8219</v>
      </c>
      <c r="B135">
        <v>14</v>
      </c>
      <c r="H135" t="s">
        <v>8221</v>
      </c>
      <c r="I135">
        <v>0</v>
      </c>
    </row>
    <row r="136" spans="1:9" x14ac:dyDescent="0.35">
      <c r="A136" t="s">
        <v>8219</v>
      </c>
      <c r="B136">
        <v>14</v>
      </c>
      <c r="H136" t="s">
        <v>8221</v>
      </c>
      <c r="I136">
        <v>0</v>
      </c>
    </row>
    <row r="137" spans="1:9" x14ac:dyDescent="0.35">
      <c r="A137" t="s">
        <v>8219</v>
      </c>
      <c r="B137">
        <v>14</v>
      </c>
      <c r="H137" t="s">
        <v>8221</v>
      </c>
      <c r="I137">
        <v>0</v>
      </c>
    </row>
    <row r="138" spans="1:9" x14ac:dyDescent="0.35">
      <c r="A138" t="s">
        <v>8219</v>
      </c>
      <c r="B138">
        <v>14</v>
      </c>
      <c r="H138" t="s">
        <v>8221</v>
      </c>
      <c r="I138">
        <v>0</v>
      </c>
    </row>
    <row r="139" spans="1:9" x14ac:dyDescent="0.35">
      <c r="A139" t="s">
        <v>8219</v>
      </c>
      <c r="B139">
        <v>14</v>
      </c>
      <c r="H139" t="s">
        <v>8221</v>
      </c>
      <c r="I139">
        <v>0</v>
      </c>
    </row>
    <row r="140" spans="1:9" x14ac:dyDescent="0.35">
      <c r="A140" t="s">
        <v>8219</v>
      </c>
      <c r="B140">
        <v>14</v>
      </c>
      <c r="H140" t="s">
        <v>8221</v>
      </c>
      <c r="I140">
        <v>0</v>
      </c>
    </row>
    <row r="141" spans="1:9" x14ac:dyDescent="0.35">
      <c r="A141" t="s">
        <v>8219</v>
      </c>
      <c r="B141">
        <v>14</v>
      </c>
      <c r="H141" t="s">
        <v>8221</v>
      </c>
      <c r="I141">
        <v>0</v>
      </c>
    </row>
    <row r="142" spans="1:9" x14ac:dyDescent="0.35">
      <c r="A142" t="s">
        <v>8219</v>
      </c>
      <c r="B142">
        <v>14</v>
      </c>
      <c r="H142" t="s">
        <v>8221</v>
      </c>
      <c r="I142">
        <v>0</v>
      </c>
    </row>
    <row r="143" spans="1:9" x14ac:dyDescent="0.35">
      <c r="A143" t="s">
        <v>8219</v>
      </c>
      <c r="B143">
        <v>14</v>
      </c>
      <c r="H143" t="s">
        <v>8221</v>
      </c>
      <c r="I143">
        <v>0</v>
      </c>
    </row>
    <row r="144" spans="1:9" x14ac:dyDescent="0.35">
      <c r="A144" t="s">
        <v>8219</v>
      </c>
      <c r="B144">
        <v>14</v>
      </c>
      <c r="H144" t="s">
        <v>8221</v>
      </c>
      <c r="I144">
        <v>0</v>
      </c>
    </row>
    <row r="145" spans="1:9" x14ac:dyDescent="0.35">
      <c r="A145" t="s">
        <v>8219</v>
      </c>
      <c r="B145">
        <v>14</v>
      </c>
      <c r="H145" t="s">
        <v>8221</v>
      </c>
      <c r="I145">
        <v>0</v>
      </c>
    </row>
    <row r="146" spans="1:9" x14ac:dyDescent="0.35">
      <c r="A146" t="s">
        <v>8219</v>
      </c>
      <c r="B146">
        <v>14</v>
      </c>
      <c r="H146" t="s">
        <v>8221</v>
      </c>
      <c r="I146">
        <v>0</v>
      </c>
    </row>
    <row r="147" spans="1:9" x14ac:dyDescent="0.35">
      <c r="A147" t="s">
        <v>8219</v>
      </c>
      <c r="B147">
        <v>14</v>
      </c>
      <c r="H147" t="s">
        <v>8221</v>
      </c>
      <c r="I147">
        <v>0</v>
      </c>
    </row>
    <row r="148" spans="1:9" x14ac:dyDescent="0.35">
      <c r="A148" t="s">
        <v>8219</v>
      </c>
      <c r="B148">
        <v>14</v>
      </c>
      <c r="H148" t="s">
        <v>8221</v>
      </c>
      <c r="I148">
        <v>0</v>
      </c>
    </row>
    <row r="149" spans="1:9" x14ac:dyDescent="0.35">
      <c r="A149" t="s">
        <v>8219</v>
      </c>
      <c r="B149">
        <v>14</v>
      </c>
      <c r="H149" t="s">
        <v>8221</v>
      </c>
      <c r="I149">
        <v>0</v>
      </c>
    </row>
    <row r="150" spans="1:9" x14ac:dyDescent="0.35">
      <c r="A150" t="s">
        <v>8219</v>
      </c>
      <c r="B150">
        <v>14</v>
      </c>
      <c r="H150" t="s">
        <v>8221</v>
      </c>
      <c r="I150">
        <v>0</v>
      </c>
    </row>
    <row r="151" spans="1:9" x14ac:dyDescent="0.35">
      <c r="A151" t="s">
        <v>8219</v>
      </c>
      <c r="B151">
        <v>14</v>
      </c>
      <c r="H151" t="s">
        <v>8221</v>
      </c>
      <c r="I151">
        <v>0</v>
      </c>
    </row>
    <row r="152" spans="1:9" x14ac:dyDescent="0.35">
      <c r="A152" t="s">
        <v>8219</v>
      </c>
      <c r="B152">
        <v>14</v>
      </c>
      <c r="H152" t="s">
        <v>8221</v>
      </c>
      <c r="I152">
        <v>0</v>
      </c>
    </row>
    <row r="153" spans="1:9" x14ac:dyDescent="0.35">
      <c r="A153" t="s">
        <v>8219</v>
      </c>
      <c r="B153">
        <v>14</v>
      </c>
      <c r="H153" t="s">
        <v>8221</v>
      </c>
      <c r="I153">
        <v>0</v>
      </c>
    </row>
    <row r="154" spans="1:9" x14ac:dyDescent="0.35">
      <c r="A154" t="s">
        <v>8219</v>
      </c>
      <c r="B154">
        <v>14</v>
      </c>
      <c r="H154" t="s">
        <v>8221</v>
      </c>
      <c r="I154">
        <v>0</v>
      </c>
    </row>
    <row r="155" spans="1:9" x14ac:dyDescent="0.35">
      <c r="A155" t="s">
        <v>8219</v>
      </c>
      <c r="B155">
        <v>14</v>
      </c>
      <c r="H155" t="s">
        <v>8221</v>
      </c>
      <c r="I155">
        <v>0</v>
      </c>
    </row>
    <row r="156" spans="1:9" x14ac:dyDescent="0.35">
      <c r="A156" t="s">
        <v>8219</v>
      </c>
      <c r="B156">
        <v>14</v>
      </c>
      <c r="H156" t="s">
        <v>8221</v>
      </c>
      <c r="I156">
        <v>0</v>
      </c>
    </row>
    <row r="157" spans="1:9" x14ac:dyDescent="0.35">
      <c r="A157" t="s">
        <v>8219</v>
      </c>
      <c r="B157">
        <v>14</v>
      </c>
      <c r="H157" t="s">
        <v>8221</v>
      </c>
      <c r="I157">
        <v>0</v>
      </c>
    </row>
    <row r="158" spans="1:9" x14ac:dyDescent="0.35">
      <c r="A158" t="s">
        <v>8219</v>
      </c>
      <c r="B158">
        <v>14</v>
      </c>
      <c r="H158" t="s">
        <v>8221</v>
      </c>
      <c r="I158">
        <v>0</v>
      </c>
    </row>
    <row r="159" spans="1:9" x14ac:dyDescent="0.35">
      <c r="A159" t="s">
        <v>8219</v>
      </c>
      <c r="B159">
        <v>14</v>
      </c>
      <c r="H159" t="s">
        <v>8221</v>
      </c>
      <c r="I159">
        <v>0</v>
      </c>
    </row>
    <row r="160" spans="1:9" x14ac:dyDescent="0.35">
      <c r="A160" t="s">
        <v>8219</v>
      </c>
      <c r="B160">
        <v>14</v>
      </c>
      <c r="H160" t="s">
        <v>8221</v>
      </c>
      <c r="I160">
        <v>0</v>
      </c>
    </row>
    <row r="161" spans="1:9" x14ac:dyDescent="0.35">
      <c r="A161" t="s">
        <v>8219</v>
      </c>
      <c r="B161">
        <v>14</v>
      </c>
      <c r="H161" t="s">
        <v>8221</v>
      </c>
      <c r="I161">
        <v>0</v>
      </c>
    </row>
    <row r="162" spans="1:9" x14ac:dyDescent="0.35">
      <c r="A162" t="s">
        <v>8219</v>
      </c>
      <c r="B162">
        <v>14</v>
      </c>
      <c r="H162" t="s">
        <v>8221</v>
      </c>
      <c r="I162">
        <v>0</v>
      </c>
    </row>
    <row r="163" spans="1:9" x14ac:dyDescent="0.35">
      <c r="A163" t="s">
        <v>8219</v>
      </c>
      <c r="B163">
        <v>14</v>
      </c>
      <c r="H163" t="s">
        <v>8221</v>
      </c>
      <c r="I163">
        <v>0</v>
      </c>
    </row>
    <row r="164" spans="1:9" x14ac:dyDescent="0.35">
      <c r="A164" t="s">
        <v>8219</v>
      </c>
      <c r="B164">
        <v>14</v>
      </c>
      <c r="H164" t="s">
        <v>8221</v>
      </c>
      <c r="I164">
        <v>0</v>
      </c>
    </row>
    <row r="165" spans="1:9" x14ac:dyDescent="0.35">
      <c r="A165" t="s">
        <v>8219</v>
      </c>
      <c r="B165">
        <v>14</v>
      </c>
      <c r="H165" t="s">
        <v>8221</v>
      </c>
      <c r="I165">
        <v>0</v>
      </c>
    </row>
    <row r="166" spans="1:9" x14ac:dyDescent="0.35">
      <c r="A166" t="s">
        <v>8219</v>
      </c>
      <c r="B166">
        <v>15</v>
      </c>
      <c r="H166" t="s">
        <v>8221</v>
      </c>
      <c r="I166">
        <v>0</v>
      </c>
    </row>
    <row r="167" spans="1:9" x14ac:dyDescent="0.35">
      <c r="A167" t="s">
        <v>8219</v>
      </c>
      <c r="B167">
        <v>15</v>
      </c>
      <c r="H167" t="s">
        <v>8221</v>
      </c>
      <c r="I167">
        <v>0</v>
      </c>
    </row>
    <row r="168" spans="1:9" x14ac:dyDescent="0.35">
      <c r="A168" t="s">
        <v>8219</v>
      </c>
      <c r="B168">
        <v>15</v>
      </c>
      <c r="H168" t="s">
        <v>8221</v>
      </c>
      <c r="I168">
        <v>0</v>
      </c>
    </row>
    <row r="169" spans="1:9" x14ac:dyDescent="0.35">
      <c r="A169" t="s">
        <v>8219</v>
      </c>
      <c r="B169">
        <v>15</v>
      </c>
      <c r="H169" t="s">
        <v>8221</v>
      </c>
      <c r="I169">
        <v>0</v>
      </c>
    </row>
    <row r="170" spans="1:9" x14ac:dyDescent="0.35">
      <c r="A170" t="s">
        <v>8219</v>
      </c>
      <c r="B170">
        <v>15</v>
      </c>
      <c r="H170" t="s">
        <v>8221</v>
      </c>
      <c r="I170">
        <v>0</v>
      </c>
    </row>
    <row r="171" spans="1:9" x14ac:dyDescent="0.35">
      <c r="A171" t="s">
        <v>8219</v>
      </c>
      <c r="B171">
        <v>15</v>
      </c>
      <c r="H171" t="s">
        <v>8221</v>
      </c>
      <c r="I171">
        <v>0</v>
      </c>
    </row>
    <row r="172" spans="1:9" x14ac:dyDescent="0.35">
      <c r="A172" t="s">
        <v>8219</v>
      </c>
      <c r="B172">
        <v>15</v>
      </c>
      <c r="H172" t="s">
        <v>8221</v>
      </c>
      <c r="I172">
        <v>0</v>
      </c>
    </row>
    <row r="173" spans="1:9" x14ac:dyDescent="0.35">
      <c r="A173" t="s">
        <v>8219</v>
      </c>
      <c r="B173">
        <v>15</v>
      </c>
      <c r="H173" t="s">
        <v>8221</v>
      </c>
      <c r="I173">
        <v>0</v>
      </c>
    </row>
    <row r="174" spans="1:9" x14ac:dyDescent="0.35">
      <c r="A174" t="s">
        <v>8219</v>
      </c>
      <c r="B174">
        <v>15</v>
      </c>
      <c r="H174" t="s">
        <v>8221</v>
      </c>
      <c r="I174">
        <v>0</v>
      </c>
    </row>
    <row r="175" spans="1:9" x14ac:dyDescent="0.35">
      <c r="A175" t="s">
        <v>8219</v>
      </c>
      <c r="B175">
        <v>15</v>
      </c>
      <c r="H175" t="s">
        <v>8221</v>
      </c>
      <c r="I175">
        <v>0</v>
      </c>
    </row>
    <row r="176" spans="1:9" x14ac:dyDescent="0.35">
      <c r="A176" t="s">
        <v>8219</v>
      </c>
      <c r="B176">
        <v>15</v>
      </c>
      <c r="H176" t="s">
        <v>8221</v>
      </c>
      <c r="I176">
        <v>0</v>
      </c>
    </row>
    <row r="177" spans="1:9" x14ac:dyDescent="0.35">
      <c r="A177" t="s">
        <v>8219</v>
      </c>
      <c r="B177">
        <v>15</v>
      </c>
      <c r="H177" t="s">
        <v>8221</v>
      </c>
      <c r="I177">
        <v>0</v>
      </c>
    </row>
    <row r="178" spans="1:9" x14ac:dyDescent="0.35">
      <c r="A178" t="s">
        <v>8219</v>
      </c>
      <c r="B178">
        <v>15</v>
      </c>
      <c r="H178" t="s">
        <v>8221</v>
      </c>
      <c r="I178">
        <v>0</v>
      </c>
    </row>
    <row r="179" spans="1:9" x14ac:dyDescent="0.35">
      <c r="A179" t="s">
        <v>8219</v>
      </c>
      <c r="B179">
        <v>15</v>
      </c>
      <c r="H179" t="s">
        <v>8221</v>
      </c>
      <c r="I179">
        <v>0</v>
      </c>
    </row>
    <row r="180" spans="1:9" x14ac:dyDescent="0.35">
      <c r="A180" t="s">
        <v>8219</v>
      </c>
      <c r="B180">
        <v>15</v>
      </c>
      <c r="H180" t="s">
        <v>8221</v>
      </c>
      <c r="I180">
        <v>0</v>
      </c>
    </row>
    <row r="181" spans="1:9" x14ac:dyDescent="0.35">
      <c r="A181" t="s">
        <v>8219</v>
      </c>
      <c r="B181">
        <v>15</v>
      </c>
      <c r="H181" t="s">
        <v>8221</v>
      </c>
      <c r="I181">
        <v>0</v>
      </c>
    </row>
    <row r="182" spans="1:9" x14ac:dyDescent="0.35">
      <c r="A182" t="s">
        <v>8219</v>
      </c>
      <c r="B182">
        <v>15</v>
      </c>
      <c r="H182" t="s">
        <v>8221</v>
      </c>
      <c r="I182">
        <v>0</v>
      </c>
    </row>
    <row r="183" spans="1:9" x14ac:dyDescent="0.35">
      <c r="A183" t="s">
        <v>8219</v>
      </c>
      <c r="B183">
        <v>15</v>
      </c>
      <c r="H183" t="s">
        <v>8221</v>
      </c>
      <c r="I183">
        <v>0</v>
      </c>
    </row>
    <row r="184" spans="1:9" x14ac:dyDescent="0.35">
      <c r="A184" t="s">
        <v>8219</v>
      </c>
      <c r="B184">
        <v>15</v>
      </c>
      <c r="H184" t="s">
        <v>8221</v>
      </c>
      <c r="I184">
        <v>0</v>
      </c>
    </row>
    <row r="185" spans="1:9" x14ac:dyDescent="0.35">
      <c r="A185" t="s">
        <v>8219</v>
      </c>
      <c r="B185">
        <v>15</v>
      </c>
      <c r="H185" t="s">
        <v>8221</v>
      </c>
      <c r="I185">
        <v>0</v>
      </c>
    </row>
    <row r="186" spans="1:9" x14ac:dyDescent="0.35">
      <c r="A186" t="s">
        <v>8219</v>
      </c>
      <c r="B186">
        <v>15</v>
      </c>
      <c r="H186" t="s">
        <v>8221</v>
      </c>
      <c r="I186">
        <v>0</v>
      </c>
    </row>
    <row r="187" spans="1:9" x14ac:dyDescent="0.35">
      <c r="A187" t="s">
        <v>8219</v>
      </c>
      <c r="B187">
        <v>15</v>
      </c>
      <c r="H187" t="s">
        <v>8221</v>
      </c>
      <c r="I187">
        <v>0</v>
      </c>
    </row>
    <row r="188" spans="1:9" x14ac:dyDescent="0.35">
      <c r="A188" t="s">
        <v>8219</v>
      </c>
      <c r="B188">
        <v>15</v>
      </c>
      <c r="H188" t="s">
        <v>8221</v>
      </c>
      <c r="I188">
        <v>0</v>
      </c>
    </row>
    <row r="189" spans="1:9" x14ac:dyDescent="0.35">
      <c r="A189" t="s">
        <v>8219</v>
      </c>
      <c r="B189">
        <v>15</v>
      </c>
      <c r="H189" t="s">
        <v>8221</v>
      </c>
      <c r="I189">
        <v>0</v>
      </c>
    </row>
    <row r="190" spans="1:9" x14ac:dyDescent="0.35">
      <c r="A190" t="s">
        <v>8219</v>
      </c>
      <c r="B190">
        <v>15</v>
      </c>
      <c r="H190" t="s">
        <v>8221</v>
      </c>
      <c r="I190">
        <v>0</v>
      </c>
    </row>
    <row r="191" spans="1:9" x14ac:dyDescent="0.35">
      <c r="A191" t="s">
        <v>8219</v>
      </c>
      <c r="B191">
        <v>15</v>
      </c>
      <c r="H191" t="s">
        <v>8221</v>
      </c>
      <c r="I191">
        <v>0</v>
      </c>
    </row>
    <row r="192" spans="1:9" x14ac:dyDescent="0.35">
      <c r="A192" t="s">
        <v>8219</v>
      </c>
      <c r="B192">
        <v>16</v>
      </c>
      <c r="H192" t="s">
        <v>8221</v>
      </c>
      <c r="I192">
        <v>0</v>
      </c>
    </row>
    <row r="193" spans="1:9" x14ac:dyDescent="0.35">
      <c r="A193" t="s">
        <v>8219</v>
      </c>
      <c r="B193">
        <v>16</v>
      </c>
      <c r="H193" t="s">
        <v>8221</v>
      </c>
      <c r="I193">
        <v>0</v>
      </c>
    </row>
    <row r="194" spans="1:9" x14ac:dyDescent="0.35">
      <c r="A194" t="s">
        <v>8219</v>
      </c>
      <c r="B194">
        <v>16</v>
      </c>
      <c r="H194" t="s">
        <v>8221</v>
      </c>
      <c r="I194">
        <v>0</v>
      </c>
    </row>
    <row r="195" spans="1:9" x14ac:dyDescent="0.35">
      <c r="A195" t="s">
        <v>8219</v>
      </c>
      <c r="B195">
        <v>16</v>
      </c>
      <c r="H195" t="s">
        <v>8221</v>
      </c>
      <c r="I195">
        <v>0</v>
      </c>
    </row>
    <row r="196" spans="1:9" x14ac:dyDescent="0.35">
      <c r="A196" t="s">
        <v>8219</v>
      </c>
      <c r="B196">
        <v>16</v>
      </c>
      <c r="H196" t="s">
        <v>8221</v>
      </c>
      <c r="I196">
        <v>0</v>
      </c>
    </row>
    <row r="197" spans="1:9" x14ac:dyDescent="0.35">
      <c r="A197" t="s">
        <v>8219</v>
      </c>
      <c r="B197">
        <v>16</v>
      </c>
      <c r="H197" t="s">
        <v>8221</v>
      </c>
      <c r="I197">
        <v>0</v>
      </c>
    </row>
    <row r="198" spans="1:9" x14ac:dyDescent="0.35">
      <c r="A198" t="s">
        <v>8219</v>
      </c>
      <c r="B198">
        <v>16</v>
      </c>
      <c r="H198" t="s">
        <v>8221</v>
      </c>
      <c r="I198">
        <v>0</v>
      </c>
    </row>
    <row r="199" spans="1:9" x14ac:dyDescent="0.35">
      <c r="A199" t="s">
        <v>8219</v>
      </c>
      <c r="B199">
        <v>16</v>
      </c>
      <c r="H199" t="s">
        <v>8221</v>
      </c>
      <c r="I199">
        <v>0</v>
      </c>
    </row>
    <row r="200" spans="1:9" x14ac:dyDescent="0.35">
      <c r="A200" t="s">
        <v>8219</v>
      </c>
      <c r="B200">
        <v>16</v>
      </c>
      <c r="H200" t="s">
        <v>8221</v>
      </c>
      <c r="I200">
        <v>0</v>
      </c>
    </row>
    <row r="201" spans="1:9" x14ac:dyDescent="0.35">
      <c r="A201" t="s">
        <v>8219</v>
      </c>
      <c r="B201">
        <v>16</v>
      </c>
      <c r="H201" t="s">
        <v>8221</v>
      </c>
      <c r="I201">
        <v>0</v>
      </c>
    </row>
    <row r="202" spans="1:9" x14ac:dyDescent="0.35">
      <c r="A202" t="s">
        <v>8219</v>
      </c>
      <c r="B202">
        <v>16</v>
      </c>
      <c r="H202" t="s">
        <v>8221</v>
      </c>
      <c r="I202">
        <v>0</v>
      </c>
    </row>
    <row r="203" spans="1:9" x14ac:dyDescent="0.35">
      <c r="A203" t="s">
        <v>8219</v>
      </c>
      <c r="B203">
        <v>16</v>
      </c>
      <c r="H203" t="s">
        <v>8221</v>
      </c>
      <c r="I203">
        <v>0</v>
      </c>
    </row>
    <row r="204" spans="1:9" x14ac:dyDescent="0.35">
      <c r="A204" t="s">
        <v>8219</v>
      </c>
      <c r="B204">
        <v>16</v>
      </c>
      <c r="H204" t="s">
        <v>8221</v>
      </c>
      <c r="I204">
        <v>0</v>
      </c>
    </row>
    <row r="205" spans="1:9" x14ac:dyDescent="0.35">
      <c r="A205" t="s">
        <v>8219</v>
      </c>
      <c r="B205">
        <v>17</v>
      </c>
      <c r="H205" t="s">
        <v>8221</v>
      </c>
      <c r="I205">
        <v>0</v>
      </c>
    </row>
    <row r="206" spans="1:9" x14ac:dyDescent="0.35">
      <c r="A206" t="s">
        <v>8219</v>
      </c>
      <c r="B206">
        <v>17</v>
      </c>
      <c r="H206" t="s">
        <v>8221</v>
      </c>
      <c r="I206">
        <v>0</v>
      </c>
    </row>
    <row r="207" spans="1:9" x14ac:dyDescent="0.35">
      <c r="A207" t="s">
        <v>8219</v>
      </c>
      <c r="B207">
        <v>17</v>
      </c>
      <c r="H207" t="s">
        <v>8221</v>
      </c>
      <c r="I207">
        <v>0</v>
      </c>
    </row>
    <row r="208" spans="1:9" x14ac:dyDescent="0.35">
      <c r="A208" t="s">
        <v>8219</v>
      </c>
      <c r="B208">
        <v>17</v>
      </c>
      <c r="H208" t="s">
        <v>8221</v>
      </c>
      <c r="I208">
        <v>0</v>
      </c>
    </row>
    <row r="209" spans="1:9" x14ac:dyDescent="0.35">
      <c r="A209" t="s">
        <v>8219</v>
      </c>
      <c r="B209">
        <v>17</v>
      </c>
      <c r="H209" t="s">
        <v>8221</v>
      </c>
      <c r="I209">
        <v>0</v>
      </c>
    </row>
    <row r="210" spans="1:9" x14ac:dyDescent="0.35">
      <c r="A210" t="s">
        <v>8219</v>
      </c>
      <c r="B210">
        <v>17</v>
      </c>
      <c r="H210" t="s">
        <v>8221</v>
      </c>
      <c r="I210">
        <v>0</v>
      </c>
    </row>
    <row r="211" spans="1:9" x14ac:dyDescent="0.35">
      <c r="A211" t="s">
        <v>8219</v>
      </c>
      <c r="B211">
        <v>17</v>
      </c>
      <c r="H211" t="s">
        <v>8221</v>
      </c>
      <c r="I211">
        <v>0</v>
      </c>
    </row>
    <row r="212" spans="1:9" x14ac:dyDescent="0.35">
      <c r="A212" t="s">
        <v>8219</v>
      </c>
      <c r="B212">
        <v>17</v>
      </c>
      <c r="H212" t="s">
        <v>8221</v>
      </c>
      <c r="I212">
        <v>0</v>
      </c>
    </row>
    <row r="213" spans="1:9" x14ac:dyDescent="0.35">
      <c r="A213" t="s">
        <v>8219</v>
      </c>
      <c r="B213">
        <v>17</v>
      </c>
      <c r="H213" t="s">
        <v>8221</v>
      </c>
      <c r="I213">
        <v>0</v>
      </c>
    </row>
    <row r="214" spans="1:9" x14ac:dyDescent="0.35">
      <c r="A214" t="s">
        <v>8219</v>
      </c>
      <c r="B214">
        <v>17</v>
      </c>
      <c r="H214" t="s">
        <v>8221</v>
      </c>
      <c r="I214">
        <v>0</v>
      </c>
    </row>
    <row r="215" spans="1:9" x14ac:dyDescent="0.35">
      <c r="A215" t="s">
        <v>8219</v>
      </c>
      <c r="B215">
        <v>17</v>
      </c>
      <c r="H215" t="s">
        <v>8221</v>
      </c>
      <c r="I215">
        <v>0</v>
      </c>
    </row>
    <row r="216" spans="1:9" x14ac:dyDescent="0.35">
      <c r="A216" t="s">
        <v>8219</v>
      </c>
      <c r="B216">
        <v>17</v>
      </c>
      <c r="H216" t="s">
        <v>8221</v>
      </c>
      <c r="I216">
        <v>0</v>
      </c>
    </row>
    <row r="217" spans="1:9" x14ac:dyDescent="0.35">
      <c r="A217" t="s">
        <v>8219</v>
      </c>
      <c r="B217">
        <v>17</v>
      </c>
      <c r="H217" t="s">
        <v>8221</v>
      </c>
      <c r="I217">
        <v>0</v>
      </c>
    </row>
    <row r="218" spans="1:9" x14ac:dyDescent="0.35">
      <c r="A218" t="s">
        <v>8219</v>
      </c>
      <c r="B218">
        <v>17</v>
      </c>
      <c r="H218" t="s">
        <v>8221</v>
      </c>
      <c r="I218">
        <v>0</v>
      </c>
    </row>
    <row r="219" spans="1:9" x14ac:dyDescent="0.35">
      <c r="A219" t="s">
        <v>8219</v>
      </c>
      <c r="B219">
        <v>17</v>
      </c>
      <c r="H219" t="s">
        <v>8221</v>
      </c>
      <c r="I219">
        <v>0</v>
      </c>
    </row>
    <row r="220" spans="1:9" x14ac:dyDescent="0.35">
      <c r="A220" t="s">
        <v>8219</v>
      </c>
      <c r="B220">
        <v>17</v>
      </c>
      <c r="H220" t="s">
        <v>8221</v>
      </c>
      <c r="I220">
        <v>0</v>
      </c>
    </row>
    <row r="221" spans="1:9" x14ac:dyDescent="0.35">
      <c r="A221" t="s">
        <v>8219</v>
      </c>
      <c r="B221">
        <v>17</v>
      </c>
      <c r="H221" t="s">
        <v>8221</v>
      </c>
      <c r="I221">
        <v>0</v>
      </c>
    </row>
    <row r="222" spans="1:9" x14ac:dyDescent="0.35">
      <c r="A222" t="s">
        <v>8219</v>
      </c>
      <c r="B222">
        <v>17</v>
      </c>
      <c r="H222" t="s">
        <v>8221</v>
      </c>
      <c r="I222">
        <v>0</v>
      </c>
    </row>
    <row r="223" spans="1:9" x14ac:dyDescent="0.35">
      <c r="A223" t="s">
        <v>8219</v>
      </c>
      <c r="B223">
        <v>17</v>
      </c>
      <c r="H223" t="s">
        <v>8221</v>
      </c>
      <c r="I223">
        <v>0</v>
      </c>
    </row>
    <row r="224" spans="1:9" x14ac:dyDescent="0.35">
      <c r="A224" t="s">
        <v>8219</v>
      </c>
      <c r="B224">
        <v>17</v>
      </c>
      <c r="H224" t="s">
        <v>8221</v>
      </c>
      <c r="I224">
        <v>0</v>
      </c>
    </row>
    <row r="225" spans="1:9" x14ac:dyDescent="0.35">
      <c r="A225" t="s">
        <v>8219</v>
      </c>
      <c r="B225">
        <v>17</v>
      </c>
      <c r="H225" t="s">
        <v>8221</v>
      </c>
      <c r="I225">
        <v>0</v>
      </c>
    </row>
    <row r="226" spans="1:9" x14ac:dyDescent="0.35">
      <c r="A226" t="s">
        <v>8219</v>
      </c>
      <c r="B226">
        <v>17</v>
      </c>
      <c r="H226" t="s">
        <v>8221</v>
      </c>
      <c r="I226">
        <v>0</v>
      </c>
    </row>
    <row r="227" spans="1:9" x14ac:dyDescent="0.35">
      <c r="A227" t="s">
        <v>8219</v>
      </c>
      <c r="B227">
        <v>17</v>
      </c>
      <c r="H227" t="s">
        <v>8221</v>
      </c>
      <c r="I227">
        <v>0</v>
      </c>
    </row>
    <row r="228" spans="1:9" x14ac:dyDescent="0.35">
      <c r="A228" t="s">
        <v>8219</v>
      </c>
      <c r="B228">
        <v>17</v>
      </c>
      <c r="H228" t="s">
        <v>8221</v>
      </c>
      <c r="I228">
        <v>0</v>
      </c>
    </row>
    <row r="229" spans="1:9" x14ac:dyDescent="0.35">
      <c r="A229" t="s">
        <v>8219</v>
      </c>
      <c r="B229">
        <v>17</v>
      </c>
      <c r="H229" t="s">
        <v>8221</v>
      </c>
      <c r="I229">
        <v>0</v>
      </c>
    </row>
    <row r="230" spans="1:9" x14ac:dyDescent="0.35">
      <c r="A230" t="s">
        <v>8219</v>
      </c>
      <c r="B230">
        <v>17</v>
      </c>
      <c r="H230" t="s">
        <v>8221</v>
      </c>
      <c r="I230">
        <v>0</v>
      </c>
    </row>
    <row r="231" spans="1:9" x14ac:dyDescent="0.35">
      <c r="A231" t="s">
        <v>8219</v>
      </c>
      <c r="B231">
        <v>17</v>
      </c>
      <c r="H231" t="s">
        <v>8221</v>
      </c>
      <c r="I231">
        <v>0</v>
      </c>
    </row>
    <row r="232" spans="1:9" x14ac:dyDescent="0.35">
      <c r="A232" t="s">
        <v>8219</v>
      </c>
      <c r="B232">
        <v>17</v>
      </c>
      <c r="H232" t="s">
        <v>8221</v>
      </c>
      <c r="I232">
        <v>0</v>
      </c>
    </row>
    <row r="233" spans="1:9" x14ac:dyDescent="0.35">
      <c r="A233" t="s">
        <v>8219</v>
      </c>
      <c r="B233">
        <v>17</v>
      </c>
      <c r="H233" t="s">
        <v>8221</v>
      </c>
      <c r="I233">
        <v>0</v>
      </c>
    </row>
    <row r="234" spans="1:9" x14ac:dyDescent="0.35">
      <c r="A234" t="s">
        <v>8219</v>
      </c>
      <c r="B234">
        <v>17</v>
      </c>
      <c r="H234" t="s">
        <v>8221</v>
      </c>
      <c r="I234">
        <v>0</v>
      </c>
    </row>
    <row r="235" spans="1:9" x14ac:dyDescent="0.35">
      <c r="A235" t="s">
        <v>8219</v>
      </c>
      <c r="B235">
        <v>17</v>
      </c>
      <c r="H235" t="s">
        <v>8221</v>
      </c>
      <c r="I235">
        <v>0</v>
      </c>
    </row>
    <row r="236" spans="1:9" x14ac:dyDescent="0.35">
      <c r="A236" t="s">
        <v>8219</v>
      </c>
      <c r="B236">
        <v>17</v>
      </c>
      <c r="H236" t="s">
        <v>8221</v>
      </c>
      <c r="I236">
        <v>0</v>
      </c>
    </row>
    <row r="237" spans="1:9" x14ac:dyDescent="0.35">
      <c r="A237" t="s">
        <v>8219</v>
      </c>
      <c r="B237">
        <v>17</v>
      </c>
      <c r="H237" t="s">
        <v>8221</v>
      </c>
      <c r="I237">
        <v>0</v>
      </c>
    </row>
    <row r="238" spans="1:9" x14ac:dyDescent="0.35">
      <c r="A238" t="s">
        <v>8219</v>
      </c>
      <c r="B238">
        <v>17</v>
      </c>
      <c r="H238" t="s">
        <v>8221</v>
      </c>
      <c r="I238">
        <v>0</v>
      </c>
    </row>
    <row r="239" spans="1:9" x14ac:dyDescent="0.35">
      <c r="A239" t="s">
        <v>8219</v>
      </c>
      <c r="B239">
        <v>18</v>
      </c>
      <c r="H239" t="s">
        <v>8221</v>
      </c>
      <c r="I239">
        <v>0</v>
      </c>
    </row>
    <row r="240" spans="1:9" x14ac:dyDescent="0.35">
      <c r="A240" t="s">
        <v>8219</v>
      </c>
      <c r="B240">
        <v>18</v>
      </c>
      <c r="H240" t="s">
        <v>8221</v>
      </c>
      <c r="I240">
        <v>0</v>
      </c>
    </row>
    <row r="241" spans="1:9" x14ac:dyDescent="0.35">
      <c r="A241" t="s">
        <v>8219</v>
      </c>
      <c r="B241">
        <v>18</v>
      </c>
      <c r="H241" t="s">
        <v>8221</v>
      </c>
      <c r="I241">
        <v>0</v>
      </c>
    </row>
    <row r="242" spans="1:9" x14ac:dyDescent="0.35">
      <c r="A242" t="s">
        <v>8219</v>
      </c>
      <c r="B242">
        <v>18</v>
      </c>
      <c r="H242" t="s">
        <v>8221</v>
      </c>
      <c r="I242">
        <v>0</v>
      </c>
    </row>
    <row r="243" spans="1:9" x14ac:dyDescent="0.35">
      <c r="A243" t="s">
        <v>8219</v>
      </c>
      <c r="B243">
        <v>18</v>
      </c>
      <c r="H243" t="s">
        <v>8221</v>
      </c>
      <c r="I243">
        <v>0</v>
      </c>
    </row>
    <row r="244" spans="1:9" x14ac:dyDescent="0.35">
      <c r="A244" t="s">
        <v>8219</v>
      </c>
      <c r="B244">
        <v>18</v>
      </c>
      <c r="H244" t="s">
        <v>8221</v>
      </c>
      <c r="I244">
        <v>0</v>
      </c>
    </row>
    <row r="245" spans="1:9" x14ac:dyDescent="0.35">
      <c r="A245" t="s">
        <v>8219</v>
      </c>
      <c r="B245">
        <v>18</v>
      </c>
      <c r="H245" t="s">
        <v>8221</v>
      </c>
      <c r="I245">
        <v>0</v>
      </c>
    </row>
    <row r="246" spans="1:9" x14ac:dyDescent="0.35">
      <c r="A246" t="s">
        <v>8219</v>
      </c>
      <c r="B246">
        <v>18</v>
      </c>
      <c r="H246" t="s">
        <v>8221</v>
      </c>
      <c r="I246">
        <v>0</v>
      </c>
    </row>
    <row r="247" spans="1:9" x14ac:dyDescent="0.35">
      <c r="A247" t="s">
        <v>8219</v>
      </c>
      <c r="B247">
        <v>18</v>
      </c>
      <c r="H247" t="s">
        <v>8221</v>
      </c>
      <c r="I247">
        <v>0</v>
      </c>
    </row>
    <row r="248" spans="1:9" x14ac:dyDescent="0.35">
      <c r="A248" t="s">
        <v>8219</v>
      </c>
      <c r="B248">
        <v>18</v>
      </c>
      <c r="H248" t="s">
        <v>8221</v>
      </c>
      <c r="I248">
        <v>0</v>
      </c>
    </row>
    <row r="249" spans="1:9" x14ac:dyDescent="0.35">
      <c r="A249" t="s">
        <v>8219</v>
      </c>
      <c r="B249">
        <v>18</v>
      </c>
      <c r="H249" t="s">
        <v>8221</v>
      </c>
      <c r="I249">
        <v>0</v>
      </c>
    </row>
    <row r="250" spans="1:9" x14ac:dyDescent="0.35">
      <c r="A250" t="s">
        <v>8219</v>
      </c>
      <c r="B250">
        <v>18</v>
      </c>
      <c r="H250" t="s">
        <v>8221</v>
      </c>
      <c r="I250">
        <v>0</v>
      </c>
    </row>
    <row r="251" spans="1:9" x14ac:dyDescent="0.35">
      <c r="A251" t="s">
        <v>8219</v>
      </c>
      <c r="B251">
        <v>18</v>
      </c>
      <c r="H251" t="s">
        <v>8221</v>
      </c>
      <c r="I251">
        <v>0</v>
      </c>
    </row>
    <row r="252" spans="1:9" x14ac:dyDescent="0.35">
      <c r="A252" t="s">
        <v>8219</v>
      </c>
      <c r="B252">
        <v>18</v>
      </c>
      <c r="H252" t="s">
        <v>8221</v>
      </c>
      <c r="I252">
        <v>0</v>
      </c>
    </row>
    <row r="253" spans="1:9" x14ac:dyDescent="0.35">
      <c r="A253" t="s">
        <v>8219</v>
      </c>
      <c r="B253">
        <v>18</v>
      </c>
      <c r="H253" t="s">
        <v>8221</v>
      </c>
      <c r="I253">
        <v>0</v>
      </c>
    </row>
    <row r="254" spans="1:9" x14ac:dyDescent="0.35">
      <c r="A254" t="s">
        <v>8219</v>
      </c>
      <c r="B254">
        <v>18</v>
      </c>
      <c r="H254" t="s">
        <v>8221</v>
      </c>
      <c r="I254">
        <v>0</v>
      </c>
    </row>
    <row r="255" spans="1:9" x14ac:dyDescent="0.35">
      <c r="A255" t="s">
        <v>8219</v>
      </c>
      <c r="B255">
        <v>18</v>
      </c>
      <c r="H255" t="s">
        <v>8221</v>
      </c>
      <c r="I255">
        <v>0</v>
      </c>
    </row>
    <row r="256" spans="1:9" x14ac:dyDescent="0.35">
      <c r="A256" t="s">
        <v>8219</v>
      </c>
      <c r="B256">
        <v>18</v>
      </c>
      <c r="H256" t="s">
        <v>8221</v>
      </c>
      <c r="I256">
        <v>0</v>
      </c>
    </row>
    <row r="257" spans="1:9" x14ac:dyDescent="0.35">
      <c r="A257" t="s">
        <v>8219</v>
      </c>
      <c r="B257">
        <v>18</v>
      </c>
      <c r="H257" t="s">
        <v>8221</v>
      </c>
      <c r="I257">
        <v>0</v>
      </c>
    </row>
    <row r="258" spans="1:9" x14ac:dyDescent="0.35">
      <c r="A258" t="s">
        <v>8219</v>
      </c>
      <c r="B258">
        <v>18</v>
      </c>
      <c r="H258" t="s">
        <v>8221</v>
      </c>
      <c r="I258">
        <v>0</v>
      </c>
    </row>
    <row r="259" spans="1:9" x14ac:dyDescent="0.35">
      <c r="A259" t="s">
        <v>8219</v>
      </c>
      <c r="B259">
        <v>18</v>
      </c>
      <c r="H259" t="s">
        <v>8221</v>
      </c>
      <c r="I259">
        <v>0</v>
      </c>
    </row>
    <row r="260" spans="1:9" x14ac:dyDescent="0.35">
      <c r="A260" t="s">
        <v>8219</v>
      </c>
      <c r="B260">
        <v>19</v>
      </c>
      <c r="H260" t="s">
        <v>8221</v>
      </c>
      <c r="I260">
        <v>0</v>
      </c>
    </row>
    <row r="261" spans="1:9" x14ac:dyDescent="0.35">
      <c r="A261" t="s">
        <v>8219</v>
      </c>
      <c r="B261">
        <v>19</v>
      </c>
      <c r="H261" t="s">
        <v>8221</v>
      </c>
      <c r="I261">
        <v>0</v>
      </c>
    </row>
    <row r="262" spans="1:9" x14ac:dyDescent="0.35">
      <c r="A262" t="s">
        <v>8219</v>
      </c>
      <c r="B262">
        <v>19</v>
      </c>
      <c r="H262" t="s">
        <v>8221</v>
      </c>
      <c r="I262">
        <v>0</v>
      </c>
    </row>
    <row r="263" spans="1:9" x14ac:dyDescent="0.35">
      <c r="A263" t="s">
        <v>8219</v>
      </c>
      <c r="B263">
        <v>19</v>
      </c>
      <c r="H263" t="s">
        <v>8221</v>
      </c>
      <c r="I263">
        <v>0</v>
      </c>
    </row>
    <row r="264" spans="1:9" x14ac:dyDescent="0.35">
      <c r="A264" t="s">
        <v>8219</v>
      </c>
      <c r="B264">
        <v>19</v>
      </c>
      <c r="H264" t="s">
        <v>8221</v>
      </c>
      <c r="I264">
        <v>0</v>
      </c>
    </row>
    <row r="265" spans="1:9" x14ac:dyDescent="0.35">
      <c r="A265" t="s">
        <v>8219</v>
      </c>
      <c r="B265">
        <v>19</v>
      </c>
      <c r="H265" t="s">
        <v>8221</v>
      </c>
      <c r="I265">
        <v>0</v>
      </c>
    </row>
    <row r="266" spans="1:9" x14ac:dyDescent="0.35">
      <c r="A266" t="s">
        <v>8219</v>
      </c>
      <c r="B266">
        <v>19</v>
      </c>
      <c r="H266" t="s">
        <v>8221</v>
      </c>
      <c r="I266">
        <v>0</v>
      </c>
    </row>
    <row r="267" spans="1:9" x14ac:dyDescent="0.35">
      <c r="A267" t="s">
        <v>8219</v>
      </c>
      <c r="B267">
        <v>19</v>
      </c>
      <c r="H267" t="s">
        <v>8221</v>
      </c>
      <c r="I267">
        <v>0</v>
      </c>
    </row>
    <row r="268" spans="1:9" x14ac:dyDescent="0.35">
      <c r="A268" t="s">
        <v>8219</v>
      </c>
      <c r="B268">
        <v>19</v>
      </c>
      <c r="H268" t="s">
        <v>8221</v>
      </c>
      <c r="I268">
        <v>0</v>
      </c>
    </row>
    <row r="269" spans="1:9" x14ac:dyDescent="0.35">
      <c r="A269" t="s">
        <v>8219</v>
      </c>
      <c r="B269">
        <v>19</v>
      </c>
      <c r="H269" t="s">
        <v>8221</v>
      </c>
      <c r="I269">
        <v>0</v>
      </c>
    </row>
    <row r="270" spans="1:9" x14ac:dyDescent="0.35">
      <c r="A270" t="s">
        <v>8219</v>
      </c>
      <c r="B270">
        <v>19</v>
      </c>
      <c r="H270" t="s">
        <v>8221</v>
      </c>
      <c r="I270">
        <v>0</v>
      </c>
    </row>
    <row r="271" spans="1:9" x14ac:dyDescent="0.35">
      <c r="A271" t="s">
        <v>8219</v>
      </c>
      <c r="B271">
        <v>19</v>
      </c>
      <c r="H271" t="s">
        <v>8221</v>
      </c>
      <c r="I271">
        <v>0</v>
      </c>
    </row>
    <row r="272" spans="1:9" x14ac:dyDescent="0.35">
      <c r="A272" t="s">
        <v>8219</v>
      </c>
      <c r="B272">
        <v>19</v>
      </c>
      <c r="H272" t="s">
        <v>8221</v>
      </c>
      <c r="I272">
        <v>0</v>
      </c>
    </row>
    <row r="273" spans="1:9" x14ac:dyDescent="0.35">
      <c r="A273" t="s">
        <v>8219</v>
      </c>
      <c r="B273">
        <v>19</v>
      </c>
      <c r="H273" t="s">
        <v>8221</v>
      </c>
      <c r="I273">
        <v>0</v>
      </c>
    </row>
    <row r="274" spans="1:9" x14ac:dyDescent="0.35">
      <c r="A274" t="s">
        <v>8219</v>
      </c>
      <c r="B274">
        <v>19</v>
      </c>
      <c r="H274" t="s">
        <v>8221</v>
      </c>
      <c r="I274">
        <v>0</v>
      </c>
    </row>
    <row r="275" spans="1:9" x14ac:dyDescent="0.35">
      <c r="A275" t="s">
        <v>8219</v>
      </c>
      <c r="B275">
        <v>19</v>
      </c>
      <c r="H275" t="s">
        <v>8221</v>
      </c>
      <c r="I275">
        <v>0</v>
      </c>
    </row>
    <row r="276" spans="1:9" x14ac:dyDescent="0.35">
      <c r="A276" t="s">
        <v>8219</v>
      </c>
      <c r="B276">
        <v>19</v>
      </c>
      <c r="H276" t="s">
        <v>8221</v>
      </c>
      <c r="I276">
        <v>0</v>
      </c>
    </row>
    <row r="277" spans="1:9" x14ac:dyDescent="0.35">
      <c r="A277" t="s">
        <v>8219</v>
      </c>
      <c r="B277">
        <v>19</v>
      </c>
      <c r="H277" t="s">
        <v>8221</v>
      </c>
      <c r="I277">
        <v>0</v>
      </c>
    </row>
    <row r="278" spans="1:9" x14ac:dyDescent="0.35">
      <c r="A278" t="s">
        <v>8219</v>
      </c>
      <c r="B278">
        <v>19</v>
      </c>
      <c r="H278" t="s">
        <v>8221</v>
      </c>
      <c r="I278">
        <v>0</v>
      </c>
    </row>
    <row r="279" spans="1:9" x14ac:dyDescent="0.35">
      <c r="A279" t="s">
        <v>8219</v>
      </c>
      <c r="B279">
        <v>19</v>
      </c>
      <c r="H279" t="s">
        <v>8221</v>
      </c>
      <c r="I279">
        <v>0</v>
      </c>
    </row>
    <row r="280" spans="1:9" x14ac:dyDescent="0.35">
      <c r="A280" t="s">
        <v>8219</v>
      </c>
      <c r="B280">
        <v>19</v>
      </c>
      <c r="H280" t="s">
        <v>8221</v>
      </c>
      <c r="I280">
        <v>0</v>
      </c>
    </row>
    <row r="281" spans="1:9" x14ac:dyDescent="0.35">
      <c r="A281" t="s">
        <v>8219</v>
      </c>
      <c r="B281">
        <v>19</v>
      </c>
      <c r="H281" t="s">
        <v>8221</v>
      </c>
      <c r="I281">
        <v>0</v>
      </c>
    </row>
    <row r="282" spans="1:9" x14ac:dyDescent="0.35">
      <c r="A282" t="s">
        <v>8219</v>
      </c>
      <c r="B282">
        <v>19</v>
      </c>
      <c r="H282" t="s">
        <v>8221</v>
      </c>
      <c r="I282">
        <v>0</v>
      </c>
    </row>
    <row r="283" spans="1:9" x14ac:dyDescent="0.35">
      <c r="A283" t="s">
        <v>8219</v>
      </c>
      <c r="B283">
        <v>19</v>
      </c>
      <c r="H283" t="s">
        <v>8221</v>
      </c>
      <c r="I283">
        <v>0</v>
      </c>
    </row>
    <row r="284" spans="1:9" x14ac:dyDescent="0.35">
      <c r="A284" t="s">
        <v>8219</v>
      </c>
      <c r="B284">
        <v>19</v>
      </c>
      <c r="H284" t="s">
        <v>8221</v>
      </c>
      <c r="I284">
        <v>0</v>
      </c>
    </row>
    <row r="285" spans="1:9" x14ac:dyDescent="0.35">
      <c r="A285" t="s">
        <v>8219</v>
      </c>
      <c r="B285">
        <v>20</v>
      </c>
      <c r="H285" t="s">
        <v>8221</v>
      </c>
      <c r="I285">
        <v>0</v>
      </c>
    </row>
    <row r="286" spans="1:9" x14ac:dyDescent="0.35">
      <c r="A286" t="s">
        <v>8219</v>
      </c>
      <c r="B286">
        <v>20</v>
      </c>
      <c r="H286" t="s">
        <v>8221</v>
      </c>
      <c r="I286">
        <v>0</v>
      </c>
    </row>
    <row r="287" spans="1:9" x14ac:dyDescent="0.35">
      <c r="A287" t="s">
        <v>8219</v>
      </c>
      <c r="B287">
        <v>20</v>
      </c>
      <c r="H287" t="s">
        <v>8221</v>
      </c>
      <c r="I287">
        <v>0</v>
      </c>
    </row>
    <row r="288" spans="1:9" x14ac:dyDescent="0.35">
      <c r="A288" t="s">
        <v>8219</v>
      </c>
      <c r="B288">
        <v>20</v>
      </c>
      <c r="H288" t="s">
        <v>8221</v>
      </c>
      <c r="I288">
        <v>0</v>
      </c>
    </row>
    <row r="289" spans="1:9" x14ac:dyDescent="0.35">
      <c r="A289" t="s">
        <v>8219</v>
      </c>
      <c r="B289">
        <v>20</v>
      </c>
      <c r="H289" t="s">
        <v>8221</v>
      </c>
      <c r="I289">
        <v>0</v>
      </c>
    </row>
    <row r="290" spans="1:9" x14ac:dyDescent="0.35">
      <c r="A290" t="s">
        <v>8219</v>
      </c>
      <c r="B290">
        <v>20</v>
      </c>
      <c r="H290" t="s">
        <v>8221</v>
      </c>
      <c r="I290">
        <v>1</v>
      </c>
    </row>
    <row r="291" spans="1:9" x14ac:dyDescent="0.35">
      <c r="A291" t="s">
        <v>8219</v>
      </c>
      <c r="B291">
        <v>20</v>
      </c>
      <c r="H291" t="s">
        <v>8221</v>
      </c>
      <c r="I291">
        <v>1</v>
      </c>
    </row>
    <row r="292" spans="1:9" x14ac:dyDescent="0.35">
      <c r="A292" t="s">
        <v>8219</v>
      </c>
      <c r="B292">
        <v>20</v>
      </c>
      <c r="H292" t="s">
        <v>8221</v>
      </c>
      <c r="I292">
        <v>1</v>
      </c>
    </row>
    <row r="293" spans="1:9" x14ac:dyDescent="0.35">
      <c r="A293" t="s">
        <v>8219</v>
      </c>
      <c r="B293">
        <v>20</v>
      </c>
      <c r="H293" t="s">
        <v>8221</v>
      </c>
      <c r="I293">
        <v>1</v>
      </c>
    </row>
    <row r="294" spans="1:9" x14ac:dyDescent="0.35">
      <c r="A294" t="s">
        <v>8219</v>
      </c>
      <c r="B294">
        <v>20</v>
      </c>
      <c r="H294" t="s">
        <v>8221</v>
      </c>
      <c r="I294">
        <v>1</v>
      </c>
    </row>
    <row r="295" spans="1:9" x14ac:dyDescent="0.35">
      <c r="A295" t="s">
        <v>8219</v>
      </c>
      <c r="B295">
        <v>20</v>
      </c>
      <c r="H295" t="s">
        <v>8221</v>
      </c>
      <c r="I295">
        <v>1</v>
      </c>
    </row>
    <row r="296" spans="1:9" x14ac:dyDescent="0.35">
      <c r="A296" t="s">
        <v>8219</v>
      </c>
      <c r="B296">
        <v>20</v>
      </c>
      <c r="H296" t="s">
        <v>8221</v>
      </c>
      <c r="I296">
        <v>1</v>
      </c>
    </row>
    <row r="297" spans="1:9" x14ac:dyDescent="0.35">
      <c r="A297" t="s">
        <v>8219</v>
      </c>
      <c r="B297">
        <v>20</v>
      </c>
      <c r="H297" t="s">
        <v>8221</v>
      </c>
      <c r="I297">
        <v>1</v>
      </c>
    </row>
    <row r="298" spans="1:9" x14ac:dyDescent="0.35">
      <c r="A298" t="s">
        <v>8219</v>
      </c>
      <c r="B298">
        <v>20</v>
      </c>
      <c r="H298" t="s">
        <v>8221</v>
      </c>
      <c r="I298">
        <v>1</v>
      </c>
    </row>
    <row r="299" spans="1:9" x14ac:dyDescent="0.35">
      <c r="A299" t="s">
        <v>8219</v>
      </c>
      <c r="B299">
        <v>20</v>
      </c>
      <c r="H299" t="s">
        <v>8221</v>
      </c>
      <c r="I299">
        <v>1</v>
      </c>
    </row>
    <row r="300" spans="1:9" x14ac:dyDescent="0.35">
      <c r="A300" t="s">
        <v>8219</v>
      </c>
      <c r="B300">
        <v>20</v>
      </c>
      <c r="H300" t="s">
        <v>8221</v>
      </c>
      <c r="I300">
        <v>1</v>
      </c>
    </row>
    <row r="301" spans="1:9" x14ac:dyDescent="0.35">
      <c r="A301" t="s">
        <v>8219</v>
      </c>
      <c r="B301">
        <v>20</v>
      </c>
      <c r="H301" t="s">
        <v>8221</v>
      </c>
      <c r="I301">
        <v>1</v>
      </c>
    </row>
    <row r="302" spans="1:9" x14ac:dyDescent="0.35">
      <c r="A302" t="s">
        <v>8219</v>
      </c>
      <c r="B302">
        <v>20</v>
      </c>
      <c r="H302" t="s">
        <v>8221</v>
      </c>
      <c r="I302">
        <v>1</v>
      </c>
    </row>
    <row r="303" spans="1:9" x14ac:dyDescent="0.35">
      <c r="A303" t="s">
        <v>8219</v>
      </c>
      <c r="B303">
        <v>20</v>
      </c>
      <c r="H303" t="s">
        <v>8221</v>
      </c>
      <c r="I303">
        <v>1</v>
      </c>
    </row>
    <row r="304" spans="1:9" x14ac:dyDescent="0.35">
      <c r="A304" t="s">
        <v>8219</v>
      </c>
      <c r="B304">
        <v>20</v>
      </c>
      <c r="H304" t="s">
        <v>8221</v>
      </c>
      <c r="I304">
        <v>1</v>
      </c>
    </row>
    <row r="305" spans="1:9" x14ac:dyDescent="0.35">
      <c r="A305" t="s">
        <v>8219</v>
      </c>
      <c r="B305">
        <v>20</v>
      </c>
      <c r="H305" t="s">
        <v>8221</v>
      </c>
      <c r="I305">
        <v>1</v>
      </c>
    </row>
    <row r="306" spans="1:9" x14ac:dyDescent="0.35">
      <c r="A306" t="s">
        <v>8219</v>
      </c>
      <c r="B306">
        <v>20</v>
      </c>
      <c r="H306" t="s">
        <v>8221</v>
      </c>
      <c r="I306">
        <v>1</v>
      </c>
    </row>
    <row r="307" spans="1:9" x14ac:dyDescent="0.35">
      <c r="A307" t="s">
        <v>8219</v>
      </c>
      <c r="B307">
        <v>20</v>
      </c>
      <c r="H307" t="s">
        <v>8221</v>
      </c>
      <c r="I307">
        <v>1</v>
      </c>
    </row>
    <row r="308" spans="1:9" x14ac:dyDescent="0.35">
      <c r="A308" t="s">
        <v>8219</v>
      </c>
      <c r="B308">
        <v>20</v>
      </c>
      <c r="H308" t="s">
        <v>8221</v>
      </c>
      <c r="I308">
        <v>1</v>
      </c>
    </row>
    <row r="309" spans="1:9" x14ac:dyDescent="0.35">
      <c r="A309" t="s">
        <v>8219</v>
      </c>
      <c r="B309">
        <v>20</v>
      </c>
      <c r="H309" t="s">
        <v>8221</v>
      </c>
      <c r="I309">
        <v>1</v>
      </c>
    </row>
    <row r="310" spans="1:9" x14ac:dyDescent="0.35">
      <c r="A310" t="s">
        <v>8219</v>
      </c>
      <c r="B310">
        <v>20</v>
      </c>
      <c r="H310" t="s">
        <v>8221</v>
      </c>
      <c r="I310">
        <v>1</v>
      </c>
    </row>
    <row r="311" spans="1:9" x14ac:dyDescent="0.35">
      <c r="A311" t="s">
        <v>8219</v>
      </c>
      <c r="B311">
        <v>20</v>
      </c>
      <c r="H311" t="s">
        <v>8221</v>
      </c>
      <c r="I311">
        <v>1</v>
      </c>
    </row>
    <row r="312" spans="1:9" x14ac:dyDescent="0.35">
      <c r="A312" t="s">
        <v>8219</v>
      </c>
      <c r="B312">
        <v>20</v>
      </c>
      <c r="H312" t="s">
        <v>8221</v>
      </c>
      <c r="I312">
        <v>1</v>
      </c>
    </row>
    <row r="313" spans="1:9" x14ac:dyDescent="0.35">
      <c r="A313" t="s">
        <v>8219</v>
      </c>
      <c r="B313">
        <v>20</v>
      </c>
      <c r="H313" t="s">
        <v>8221</v>
      </c>
      <c r="I313">
        <v>1</v>
      </c>
    </row>
    <row r="314" spans="1:9" x14ac:dyDescent="0.35">
      <c r="A314" t="s">
        <v>8219</v>
      </c>
      <c r="B314">
        <v>20</v>
      </c>
      <c r="H314" t="s">
        <v>8221</v>
      </c>
      <c r="I314">
        <v>1</v>
      </c>
    </row>
    <row r="315" spans="1:9" x14ac:dyDescent="0.35">
      <c r="A315" t="s">
        <v>8219</v>
      </c>
      <c r="B315">
        <v>20</v>
      </c>
      <c r="H315" t="s">
        <v>8221</v>
      </c>
      <c r="I315">
        <v>1</v>
      </c>
    </row>
    <row r="316" spans="1:9" x14ac:dyDescent="0.35">
      <c r="A316" t="s">
        <v>8219</v>
      </c>
      <c r="B316">
        <v>20</v>
      </c>
      <c r="H316" t="s">
        <v>8221</v>
      </c>
      <c r="I316">
        <v>1</v>
      </c>
    </row>
    <row r="317" spans="1:9" x14ac:dyDescent="0.35">
      <c r="A317" t="s">
        <v>8219</v>
      </c>
      <c r="B317">
        <v>20</v>
      </c>
      <c r="H317" t="s">
        <v>8221</v>
      </c>
      <c r="I317">
        <v>1</v>
      </c>
    </row>
    <row r="318" spans="1:9" x14ac:dyDescent="0.35">
      <c r="A318" t="s">
        <v>8219</v>
      </c>
      <c r="B318">
        <v>20</v>
      </c>
      <c r="H318" t="s">
        <v>8221</v>
      </c>
      <c r="I318">
        <v>1</v>
      </c>
    </row>
    <row r="319" spans="1:9" x14ac:dyDescent="0.35">
      <c r="A319" t="s">
        <v>8219</v>
      </c>
      <c r="B319">
        <v>20</v>
      </c>
      <c r="H319" t="s">
        <v>8221</v>
      </c>
      <c r="I319">
        <v>1</v>
      </c>
    </row>
    <row r="320" spans="1:9" x14ac:dyDescent="0.35">
      <c r="A320" t="s">
        <v>8219</v>
      </c>
      <c r="B320">
        <v>21</v>
      </c>
      <c r="H320" t="s">
        <v>8221</v>
      </c>
      <c r="I320">
        <v>1</v>
      </c>
    </row>
    <row r="321" spans="1:9" x14ac:dyDescent="0.35">
      <c r="A321" t="s">
        <v>8219</v>
      </c>
      <c r="B321">
        <v>21</v>
      </c>
      <c r="H321" t="s">
        <v>8221</v>
      </c>
      <c r="I321">
        <v>1</v>
      </c>
    </row>
    <row r="322" spans="1:9" x14ac:dyDescent="0.35">
      <c r="A322" t="s">
        <v>8219</v>
      </c>
      <c r="B322">
        <v>21</v>
      </c>
      <c r="H322" t="s">
        <v>8221</v>
      </c>
      <c r="I322">
        <v>1</v>
      </c>
    </row>
    <row r="323" spans="1:9" x14ac:dyDescent="0.35">
      <c r="A323" t="s">
        <v>8219</v>
      </c>
      <c r="B323">
        <v>21</v>
      </c>
      <c r="H323" t="s">
        <v>8221</v>
      </c>
      <c r="I323">
        <v>1</v>
      </c>
    </row>
    <row r="324" spans="1:9" x14ac:dyDescent="0.35">
      <c r="A324" t="s">
        <v>8219</v>
      </c>
      <c r="B324">
        <v>21</v>
      </c>
      <c r="H324" t="s">
        <v>8221</v>
      </c>
      <c r="I324">
        <v>1</v>
      </c>
    </row>
    <row r="325" spans="1:9" x14ac:dyDescent="0.35">
      <c r="A325" t="s">
        <v>8219</v>
      </c>
      <c r="B325">
        <v>21</v>
      </c>
      <c r="H325" t="s">
        <v>8221</v>
      </c>
      <c r="I325">
        <v>1</v>
      </c>
    </row>
    <row r="326" spans="1:9" x14ac:dyDescent="0.35">
      <c r="A326" t="s">
        <v>8219</v>
      </c>
      <c r="B326">
        <v>21</v>
      </c>
      <c r="H326" t="s">
        <v>8221</v>
      </c>
      <c r="I326">
        <v>1</v>
      </c>
    </row>
    <row r="327" spans="1:9" x14ac:dyDescent="0.35">
      <c r="A327" t="s">
        <v>8219</v>
      </c>
      <c r="B327">
        <v>21</v>
      </c>
      <c r="H327" t="s">
        <v>8221</v>
      </c>
      <c r="I327">
        <v>1</v>
      </c>
    </row>
    <row r="328" spans="1:9" x14ac:dyDescent="0.35">
      <c r="A328" t="s">
        <v>8219</v>
      </c>
      <c r="B328">
        <v>21</v>
      </c>
      <c r="H328" t="s">
        <v>8221</v>
      </c>
      <c r="I328">
        <v>1</v>
      </c>
    </row>
    <row r="329" spans="1:9" x14ac:dyDescent="0.35">
      <c r="A329" t="s">
        <v>8219</v>
      </c>
      <c r="B329">
        <v>21</v>
      </c>
      <c r="H329" t="s">
        <v>8221</v>
      </c>
      <c r="I329">
        <v>1</v>
      </c>
    </row>
    <row r="330" spans="1:9" x14ac:dyDescent="0.35">
      <c r="A330" t="s">
        <v>8219</v>
      </c>
      <c r="B330">
        <v>21</v>
      </c>
      <c r="H330" t="s">
        <v>8221</v>
      </c>
      <c r="I330">
        <v>1</v>
      </c>
    </row>
    <row r="331" spans="1:9" x14ac:dyDescent="0.35">
      <c r="A331" t="s">
        <v>8219</v>
      </c>
      <c r="B331">
        <v>21</v>
      </c>
      <c r="H331" t="s">
        <v>8221</v>
      </c>
      <c r="I331">
        <v>1</v>
      </c>
    </row>
    <row r="332" spans="1:9" x14ac:dyDescent="0.35">
      <c r="A332" t="s">
        <v>8219</v>
      </c>
      <c r="B332">
        <v>21</v>
      </c>
      <c r="H332" t="s">
        <v>8221</v>
      </c>
      <c r="I332">
        <v>1</v>
      </c>
    </row>
    <row r="333" spans="1:9" x14ac:dyDescent="0.35">
      <c r="A333" t="s">
        <v>8219</v>
      </c>
      <c r="B333">
        <v>21</v>
      </c>
      <c r="H333" t="s">
        <v>8221</v>
      </c>
      <c r="I333">
        <v>1</v>
      </c>
    </row>
    <row r="334" spans="1:9" x14ac:dyDescent="0.35">
      <c r="A334" t="s">
        <v>8219</v>
      </c>
      <c r="B334">
        <v>21</v>
      </c>
      <c r="H334" t="s">
        <v>8221</v>
      </c>
      <c r="I334">
        <v>1</v>
      </c>
    </row>
    <row r="335" spans="1:9" x14ac:dyDescent="0.35">
      <c r="A335" t="s">
        <v>8219</v>
      </c>
      <c r="B335">
        <v>21</v>
      </c>
      <c r="H335" t="s">
        <v>8221</v>
      </c>
      <c r="I335">
        <v>1</v>
      </c>
    </row>
    <row r="336" spans="1:9" x14ac:dyDescent="0.35">
      <c r="A336" t="s">
        <v>8219</v>
      </c>
      <c r="B336">
        <v>21</v>
      </c>
      <c r="H336" t="s">
        <v>8221</v>
      </c>
      <c r="I336">
        <v>1</v>
      </c>
    </row>
    <row r="337" spans="1:9" x14ac:dyDescent="0.35">
      <c r="A337" t="s">
        <v>8219</v>
      </c>
      <c r="B337">
        <v>21</v>
      </c>
      <c r="H337" t="s">
        <v>8221</v>
      </c>
      <c r="I337">
        <v>1</v>
      </c>
    </row>
    <row r="338" spans="1:9" x14ac:dyDescent="0.35">
      <c r="A338" t="s">
        <v>8219</v>
      </c>
      <c r="B338">
        <v>21</v>
      </c>
      <c r="H338" t="s">
        <v>8221</v>
      </c>
      <c r="I338">
        <v>1</v>
      </c>
    </row>
    <row r="339" spans="1:9" x14ac:dyDescent="0.35">
      <c r="A339" t="s">
        <v>8219</v>
      </c>
      <c r="B339">
        <v>21</v>
      </c>
      <c r="H339" t="s">
        <v>8221</v>
      </c>
      <c r="I339">
        <v>1</v>
      </c>
    </row>
    <row r="340" spans="1:9" x14ac:dyDescent="0.35">
      <c r="A340" t="s">
        <v>8219</v>
      </c>
      <c r="B340">
        <v>21</v>
      </c>
      <c r="H340" t="s">
        <v>8221</v>
      </c>
      <c r="I340">
        <v>1</v>
      </c>
    </row>
    <row r="341" spans="1:9" x14ac:dyDescent="0.35">
      <c r="A341" t="s">
        <v>8219</v>
      </c>
      <c r="B341">
        <v>21</v>
      </c>
      <c r="H341" t="s">
        <v>8221</v>
      </c>
      <c r="I341">
        <v>1</v>
      </c>
    </row>
    <row r="342" spans="1:9" x14ac:dyDescent="0.35">
      <c r="A342" t="s">
        <v>8219</v>
      </c>
      <c r="B342">
        <v>21</v>
      </c>
      <c r="H342" t="s">
        <v>8221</v>
      </c>
      <c r="I342">
        <v>1</v>
      </c>
    </row>
    <row r="343" spans="1:9" x14ac:dyDescent="0.35">
      <c r="A343" t="s">
        <v>8219</v>
      </c>
      <c r="B343">
        <v>21</v>
      </c>
      <c r="H343" t="s">
        <v>8221</v>
      </c>
      <c r="I343">
        <v>1</v>
      </c>
    </row>
    <row r="344" spans="1:9" x14ac:dyDescent="0.35">
      <c r="A344" t="s">
        <v>8219</v>
      </c>
      <c r="B344">
        <v>21</v>
      </c>
      <c r="H344" t="s">
        <v>8221</v>
      </c>
      <c r="I344">
        <v>1</v>
      </c>
    </row>
    <row r="345" spans="1:9" x14ac:dyDescent="0.35">
      <c r="A345" t="s">
        <v>8219</v>
      </c>
      <c r="B345">
        <v>21</v>
      </c>
      <c r="H345" t="s">
        <v>8221</v>
      </c>
      <c r="I345">
        <v>1</v>
      </c>
    </row>
    <row r="346" spans="1:9" x14ac:dyDescent="0.35">
      <c r="A346" t="s">
        <v>8219</v>
      </c>
      <c r="B346">
        <v>21</v>
      </c>
      <c r="H346" t="s">
        <v>8221</v>
      </c>
      <c r="I346">
        <v>1</v>
      </c>
    </row>
    <row r="347" spans="1:9" x14ac:dyDescent="0.35">
      <c r="A347" t="s">
        <v>8219</v>
      </c>
      <c r="B347">
        <v>21</v>
      </c>
      <c r="H347" t="s">
        <v>8221</v>
      </c>
      <c r="I347">
        <v>1</v>
      </c>
    </row>
    <row r="348" spans="1:9" x14ac:dyDescent="0.35">
      <c r="A348" t="s">
        <v>8219</v>
      </c>
      <c r="B348">
        <v>22</v>
      </c>
      <c r="H348" t="s">
        <v>8221</v>
      </c>
      <c r="I348">
        <v>1</v>
      </c>
    </row>
    <row r="349" spans="1:9" x14ac:dyDescent="0.35">
      <c r="A349" t="s">
        <v>8219</v>
      </c>
      <c r="B349">
        <v>22</v>
      </c>
      <c r="H349" t="s">
        <v>8221</v>
      </c>
      <c r="I349">
        <v>1</v>
      </c>
    </row>
    <row r="350" spans="1:9" x14ac:dyDescent="0.35">
      <c r="A350" t="s">
        <v>8219</v>
      </c>
      <c r="B350">
        <v>22</v>
      </c>
      <c r="H350" t="s">
        <v>8221</v>
      </c>
      <c r="I350">
        <v>1</v>
      </c>
    </row>
    <row r="351" spans="1:9" x14ac:dyDescent="0.35">
      <c r="A351" t="s">
        <v>8219</v>
      </c>
      <c r="B351">
        <v>22</v>
      </c>
      <c r="H351" t="s">
        <v>8221</v>
      </c>
      <c r="I351">
        <v>1</v>
      </c>
    </row>
    <row r="352" spans="1:9" x14ac:dyDescent="0.35">
      <c r="A352" t="s">
        <v>8219</v>
      </c>
      <c r="B352">
        <v>22</v>
      </c>
      <c r="H352" t="s">
        <v>8221</v>
      </c>
      <c r="I352">
        <v>1</v>
      </c>
    </row>
    <row r="353" spans="1:9" x14ac:dyDescent="0.35">
      <c r="A353" t="s">
        <v>8219</v>
      </c>
      <c r="B353">
        <v>22</v>
      </c>
      <c r="H353" t="s">
        <v>8221</v>
      </c>
      <c r="I353">
        <v>1</v>
      </c>
    </row>
    <row r="354" spans="1:9" x14ac:dyDescent="0.35">
      <c r="A354" t="s">
        <v>8219</v>
      </c>
      <c r="B354">
        <v>22</v>
      </c>
      <c r="H354" t="s">
        <v>8221</v>
      </c>
      <c r="I354">
        <v>1</v>
      </c>
    </row>
    <row r="355" spans="1:9" x14ac:dyDescent="0.35">
      <c r="A355" t="s">
        <v>8219</v>
      </c>
      <c r="B355">
        <v>22</v>
      </c>
      <c r="H355" t="s">
        <v>8221</v>
      </c>
      <c r="I355">
        <v>1</v>
      </c>
    </row>
    <row r="356" spans="1:9" x14ac:dyDescent="0.35">
      <c r="A356" t="s">
        <v>8219</v>
      </c>
      <c r="B356">
        <v>22</v>
      </c>
      <c r="H356" t="s">
        <v>8221</v>
      </c>
      <c r="I356">
        <v>1</v>
      </c>
    </row>
    <row r="357" spans="1:9" x14ac:dyDescent="0.35">
      <c r="A357" t="s">
        <v>8219</v>
      </c>
      <c r="B357">
        <v>22</v>
      </c>
      <c r="H357" t="s">
        <v>8221</v>
      </c>
      <c r="I357">
        <v>1</v>
      </c>
    </row>
    <row r="358" spans="1:9" x14ac:dyDescent="0.35">
      <c r="A358" t="s">
        <v>8219</v>
      </c>
      <c r="B358">
        <v>22</v>
      </c>
      <c r="H358" t="s">
        <v>8221</v>
      </c>
      <c r="I358">
        <v>1</v>
      </c>
    </row>
    <row r="359" spans="1:9" x14ac:dyDescent="0.35">
      <c r="A359" t="s">
        <v>8219</v>
      </c>
      <c r="B359">
        <v>22</v>
      </c>
      <c r="H359" t="s">
        <v>8221</v>
      </c>
      <c r="I359">
        <v>1</v>
      </c>
    </row>
    <row r="360" spans="1:9" x14ac:dyDescent="0.35">
      <c r="A360" t="s">
        <v>8219</v>
      </c>
      <c r="B360">
        <v>22</v>
      </c>
      <c r="H360" t="s">
        <v>8221</v>
      </c>
      <c r="I360">
        <v>1</v>
      </c>
    </row>
    <row r="361" spans="1:9" x14ac:dyDescent="0.35">
      <c r="A361" t="s">
        <v>8219</v>
      </c>
      <c r="B361">
        <v>22</v>
      </c>
      <c r="H361" t="s">
        <v>8221</v>
      </c>
      <c r="I361">
        <v>1</v>
      </c>
    </row>
    <row r="362" spans="1:9" x14ac:dyDescent="0.35">
      <c r="A362" t="s">
        <v>8219</v>
      </c>
      <c r="B362">
        <v>22</v>
      </c>
      <c r="H362" t="s">
        <v>8221</v>
      </c>
      <c r="I362">
        <v>1</v>
      </c>
    </row>
    <row r="363" spans="1:9" x14ac:dyDescent="0.35">
      <c r="A363" t="s">
        <v>8219</v>
      </c>
      <c r="B363">
        <v>22</v>
      </c>
      <c r="H363" t="s">
        <v>8221</v>
      </c>
      <c r="I363">
        <v>1</v>
      </c>
    </row>
    <row r="364" spans="1:9" x14ac:dyDescent="0.35">
      <c r="A364" t="s">
        <v>8219</v>
      </c>
      <c r="B364">
        <v>22</v>
      </c>
      <c r="H364" t="s">
        <v>8221</v>
      </c>
      <c r="I364">
        <v>1</v>
      </c>
    </row>
    <row r="365" spans="1:9" x14ac:dyDescent="0.35">
      <c r="A365" t="s">
        <v>8219</v>
      </c>
      <c r="B365">
        <v>22</v>
      </c>
      <c r="H365" t="s">
        <v>8221</v>
      </c>
      <c r="I365">
        <v>1</v>
      </c>
    </row>
    <row r="366" spans="1:9" x14ac:dyDescent="0.35">
      <c r="A366" t="s">
        <v>8219</v>
      </c>
      <c r="B366">
        <v>23</v>
      </c>
      <c r="H366" t="s">
        <v>8221</v>
      </c>
      <c r="I366">
        <v>1</v>
      </c>
    </row>
    <row r="367" spans="1:9" x14ac:dyDescent="0.35">
      <c r="A367" t="s">
        <v>8219</v>
      </c>
      <c r="B367">
        <v>23</v>
      </c>
      <c r="H367" t="s">
        <v>8221</v>
      </c>
      <c r="I367">
        <v>1</v>
      </c>
    </row>
    <row r="368" spans="1:9" x14ac:dyDescent="0.35">
      <c r="A368" t="s">
        <v>8219</v>
      </c>
      <c r="B368">
        <v>23</v>
      </c>
      <c r="H368" t="s">
        <v>8221</v>
      </c>
      <c r="I368">
        <v>1</v>
      </c>
    </row>
    <row r="369" spans="1:9" x14ac:dyDescent="0.35">
      <c r="A369" t="s">
        <v>8219</v>
      </c>
      <c r="B369">
        <v>23</v>
      </c>
      <c r="H369" t="s">
        <v>8221</v>
      </c>
      <c r="I369">
        <v>1</v>
      </c>
    </row>
    <row r="370" spans="1:9" x14ac:dyDescent="0.35">
      <c r="A370" t="s">
        <v>8219</v>
      </c>
      <c r="B370">
        <v>23</v>
      </c>
      <c r="H370" t="s">
        <v>8221</v>
      </c>
      <c r="I370">
        <v>1</v>
      </c>
    </row>
    <row r="371" spans="1:9" x14ac:dyDescent="0.35">
      <c r="A371" t="s">
        <v>8219</v>
      </c>
      <c r="B371">
        <v>23</v>
      </c>
      <c r="H371" t="s">
        <v>8221</v>
      </c>
      <c r="I371">
        <v>1</v>
      </c>
    </row>
    <row r="372" spans="1:9" x14ac:dyDescent="0.35">
      <c r="A372" t="s">
        <v>8219</v>
      </c>
      <c r="B372">
        <v>23</v>
      </c>
      <c r="H372" t="s">
        <v>8221</v>
      </c>
      <c r="I372">
        <v>1</v>
      </c>
    </row>
    <row r="373" spans="1:9" x14ac:dyDescent="0.35">
      <c r="A373" t="s">
        <v>8219</v>
      </c>
      <c r="B373">
        <v>23</v>
      </c>
      <c r="H373" t="s">
        <v>8221</v>
      </c>
      <c r="I373">
        <v>1</v>
      </c>
    </row>
    <row r="374" spans="1:9" x14ac:dyDescent="0.35">
      <c r="A374" t="s">
        <v>8219</v>
      </c>
      <c r="B374">
        <v>23</v>
      </c>
      <c r="H374" t="s">
        <v>8221</v>
      </c>
      <c r="I374">
        <v>1</v>
      </c>
    </row>
    <row r="375" spans="1:9" x14ac:dyDescent="0.35">
      <c r="A375" t="s">
        <v>8219</v>
      </c>
      <c r="B375">
        <v>23</v>
      </c>
      <c r="H375" t="s">
        <v>8221</v>
      </c>
      <c r="I375">
        <v>1</v>
      </c>
    </row>
    <row r="376" spans="1:9" x14ac:dyDescent="0.35">
      <c r="A376" t="s">
        <v>8219</v>
      </c>
      <c r="B376">
        <v>23</v>
      </c>
      <c r="H376" t="s">
        <v>8221</v>
      </c>
      <c r="I376">
        <v>1</v>
      </c>
    </row>
    <row r="377" spans="1:9" x14ac:dyDescent="0.35">
      <c r="A377" t="s">
        <v>8219</v>
      </c>
      <c r="B377">
        <v>23</v>
      </c>
      <c r="H377" t="s">
        <v>8221</v>
      </c>
      <c r="I377">
        <v>1</v>
      </c>
    </row>
    <row r="378" spans="1:9" x14ac:dyDescent="0.35">
      <c r="A378" t="s">
        <v>8219</v>
      </c>
      <c r="B378">
        <v>23</v>
      </c>
      <c r="H378" t="s">
        <v>8221</v>
      </c>
      <c r="I378">
        <v>1</v>
      </c>
    </row>
    <row r="379" spans="1:9" x14ac:dyDescent="0.35">
      <c r="A379" t="s">
        <v>8219</v>
      </c>
      <c r="B379">
        <v>23</v>
      </c>
      <c r="H379" t="s">
        <v>8221</v>
      </c>
      <c r="I379">
        <v>1</v>
      </c>
    </row>
    <row r="380" spans="1:9" x14ac:dyDescent="0.35">
      <c r="A380" t="s">
        <v>8219</v>
      </c>
      <c r="B380">
        <v>23</v>
      </c>
      <c r="H380" t="s">
        <v>8221</v>
      </c>
      <c r="I380">
        <v>1</v>
      </c>
    </row>
    <row r="381" spans="1:9" x14ac:dyDescent="0.35">
      <c r="A381" t="s">
        <v>8219</v>
      </c>
      <c r="B381">
        <v>23</v>
      </c>
      <c r="H381" t="s">
        <v>8221</v>
      </c>
      <c r="I381">
        <v>1</v>
      </c>
    </row>
    <row r="382" spans="1:9" x14ac:dyDescent="0.35">
      <c r="A382" t="s">
        <v>8219</v>
      </c>
      <c r="B382">
        <v>23</v>
      </c>
      <c r="H382" t="s">
        <v>8221</v>
      </c>
      <c r="I382">
        <v>1</v>
      </c>
    </row>
    <row r="383" spans="1:9" x14ac:dyDescent="0.35">
      <c r="A383" t="s">
        <v>8219</v>
      </c>
      <c r="B383">
        <v>23</v>
      </c>
      <c r="H383" t="s">
        <v>8221</v>
      </c>
      <c r="I383">
        <v>1</v>
      </c>
    </row>
    <row r="384" spans="1:9" x14ac:dyDescent="0.35">
      <c r="A384" t="s">
        <v>8219</v>
      </c>
      <c r="B384">
        <v>23</v>
      </c>
      <c r="H384" t="s">
        <v>8221</v>
      </c>
      <c r="I384">
        <v>1</v>
      </c>
    </row>
    <row r="385" spans="1:9" x14ac:dyDescent="0.35">
      <c r="A385" t="s">
        <v>8219</v>
      </c>
      <c r="B385">
        <v>23</v>
      </c>
      <c r="H385" t="s">
        <v>8221</v>
      </c>
      <c r="I385">
        <v>1</v>
      </c>
    </row>
    <row r="386" spans="1:9" x14ac:dyDescent="0.35">
      <c r="A386" t="s">
        <v>8219</v>
      </c>
      <c r="B386">
        <v>23</v>
      </c>
      <c r="H386" t="s">
        <v>8221</v>
      </c>
      <c r="I386">
        <v>1</v>
      </c>
    </row>
    <row r="387" spans="1:9" x14ac:dyDescent="0.35">
      <c r="A387" t="s">
        <v>8219</v>
      </c>
      <c r="B387">
        <v>23</v>
      </c>
      <c r="H387" t="s">
        <v>8221</v>
      </c>
      <c r="I387">
        <v>1</v>
      </c>
    </row>
    <row r="388" spans="1:9" x14ac:dyDescent="0.35">
      <c r="A388" t="s">
        <v>8219</v>
      </c>
      <c r="B388">
        <v>23</v>
      </c>
      <c r="H388" t="s">
        <v>8221</v>
      </c>
      <c r="I388">
        <v>1</v>
      </c>
    </row>
    <row r="389" spans="1:9" x14ac:dyDescent="0.35">
      <c r="A389" t="s">
        <v>8219</v>
      </c>
      <c r="B389">
        <v>23</v>
      </c>
      <c r="H389" t="s">
        <v>8221</v>
      </c>
      <c r="I389">
        <v>1</v>
      </c>
    </row>
    <row r="390" spans="1:9" x14ac:dyDescent="0.35">
      <c r="A390" t="s">
        <v>8219</v>
      </c>
      <c r="B390">
        <v>24</v>
      </c>
      <c r="H390" t="s">
        <v>8221</v>
      </c>
      <c r="I390">
        <v>1</v>
      </c>
    </row>
    <row r="391" spans="1:9" x14ac:dyDescent="0.35">
      <c r="A391" t="s">
        <v>8219</v>
      </c>
      <c r="B391">
        <v>24</v>
      </c>
      <c r="H391" t="s">
        <v>8221</v>
      </c>
      <c r="I391">
        <v>1</v>
      </c>
    </row>
    <row r="392" spans="1:9" x14ac:dyDescent="0.35">
      <c r="A392" t="s">
        <v>8219</v>
      </c>
      <c r="B392">
        <v>24</v>
      </c>
      <c r="H392" t="s">
        <v>8221</v>
      </c>
      <c r="I392">
        <v>1</v>
      </c>
    </row>
    <row r="393" spans="1:9" x14ac:dyDescent="0.35">
      <c r="A393" t="s">
        <v>8219</v>
      </c>
      <c r="B393">
        <v>24</v>
      </c>
      <c r="H393" t="s">
        <v>8221</v>
      </c>
      <c r="I393">
        <v>1</v>
      </c>
    </row>
    <row r="394" spans="1:9" x14ac:dyDescent="0.35">
      <c r="A394" t="s">
        <v>8219</v>
      </c>
      <c r="B394">
        <v>24</v>
      </c>
      <c r="H394" t="s">
        <v>8221</v>
      </c>
      <c r="I394">
        <v>1</v>
      </c>
    </row>
    <row r="395" spans="1:9" x14ac:dyDescent="0.35">
      <c r="A395" t="s">
        <v>8219</v>
      </c>
      <c r="B395">
        <v>24</v>
      </c>
      <c r="H395" t="s">
        <v>8221</v>
      </c>
      <c r="I395">
        <v>1</v>
      </c>
    </row>
    <row r="396" spans="1:9" x14ac:dyDescent="0.35">
      <c r="A396" t="s">
        <v>8219</v>
      </c>
      <c r="B396">
        <v>24</v>
      </c>
      <c r="H396" t="s">
        <v>8221</v>
      </c>
      <c r="I396">
        <v>1</v>
      </c>
    </row>
    <row r="397" spans="1:9" x14ac:dyDescent="0.35">
      <c r="A397" t="s">
        <v>8219</v>
      </c>
      <c r="B397">
        <v>24</v>
      </c>
      <c r="H397" t="s">
        <v>8221</v>
      </c>
      <c r="I397">
        <v>1</v>
      </c>
    </row>
    <row r="398" spans="1:9" x14ac:dyDescent="0.35">
      <c r="A398" t="s">
        <v>8219</v>
      </c>
      <c r="B398">
        <v>24</v>
      </c>
      <c r="H398" t="s">
        <v>8221</v>
      </c>
      <c r="I398">
        <v>1</v>
      </c>
    </row>
    <row r="399" spans="1:9" x14ac:dyDescent="0.35">
      <c r="A399" t="s">
        <v>8219</v>
      </c>
      <c r="B399">
        <v>24</v>
      </c>
      <c r="H399" t="s">
        <v>8221</v>
      </c>
      <c r="I399">
        <v>1</v>
      </c>
    </row>
    <row r="400" spans="1:9" x14ac:dyDescent="0.35">
      <c r="A400" t="s">
        <v>8219</v>
      </c>
      <c r="B400">
        <v>24</v>
      </c>
      <c r="H400" t="s">
        <v>8221</v>
      </c>
      <c r="I400">
        <v>1</v>
      </c>
    </row>
    <row r="401" spans="1:9" x14ac:dyDescent="0.35">
      <c r="A401" t="s">
        <v>8219</v>
      </c>
      <c r="B401">
        <v>24</v>
      </c>
      <c r="H401" t="s">
        <v>8221</v>
      </c>
      <c r="I401">
        <v>1</v>
      </c>
    </row>
    <row r="402" spans="1:9" x14ac:dyDescent="0.35">
      <c r="A402" t="s">
        <v>8219</v>
      </c>
      <c r="B402">
        <v>24</v>
      </c>
      <c r="H402" t="s">
        <v>8221</v>
      </c>
      <c r="I402">
        <v>1</v>
      </c>
    </row>
    <row r="403" spans="1:9" x14ac:dyDescent="0.35">
      <c r="A403" t="s">
        <v>8219</v>
      </c>
      <c r="B403">
        <v>24</v>
      </c>
      <c r="H403" t="s">
        <v>8221</v>
      </c>
      <c r="I403">
        <v>1</v>
      </c>
    </row>
    <row r="404" spans="1:9" x14ac:dyDescent="0.35">
      <c r="A404" t="s">
        <v>8219</v>
      </c>
      <c r="B404">
        <v>24</v>
      </c>
      <c r="H404" t="s">
        <v>8221</v>
      </c>
      <c r="I404">
        <v>1</v>
      </c>
    </row>
    <row r="405" spans="1:9" x14ac:dyDescent="0.35">
      <c r="A405" t="s">
        <v>8219</v>
      </c>
      <c r="B405">
        <v>24</v>
      </c>
      <c r="H405" t="s">
        <v>8221</v>
      </c>
      <c r="I405">
        <v>1</v>
      </c>
    </row>
    <row r="406" spans="1:9" x14ac:dyDescent="0.35">
      <c r="A406" t="s">
        <v>8219</v>
      </c>
      <c r="B406">
        <v>24</v>
      </c>
      <c r="H406" t="s">
        <v>8221</v>
      </c>
      <c r="I406">
        <v>1</v>
      </c>
    </row>
    <row r="407" spans="1:9" x14ac:dyDescent="0.35">
      <c r="A407" t="s">
        <v>8219</v>
      </c>
      <c r="B407">
        <v>24</v>
      </c>
      <c r="H407" t="s">
        <v>8221</v>
      </c>
      <c r="I407">
        <v>1</v>
      </c>
    </row>
    <row r="408" spans="1:9" x14ac:dyDescent="0.35">
      <c r="A408" t="s">
        <v>8219</v>
      </c>
      <c r="B408">
        <v>24</v>
      </c>
      <c r="H408" t="s">
        <v>8221</v>
      </c>
      <c r="I408">
        <v>1</v>
      </c>
    </row>
    <row r="409" spans="1:9" x14ac:dyDescent="0.35">
      <c r="A409" t="s">
        <v>8219</v>
      </c>
      <c r="B409">
        <v>25</v>
      </c>
      <c r="H409" t="s">
        <v>8221</v>
      </c>
      <c r="I409">
        <v>1</v>
      </c>
    </row>
    <row r="410" spans="1:9" x14ac:dyDescent="0.35">
      <c r="A410" t="s">
        <v>8219</v>
      </c>
      <c r="B410">
        <v>25</v>
      </c>
      <c r="H410" t="s">
        <v>8221</v>
      </c>
      <c r="I410">
        <v>1</v>
      </c>
    </row>
    <row r="411" spans="1:9" x14ac:dyDescent="0.35">
      <c r="A411" t="s">
        <v>8219</v>
      </c>
      <c r="B411">
        <v>25</v>
      </c>
      <c r="H411" t="s">
        <v>8221</v>
      </c>
      <c r="I411">
        <v>1</v>
      </c>
    </row>
    <row r="412" spans="1:9" x14ac:dyDescent="0.35">
      <c r="A412" t="s">
        <v>8219</v>
      </c>
      <c r="B412">
        <v>25</v>
      </c>
      <c r="H412" t="s">
        <v>8221</v>
      </c>
      <c r="I412">
        <v>1</v>
      </c>
    </row>
    <row r="413" spans="1:9" x14ac:dyDescent="0.35">
      <c r="A413" t="s">
        <v>8219</v>
      </c>
      <c r="B413">
        <v>25</v>
      </c>
      <c r="H413" t="s">
        <v>8221</v>
      </c>
      <c r="I413">
        <v>1</v>
      </c>
    </row>
    <row r="414" spans="1:9" x14ac:dyDescent="0.35">
      <c r="A414" t="s">
        <v>8219</v>
      </c>
      <c r="B414">
        <v>25</v>
      </c>
      <c r="H414" t="s">
        <v>8221</v>
      </c>
      <c r="I414">
        <v>1</v>
      </c>
    </row>
    <row r="415" spans="1:9" x14ac:dyDescent="0.35">
      <c r="A415" t="s">
        <v>8219</v>
      </c>
      <c r="B415">
        <v>25</v>
      </c>
      <c r="H415" t="s">
        <v>8221</v>
      </c>
      <c r="I415">
        <v>1</v>
      </c>
    </row>
    <row r="416" spans="1:9" x14ac:dyDescent="0.35">
      <c r="A416" t="s">
        <v>8219</v>
      </c>
      <c r="B416">
        <v>25</v>
      </c>
      <c r="H416" t="s">
        <v>8221</v>
      </c>
      <c r="I416">
        <v>1</v>
      </c>
    </row>
    <row r="417" spans="1:9" x14ac:dyDescent="0.35">
      <c r="A417" t="s">
        <v>8219</v>
      </c>
      <c r="B417">
        <v>25</v>
      </c>
      <c r="H417" t="s">
        <v>8221</v>
      </c>
      <c r="I417">
        <v>1</v>
      </c>
    </row>
    <row r="418" spans="1:9" x14ac:dyDescent="0.35">
      <c r="A418" t="s">
        <v>8219</v>
      </c>
      <c r="B418">
        <v>25</v>
      </c>
      <c r="H418" t="s">
        <v>8221</v>
      </c>
      <c r="I418">
        <v>1</v>
      </c>
    </row>
    <row r="419" spans="1:9" x14ac:dyDescent="0.35">
      <c r="A419" t="s">
        <v>8219</v>
      </c>
      <c r="B419">
        <v>25</v>
      </c>
      <c r="H419" t="s">
        <v>8221</v>
      </c>
      <c r="I419">
        <v>1</v>
      </c>
    </row>
    <row r="420" spans="1:9" x14ac:dyDescent="0.35">
      <c r="A420" t="s">
        <v>8219</v>
      </c>
      <c r="B420">
        <v>25</v>
      </c>
      <c r="H420" t="s">
        <v>8221</v>
      </c>
      <c r="I420">
        <v>1</v>
      </c>
    </row>
    <row r="421" spans="1:9" x14ac:dyDescent="0.35">
      <c r="A421" t="s">
        <v>8219</v>
      </c>
      <c r="B421">
        <v>25</v>
      </c>
      <c r="H421" t="s">
        <v>8221</v>
      </c>
      <c r="I421">
        <v>1</v>
      </c>
    </row>
    <row r="422" spans="1:9" x14ac:dyDescent="0.35">
      <c r="A422" t="s">
        <v>8219</v>
      </c>
      <c r="B422">
        <v>25</v>
      </c>
      <c r="H422" t="s">
        <v>8221</v>
      </c>
      <c r="I422">
        <v>1</v>
      </c>
    </row>
    <row r="423" spans="1:9" x14ac:dyDescent="0.35">
      <c r="A423" t="s">
        <v>8219</v>
      </c>
      <c r="B423">
        <v>25</v>
      </c>
      <c r="H423" t="s">
        <v>8221</v>
      </c>
      <c r="I423">
        <v>1</v>
      </c>
    </row>
    <row r="424" spans="1:9" x14ac:dyDescent="0.35">
      <c r="A424" t="s">
        <v>8219</v>
      </c>
      <c r="B424">
        <v>25</v>
      </c>
      <c r="H424" t="s">
        <v>8221</v>
      </c>
      <c r="I424">
        <v>1</v>
      </c>
    </row>
    <row r="425" spans="1:9" x14ac:dyDescent="0.35">
      <c r="A425" t="s">
        <v>8219</v>
      </c>
      <c r="B425">
        <v>25</v>
      </c>
      <c r="H425" t="s">
        <v>8221</v>
      </c>
      <c r="I425">
        <v>1</v>
      </c>
    </row>
    <row r="426" spans="1:9" x14ac:dyDescent="0.35">
      <c r="A426" t="s">
        <v>8219</v>
      </c>
      <c r="B426">
        <v>25</v>
      </c>
      <c r="H426" t="s">
        <v>8221</v>
      </c>
      <c r="I426">
        <v>1</v>
      </c>
    </row>
    <row r="427" spans="1:9" x14ac:dyDescent="0.35">
      <c r="A427" t="s">
        <v>8219</v>
      </c>
      <c r="B427">
        <v>25</v>
      </c>
      <c r="H427" t="s">
        <v>8221</v>
      </c>
      <c r="I427">
        <v>1</v>
      </c>
    </row>
    <row r="428" spans="1:9" x14ac:dyDescent="0.35">
      <c r="A428" t="s">
        <v>8219</v>
      </c>
      <c r="B428">
        <v>25</v>
      </c>
      <c r="H428" t="s">
        <v>8221</v>
      </c>
      <c r="I428">
        <v>1</v>
      </c>
    </row>
    <row r="429" spans="1:9" x14ac:dyDescent="0.35">
      <c r="A429" t="s">
        <v>8219</v>
      </c>
      <c r="B429">
        <v>25</v>
      </c>
      <c r="H429" t="s">
        <v>8221</v>
      </c>
      <c r="I429">
        <v>1</v>
      </c>
    </row>
    <row r="430" spans="1:9" x14ac:dyDescent="0.35">
      <c r="A430" t="s">
        <v>8219</v>
      </c>
      <c r="B430">
        <v>25</v>
      </c>
      <c r="H430" t="s">
        <v>8221</v>
      </c>
      <c r="I430">
        <v>1</v>
      </c>
    </row>
    <row r="431" spans="1:9" x14ac:dyDescent="0.35">
      <c r="A431" t="s">
        <v>8219</v>
      </c>
      <c r="B431">
        <v>25</v>
      </c>
      <c r="H431" t="s">
        <v>8221</v>
      </c>
      <c r="I431">
        <v>1</v>
      </c>
    </row>
    <row r="432" spans="1:9" x14ac:dyDescent="0.35">
      <c r="A432" t="s">
        <v>8219</v>
      </c>
      <c r="B432">
        <v>25</v>
      </c>
      <c r="H432" t="s">
        <v>8221</v>
      </c>
      <c r="I432">
        <v>1</v>
      </c>
    </row>
    <row r="433" spans="1:9" x14ac:dyDescent="0.35">
      <c r="A433" t="s">
        <v>8219</v>
      </c>
      <c r="B433">
        <v>25</v>
      </c>
      <c r="H433" t="s">
        <v>8221</v>
      </c>
      <c r="I433">
        <v>1</v>
      </c>
    </row>
    <row r="434" spans="1:9" x14ac:dyDescent="0.35">
      <c r="A434" t="s">
        <v>8219</v>
      </c>
      <c r="B434">
        <v>25</v>
      </c>
      <c r="H434" t="s">
        <v>8221</v>
      </c>
      <c r="I434">
        <v>1</v>
      </c>
    </row>
    <row r="435" spans="1:9" x14ac:dyDescent="0.35">
      <c r="A435" t="s">
        <v>8219</v>
      </c>
      <c r="B435">
        <v>25</v>
      </c>
      <c r="H435" t="s">
        <v>8221</v>
      </c>
      <c r="I435">
        <v>1</v>
      </c>
    </row>
    <row r="436" spans="1:9" x14ac:dyDescent="0.35">
      <c r="A436" t="s">
        <v>8219</v>
      </c>
      <c r="B436">
        <v>25</v>
      </c>
      <c r="H436" t="s">
        <v>8221</v>
      </c>
      <c r="I436">
        <v>1</v>
      </c>
    </row>
    <row r="437" spans="1:9" x14ac:dyDescent="0.35">
      <c r="A437" t="s">
        <v>8219</v>
      </c>
      <c r="B437">
        <v>25</v>
      </c>
      <c r="H437" t="s">
        <v>8221</v>
      </c>
      <c r="I437">
        <v>1</v>
      </c>
    </row>
    <row r="438" spans="1:9" x14ac:dyDescent="0.35">
      <c r="A438" t="s">
        <v>8219</v>
      </c>
      <c r="B438">
        <v>25</v>
      </c>
      <c r="H438" t="s">
        <v>8221</v>
      </c>
      <c r="I438">
        <v>1</v>
      </c>
    </row>
    <row r="439" spans="1:9" x14ac:dyDescent="0.35">
      <c r="A439" t="s">
        <v>8219</v>
      </c>
      <c r="B439">
        <v>25</v>
      </c>
      <c r="H439" t="s">
        <v>8221</v>
      </c>
      <c r="I439">
        <v>1</v>
      </c>
    </row>
    <row r="440" spans="1:9" x14ac:dyDescent="0.35">
      <c r="A440" t="s">
        <v>8219</v>
      </c>
      <c r="B440">
        <v>25</v>
      </c>
      <c r="H440" t="s">
        <v>8221</v>
      </c>
      <c r="I440">
        <v>1</v>
      </c>
    </row>
    <row r="441" spans="1:9" x14ac:dyDescent="0.35">
      <c r="A441" t="s">
        <v>8219</v>
      </c>
      <c r="B441">
        <v>26</v>
      </c>
      <c r="H441" t="s">
        <v>8221</v>
      </c>
      <c r="I441">
        <v>1</v>
      </c>
    </row>
    <row r="442" spans="1:9" x14ac:dyDescent="0.35">
      <c r="A442" t="s">
        <v>8219</v>
      </c>
      <c r="B442">
        <v>26</v>
      </c>
      <c r="H442" t="s">
        <v>8221</v>
      </c>
      <c r="I442">
        <v>1</v>
      </c>
    </row>
    <row r="443" spans="1:9" x14ac:dyDescent="0.35">
      <c r="A443" t="s">
        <v>8219</v>
      </c>
      <c r="B443">
        <v>26</v>
      </c>
      <c r="H443" t="s">
        <v>8221</v>
      </c>
      <c r="I443">
        <v>1</v>
      </c>
    </row>
    <row r="444" spans="1:9" x14ac:dyDescent="0.35">
      <c r="A444" t="s">
        <v>8219</v>
      </c>
      <c r="B444">
        <v>26</v>
      </c>
      <c r="H444" t="s">
        <v>8221</v>
      </c>
      <c r="I444">
        <v>1</v>
      </c>
    </row>
    <row r="445" spans="1:9" x14ac:dyDescent="0.35">
      <c r="A445" t="s">
        <v>8219</v>
      </c>
      <c r="B445">
        <v>26</v>
      </c>
      <c r="H445" t="s">
        <v>8221</v>
      </c>
      <c r="I445">
        <v>1</v>
      </c>
    </row>
    <row r="446" spans="1:9" x14ac:dyDescent="0.35">
      <c r="A446" t="s">
        <v>8219</v>
      </c>
      <c r="B446">
        <v>26</v>
      </c>
      <c r="H446" t="s">
        <v>8221</v>
      </c>
      <c r="I446">
        <v>1</v>
      </c>
    </row>
    <row r="447" spans="1:9" x14ac:dyDescent="0.35">
      <c r="A447" t="s">
        <v>8219</v>
      </c>
      <c r="B447">
        <v>26</v>
      </c>
      <c r="H447" t="s">
        <v>8221</v>
      </c>
      <c r="I447">
        <v>1</v>
      </c>
    </row>
    <row r="448" spans="1:9" x14ac:dyDescent="0.35">
      <c r="A448" t="s">
        <v>8219</v>
      </c>
      <c r="B448">
        <v>26</v>
      </c>
      <c r="H448" t="s">
        <v>8221</v>
      </c>
      <c r="I448">
        <v>1</v>
      </c>
    </row>
    <row r="449" spans="1:9" x14ac:dyDescent="0.35">
      <c r="A449" t="s">
        <v>8219</v>
      </c>
      <c r="B449">
        <v>26</v>
      </c>
      <c r="H449" t="s">
        <v>8221</v>
      </c>
      <c r="I449">
        <v>1</v>
      </c>
    </row>
    <row r="450" spans="1:9" x14ac:dyDescent="0.35">
      <c r="A450" t="s">
        <v>8219</v>
      </c>
      <c r="B450">
        <v>26</v>
      </c>
      <c r="H450" t="s">
        <v>8221</v>
      </c>
      <c r="I450">
        <v>1</v>
      </c>
    </row>
    <row r="451" spans="1:9" x14ac:dyDescent="0.35">
      <c r="A451" t="s">
        <v>8219</v>
      </c>
      <c r="B451">
        <v>26</v>
      </c>
      <c r="H451" t="s">
        <v>8221</v>
      </c>
      <c r="I451">
        <v>1</v>
      </c>
    </row>
    <row r="452" spans="1:9" x14ac:dyDescent="0.35">
      <c r="A452" t="s">
        <v>8219</v>
      </c>
      <c r="B452">
        <v>26</v>
      </c>
      <c r="H452" t="s">
        <v>8221</v>
      </c>
      <c r="I452">
        <v>1</v>
      </c>
    </row>
    <row r="453" spans="1:9" x14ac:dyDescent="0.35">
      <c r="A453" t="s">
        <v>8219</v>
      </c>
      <c r="B453">
        <v>26</v>
      </c>
      <c r="H453" t="s">
        <v>8221</v>
      </c>
      <c r="I453">
        <v>1</v>
      </c>
    </row>
    <row r="454" spans="1:9" x14ac:dyDescent="0.35">
      <c r="A454" t="s">
        <v>8219</v>
      </c>
      <c r="B454">
        <v>26</v>
      </c>
      <c r="H454" t="s">
        <v>8221</v>
      </c>
      <c r="I454">
        <v>1</v>
      </c>
    </row>
    <row r="455" spans="1:9" x14ac:dyDescent="0.35">
      <c r="A455" t="s">
        <v>8219</v>
      </c>
      <c r="B455">
        <v>26</v>
      </c>
      <c r="H455" t="s">
        <v>8221</v>
      </c>
      <c r="I455">
        <v>1</v>
      </c>
    </row>
    <row r="456" spans="1:9" x14ac:dyDescent="0.35">
      <c r="A456" t="s">
        <v>8219</v>
      </c>
      <c r="B456">
        <v>26</v>
      </c>
      <c r="H456" t="s">
        <v>8221</v>
      </c>
      <c r="I456">
        <v>1</v>
      </c>
    </row>
    <row r="457" spans="1:9" x14ac:dyDescent="0.35">
      <c r="A457" t="s">
        <v>8219</v>
      </c>
      <c r="B457">
        <v>26</v>
      </c>
      <c r="H457" t="s">
        <v>8221</v>
      </c>
      <c r="I457">
        <v>1</v>
      </c>
    </row>
    <row r="458" spans="1:9" x14ac:dyDescent="0.35">
      <c r="A458" t="s">
        <v>8219</v>
      </c>
      <c r="B458">
        <v>26</v>
      </c>
      <c r="H458" t="s">
        <v>8221</v>
      </c>
      <c r="I458">
        <v>1</v>
      </c>
    </row>
    <row r="459" spans="1:9" x14ac:dyDescent="0.35">
      <c r="A459" t="s">
        <v>8219</v>
      </c>
      <c r="B459">
        <v>26</v>
      </c>
      <c r="H459" t="s">
        <v>8221</v>
      </c>
      <c r="I459">
        <v>1</v>
      </c>
    </row>
    <row r="460" spans="1:9" x14ac:dyDescent="0.35">
      <c r="A460" t="s">
        <v>8219</v>
      </c>
      <c r="B460">
        <v>26</v>
      </c>
      <c r="H460" t="s">
        <v>8221</v>
      </c>
      <c r="I460">
        <v>1</v>
      </c>
    </row>
    <row r="461" spans="1:9" x14ac:dyDescent="0.35">
      <c r="A461" t="s">
        <v>8219</v>
      </c>
      <c r="B461">
        <v>26</v>
      </c>
      <c r="H461" t="s">
        <v>8221</v>
      </c>
      <c r="I461">
        <v>1</v>
      </c>
    </row>
    <row r="462" spans="1:9" x14ac:dyDescent="0.35">
      <c r="A462" t="s">
        <v>8219</v>
      </c>
      <c r="B462">
        <v>26</v>
      </c>
      <c r="H462" t="s">
        <v>8221</v>
      </c>
      <c r="I462">
        <v>1</v>
      </c>
    </row>
    <row r="463" spans="1:9" x14ac:dyDescent="0.35">
      <c r="A463" t="s">
        <v>8219</v>
      </c>
      <c r="B463">
        <v>26</v>
      </c>
      <c r="H463" t="s">
        <v>8221</v>
      </c>
      <c r="I463">
        <v>1</v>
      </c>
    </row>
    <row r="464" spans="1:9" x14ac:dyDescent="0.35">
      <c r="A464" t="s">
        <v>8219</v>
      </c>
      <c r="B464">
        <v>26</v>
      </c>
      <c r="H464" t="s">
        <v>8221</v>
      </c>
      <c r="I464">
        <v>1</v>
      </c>
    </row>
    <row r="465" spans="1:9" x14ac:dyDescent="0.35">
      <c r="A465" t="s">
        <v>8219</v>
      </c>
      <c r="B465">
        <v>26</v>
      </c>
      <c r="H465" t="s">
        <v>8221</v>
      </c>
      <c r="I465">
        <v>1</v>
      </c>
    </row>
    <row r="466" spans="1:9" x14ac:dyDescent="0.35">
      <c r="A466" t="s">
        <v>8219</v>
      </c>
      <c r="B466">
        <v>26</v>
      </c>
      <c r="H466" t="s">
        <v>8221</v>
      </c>
      <c r="I466">
        <v>1</v>
      </c>
    </row>
    <row r="467" spans="1:9" x14ac:dyDescent="0.35">
      <c r="A467" t="s">
        <v>8219</v>
      </c>
      <c r="B467">
        <v>26</v>
      </c>
      <c r="H467" t="s">
        <v>8221</v>
      </c>
      <c r="I467">
        <v>1</v>
      </c>
    </row>
    <row r="468" spans="1:9" x14ac:dyDescent="0.35">
      <c r="A468" t="s">
        <v>8219</v>
      </c>
      <c r="B468">
        <v>26</v>
      </c>
      <c r="H468" t="s">
        <v>8221</v>
      </c>
      <c r="I468">
        <v>1</v>
      </c>
    </row>
    <row r="469" spans="1:9" x14ac:dyDescent="0.35">
      <c r="A469" t="s">
        <v>8219</v>
      </c>
      <c r="B469">
        <v>27</v>
      </c>
      <c r="H469" t="s">
        <v>8221</v>
      </c>
      <c r="I469">
        <v>1</v>
      </c>
    </row>
    <row r="470" spans="1:9" x14ac:dyDescent="0.35">
      <c r="A470" t="s">
        <v>8219</v>
      </c>
      <c r="B470">
        <v>27</v>
      </c>
      <c r="H470" t="s">
        <v>8221</v>
      </c>
      <c r="I470">
        <v>1</v>
      </c>
    </row>
    <row r="471" spans="1:9" x14ac:dyDescent="0.35">
      <c r="A471" t="s">
        <v>8219</v>
      </c>
      <c r="B471">
        <v>27</v>
      </c>
      <c r="H471" t="s">
        <v>8221</v>
      </c>
      <c r="I471">
        <v>1</v>
      </c>
    </row>
    <row r="472" spans="1:9" x14ac:dyDescent="0.35">
      <c r="A472" t="s">
        <v>8219</v>
      </c>
      <c r="B472">
        <v>27</v>
      </c>
      <c r="H472" t="s">
        <v>8221</v>
      </c>
      <c r="I472">
        <v>1</v>
      </c>
    </row>
    <row r="473" spans="1:9" x14ac:dyDescent="0.35">
      <c r="A473" t="s">
        <v>8219</v>
      </c>
      <c r="B473">
        <v>27</v>
      </c>
      <c r="H473" t="s">
        <v>8221</v>
      </c>
      <c r="I473">
        <v>1</v>
      </c>
    </row>
    <row r="474" spans="1:9" x14ac:dyDescent="0.35">
      <c r="A474" t="s">
        <v>8219</v>
      </c>
      <c r="B474">
        <v>27</v>
      </c>
      <c r="H474" t="s">
        <v>8221</v>
      </c>
      <c r="I474">
        <v>1</v>
      </c>
    </row>
    <row r="475" spans="1:9" x14ac:dyDescent="0.35">
      <c r="A475" t="s">
        <v>8219</v>
      </c>
      <c r="B475">
        <v>27</v>
      </c>
      <c r="H475" t="s">
        <v>8221</v>
      </c>
      <c r="I475">
        <v>1</v>
      </c>
    </row>
    <row r="476" spans="1:9" x14ac:dyDescent="0.35">
      <c r="A476" t="s">
        <v>8219</v>
      </c>
      <c r="B476">
        <v>27</v>
      </c>
      <c r="H476" t="s">
        <v>8221</v>
      </c>
      <c r="I476">
        <v>1</v>
      </c>
    </row>
    <row r="477" spans="1:9" x14ac:dyDescent="0.35">
      <c r="A477" t="s">
        <v>8219</v>
      </c>
      <c r="B477">
        <v>27</v>
      </c>
      <c r="H477" t="s">
        <v>8221</v>
      </c>
      <c r="I477">
        <v>1</v>
      </c>
    </row>
    <row r="478" spans="1:9" x14ac:dyDescent="0.35">
      <c r="A478" t="s">
        <v>8219</v>
      </c>
      <c r="B478">
        <v>27</v>
      </c>
      <c r="H478" t="s">
        <v>8221</v>
      </c>
      <c r="I478">
        <v>1</v>
      </c>
    </row>
    <row r="479" spans="1:9" x14ac:dyDescent="0.35">
      <c r="A479" t="s">
        <v>8219</v>
      </c>
      <c r="B479">
        <v>27</v>
      </c>
      <c r="H479" t="s">
        <v>8221</v>
      </c>
      <c r="I479">
        <v>1</v>
      </c>
    </row>
    <row r="480" spans="1:9" x14ac:dyDescent="0.35">
      <c r="A480" t="s">
        <v>8219</v>
      </c>
      <c r="B480">
        <v>27</v>
      </c>
      <c r="H480" t="s">
        <v>8221</v>
      </c>
      <c r="I480">
        <v>1</v>
      </c>
    </row>
    <row r="481" spans="1:9" x14ac:dyDescent="0.35">
      <c r="A481" t="s">
        <v>8219</v>
      </c>
      <c r="B481">
        <v>27</v>
      </c>
      <c r="H481" t="s">
        <v>8221</v>
      </c>
      <c r="I481">
        <v>1</v>
      </c>
    </row>
    <row r="482" spans="1:9" x14ac:dyDescent="0.35">
      <c r="A482" t="s">
        <v>8219</v>
      </c>
      <c r="B482">
        <v>27</v>
      </c>
      <c r="H482" t="s">
        <v>8221</v>
      </c>
      <c r="I482">
        <v>1</v>
      </c>
    </row>
    <row r="483" spans="1:9" x14ac:dyDescent="0.35">
      <c r="A483" t="s">
        <v>8219</v>
      </c>
      <c r="B483">
        <v>27</v>
      </c>
      <c r="H483" t="s">
        <v>8221</v>
      </c>
      <c r="I483">
        <v>1</v>
      </c>
    </row>
    <row r="484" spans="1:9" x14ac:dyDescent="0.35">
      <c r="A484" t="s">
        <v>8219</v>
      </c>
      <c r="B484">
        <v>27</v>
      </c>
      <c r="H484" t="s">
        <v>8221</v>
      </c>
      <c r="I484">
        <v>1</v>
      </c>
    </row>
    <row r="485" spans="1:9" x14ac:dyDescent="0.35">
      <c r="A485" t="s">
        <v>8219</v>
      </c>
      <c r="B485">
        <v>27</v>
      </c>
      <c r="H485" t="s">
        <v>8221</v>
      </c>
      <c r="I485">
        <v>1</v>
      </c>
    </row>
    <row r="486" spans="1:9" x14ac:dyDescent="0.35">
      <c r="A486" t="s">
        <v>8219</v>
      </c>
      <c r="B486">
        <v>27</v>
      </c>
      <c r="H486" t="s">
        <v>8221</v>
      </c>
      <c r="I486">
        <v>1</v>
      </c>
    </row>
    <row r="487" spans="1:9" x14ac:dyDescent="0.35">
      <c r="A487" t="s">
        <v>8219</v>
      </c>
      <c r="B487">
        <v>27</v>
      </c>
      <c r="H487" t="s">
        <v>8221</v>
      </c>
      <c r="I487">
        <v>1</v>
      </c>
    </row>
    <row r="488" spans="1:9" x14ac:dyDescent="0.35">
      <c r="A488" t="s">
        <v>8219</v>
      </c>
      <c r="B488">
        <v>27</v>
      </c>
      <c r="H488" t="s">
        <v>8221</v>
      </c>
      <c r="I488">
        <v>1</v>
      </c>
    </row>
    <row r="489" spans="1:9" x14ac:dyDescent="0.35">
      <c r="A489" t="s">
        <v>8219</v>
      </c>
      <c r="B489">
        <v>27</v>
      </c>
      <c r="H489" t="s">
        <v>8221</v>
      </c>
      <c r="I489">
        <v>1</v>
      </c>
    </row>
    <row r="490" spans="1:9" x14ac:dyDescent="0.35">
      <c r="A490" t="s">
        <v>8219</v>
      </c>
      <c r="B490">
        <v>27</v>
      </c>
      <c r="H490" t="s">
        <v>8221</v>
      </c>
      <c r="I490">
        <v>1</v>
      </c>
    </row>
    <row r="491" spans="1:9" x14ac:dyDescent="0.35">
      <c r="A491" t="s">
        <v>8219</v>
      </c>
      <c r="B491">
        <v>27</v>
      </c>
      <c r="H491" t="s">
        <v>8221</v>
      </c>
      <c r="I491">
        <v>1</v>
      </c>
    </row>
    <row r="492" spans="1:9" x14ac:dyDescent="0.35">
      <c r="A492" t="s">
        <v>8219</v>
      </c>
      <c r="B492">
        <v>27</v>
      </c>
      <c r="H492" t="s">
        <v>8221</v>
      </c>
      <c r="I492">
        <v>1</v>
      </c>
    </row>
    <row r="493" spans="1:9" x14ac:dyDescent="0.35">
      <c r="A493" t="s">
        <v>8219</v>
      </c>
      <c r="B493">
        <v>27</v>
      </c>
      <c r="H493" t="s">
        <v>8221</v>
      </c>
      <c r="I493">
        <v>1</v>
      </c>
    </row>
    <row r="494" spans="1:9" x14ac:dyDescent="0.35">
      <c r="A494" t="s">
        <v>8219</v>
      </c>
      <c r="B494">
        <v>27</v>
      </c>
      <c r="H494" t="s">
        <v>8221</v>
      </c>
      <c r="I494">
        <v>1</v>
      </c>
    </row>
    <row r="495" spans="1:9" x14ac:dyDescent="0.35">
      <c r="A495" t="s">
        <v>8219</v>
      </c>
      <c r="B495">
        <v>27</v>
      </c>
      <c r="H495" t="s">
        <v>8221</v>
      </c>
      <c r="I495">
        <v>2</v>
      </c>
    </row>
    <row r="496" spans="1:9" x14ac:dyDescent="0.35">
      <c r="A496" t="s">
        <v>8219</v>
      </c>
      <c r="B496">
        <v>27</v>
      </c>
      <c r="H496" t="s">
        <v>8221</v>
      </c>
      <c r="I496">
        <v>2</v>
      </c>
    </row>
    <row r="497" spans="1:9" x14ac:dyDescent="0.35">
      <c r="A497" t="s">
        <v>8219</v>
      </c>
      <c r="B497">
        <v>27</v>
      </c>
      <c r="H497" t="s">
        <v>8221</v>
      </c>
      <c r="I497">
        <v>2</v>
      </c>
    </row>
    <row r="498" spans="1:9" x14ac:dyDescent="0.35">
      <c r="A498" t="s">
        <v>8219</v>
      </c>
      <c r="B498">
        <v>27</v>
      </c>
      <c r="H498" t="s">
        <v>8221</v>
      </c>
      <c r="I498">
        <v>2</v>
      </c>
    </row>
    <row r="499" spans="1:9" x14ac:dyDescent="0.35">
      <c r="A499" t="s">
        <v>8219</v>
      </c>
      <c r="B499">
        <v>27</v>
      </c>
      <c r="H499" t="s">
        <v>8221</v>
      </c>
      <c r="I499">
        <v>2</v>
      </c>
    </row>
    <row r="500" spans="1:9" x14ac:dyDescent="0.35">
      <c r="A500" t="s">
        <v>8219</v>
      </c>
      <c r="B500">
        <v>27</v>
      </c>
      <c r="H500" t="s">
        <v>8221</v>
      </c>
      <c r="I500">
        <v>2</v>
      </c>
    </row>
    <row r="501" spans="1:9" x14ac:dyDescent="0.35">
      <c r="A501" t="s">
        <v>8219</v>
      </c>
      <c r="B501">
        <v>27</v>
      </c>
      <c r="H501" t="s">
        <v>8221</v>
      </c>
      <c r="I501">
        <v>2</v>
      </c>
    </row>
    <row r="502" spans="1:9" x14ac:dyDescent="0.35">
      <c r="A502" t="s">
        <v>8219</v>
      </c>
      <c r="B502">
        <v>27</v>
      </c>
      <c r="H502" t="s">
        <v>8221</v>
      </c>
      <c r="I502">
        <v>2</v>
      </c>
    </row>
    <row r="503" spans="1:9" x14ac:dyDescent="0.35">
      <c r="A503" t="s">
        <v>8219</v>
      </c>
      <c r="B503">
        <v>27</v>
      </c>
      <c r="H503" t="s">
        <v>8221</v>
      </c>
      <c r="I503">
        <v>2</v>
      </c>
    </row>
    <row r="504" spans="1:9" x14ac:dyDescent="0.35">
      <c r="A504" t="s">
        <v>8219</v>
      </c>
      <c r="B504">
        <v>27</v>
      </c>
      <c r="H504" t="s">
        <v>8221</v>
      </c>
      <c r="I504">
        <v>2</v>
      </c>
    </row>
    <row r="505" spans="1:9" x14ac:dyDescent="0.35">
      <c r="A505" t="s">
        <v>8219</v>
      </c>
      <c r="B505">
        <v>27</v>
      </c>
      <c r="H505" t="s">
        <v>8221</v>
      </c>
      <c r="I505">
        <v>2</v>
      </c>
    </row>
    <row r="506" spans="1:9" x14ac:dyDescent="0.35">
      <c r="A506" t="s">
        <v>8219</v>
      </c>
      <c r="B506">
        <v>28</v>
      </c>
      <c r="H506" t="s">
        <v>8221</v>
      </c>
      <c r="I506">
        <v>2</v>
      </c>
    </row>
    <row r="507" spans="1:9" x14ac:dyDescent="0.35">
      <c r="A507" t="s">
        <v>8219</v>
      </c>
      <c r="B507">
        <v>28</v>
      </c>
      <c r="H507" t="s">
        <v>8221</v>
      </c>
      <c r="I507">
        <v>2</v>
      </c>
    </row>
    <row r="508" spans="1:9" x14ac:dyDescent="0.35">
      <c r="A508" t="s">
        <v>8219</v>
      </c>
      <c r="B508">
        <v>28</v>
      </c>
      <c r="H508" t="s">
        <v>8221</v>
      </c>
      <c r="I508">
        <v>2</v>
      </c>
    </row>
    <row r="509" spans="1:9" x14ac:dyDescent="0.35">
      <c r="A509" t="s">
        <v>8219</v>
      </c>
      <c r="B509">
        <v>28</v>
      </c>
      <c r="H509" t="s">
        <v>8221</v>
      </c>
      <c r="I509">
        <v>2</v>
      </c>
    </row>
    <row r="510" spans="1:9" x14ac:dyDescent="0.35">
      <c r="A510" t="s">
        <v>8219</v>
      </c>
      <c r="B510">
        <v>28</v>
      </c>
      <c r="H510" t="s">
        <v>8221</v>
      </c>
      <c r="I510">
        <v>2</v>
      </c>
    </row>
    <row r="511" spans="1:9" x14ac:dyDescent="0.35">
      <c r="A511" t="s">
        <v>8219</v>
      </c>
      <c r="B511">
        <v>28</v>
      </c>
      <c r="H511" t="s">
        <v>8221</v>
      </c>
      <c r="I511">
        <v>2</v>
      </c>
    </row>
    <row r="512" spans="1:9" x14ac:dyDescent="0.35">
      <c r="A512" t="s">
        <v>8219</v>
      </c>
      <c r="B512">
        <v>28</v>
      </c>
      <c r="H512" t="s">
        <v>8221</v>
      </c>
      <c r="I512">
        <v>2</v>
      </c>
    </row>
    <row r="513" spans="1:9" x14ac:dyDescent="0.35">
      <c r="A513" t="s">
        <v>8219</v>
      </c>
      <c r="B513">
        <v>28</v>
      </c>
      <c r="H513" t="s">
        <v>8221</v>
      </c>
      <c r="I513">
        <v>2</v>
      </c>
    </row>
    <row r="514" spans="1:9" x14ac:dyDescent="0.35">
      <c r="A514" t="s">
        <v>8219</v>
      </c>
      <c r="B514">
        <v>28</v>
      </c>
      <c r="H514" t="s">
        <v>8221</v>
      </c>
      <c r="I514">
        <v>2</v>
      </c>
    </row>
    <row r="515" spans="1:9" x14ac:dyDescent="0.35">
      <c r="A515" t="s">
        <v>8219</v>
      </c>
      <c r="B515">
        <v>28</v>
      </c>
      <c r="H515" t="s">
        <v>8221</v>
      </c>
      <c r="I515">
        <v>2</v>
      </c>
    </row>
    <row r="516" spans="1:9" x14ac:dyDescent="0.35">
      <c r="A516" t="s">
        <v>8219</v>
      </c>
      <c r="B516">
        <v>28</v>
      </c>
      <c r="H516" t="s">
        <v>8221</v>
      </c>
      <c r="I516">
        <v>2</v>
      </c>
    </row>
    <row r="517" spans="1:9" x14ac:dyDescent="0.35">
      <c r="A517" t="s">
        <v>8219</v>
      </c>
      <c r="B517">
        <v>28</v>
      </c>
      <c r="H517" t="s">
        <v>8221</v>
      </c>
      <c r="I517">
        <v>2</v>
      </c>
    </row>
    <row r="518" spans="1:9" x14ac:dyDescent="0.35">
      <c r="A518" t="s">
        <v>8219</v>
      </c>
      <c r="B518">
        <v>28</v>
      </c>
      <c r="H518" t="s">
        <v>8221</v>
      </c>
      <c r="I518">
        <v>2</v>
      </c>
    </row>
    <row r="519" spans="1:9" x14ac:dyDescent="0.35">
      <c r="A519" t="s">
        <v>8219</v>
      </c>
      <c r="B519">
        <v>28</v>
      </c>
      <c r="H519" t="s">
        <v>8221</v>
      </c>
      <c r="I519">
        <v>2</v>
      </c>
    </row>
    <row r="520" spans="1:9" x14ac:dyDescent="0.35">
      <c r="A520" t="s">
        <v>8219</v>
      </c>
      <c r="B520">
        <v>28</v>
      </c>
      <c r="H520" t="s">
        <v>8221</v>
      </c>
      <c r="I520">
        <v>2</v>
      </c>
    </row>
    <row r="521" spans="1:9" x14ac:dyDescent="0.35">
      <c r="A521" t="s">
        <v>8219</v>
      </c>
      <c r="B521">
        <v>28</v>
      </c>
      <c r="H521" t="s">
        <v>8221</v>
      </c>
      <c r="I521">
        <v>2</v>
      </c>
    </row>
    <row r="522" spans="1:9" x14ac:dyDescent="0.35">
      <c r="A522" t="s">
        <v>8219</v>
      </c>
      <c r="B522">
        <v>28</v>
      </c>
      <c r="H522" t="s">
        <v>8221</v>
      </c>
      <c r="I522">
        <v>2</v>
      </c>
    </row>
    <row r="523" spans="1:9" x14ac:dyDescent="0.35">
      <c r="A523" t="s">
        <v>8219</v>
      </c>
      <c r="B523">
        <v>28</v>
      </c>
      <c r="H523" t="s">
        <v>8221</v>
      </c>
      <c r="I523">
        <v>2</v>
      </c>
    </row>
    <row r="524" spans="1:9" x14ac:dyDescent="0.35">
      <c r="A524" t="s">
        <v>8219</v>
      </c>
      <c r="B524">
        <v>28</v>
      </c>
      <c r="H524" t="s">
        <v>8221</v>
      </c>
      <c r="I524">
        <v>2</v>
      </c>
    </row>
    <row r="525" spans="1:9" x14ac:dyDescent="0.35">
      <c r="A525" t="s">
        <v>8219</v>
      </c>
      <c r="B525">
        <v>28</v>
      </c>
      <c r="H525" t="s">
        <v>8221</v>
      </c>
      <c r="I525">
        <v>2</v>
      </c>
    </row>
    <row r="526" spans="1:9" x14ac:dyDescent="0.35">
      <c r="A526" t="s">
        <v>8219</v>
      </c>
      <c r="B526">
        <v>28</v>
      </c>
      <c r="H526" t="s">
        <v>8221</v>
      </c>
      <c r="I526">
        <v>2</v>
      </c>
    </row>
    <row r="527" spans="1:9" x14ac:dyDescent="0.35">
      <c r="A527" t="s">
        <v>8219</v>
      </c>
      <c r="B527">
        <v>28</v>
      </c>
      <c r="H527" t="s">
        <v>8221</v>
      </c>
      <c r="I527">
        <v>2</v>
      </c>
    </row>
    <row r="528" spans="1:9" x14ac:dyDescent="0.35">
      <c r="A528" t="s">
        <v>8219</v>
      </c>
      <c r="B528">
        <v>28</v>
      </c>
      <c r="H528" t="s">
        <v>8221</v>
      </c>
      <c r="I528">
        <v>2</v>
      </c>
    </row>
    <row r="529" spans="1:9" x14ac:dyDescent="0.35">
      <c r="A529" t="s">
        <v>8219</v>
      </c>
      <c r="B529">
        <v>28</v>
      </c>
      <c r="H529" t="s">
        <v>8221</v>
      </c>
      <c r="I529">
        <v>2</v>
      </c>
    </row>
    <row r="530" spans="1:9" x14ac:dyDescent="0.35">
      <c r="A530" t="s">
        <v>8219</v>
      </c>
      <c r="B530">
        <v>28</v>
      </c>
      <c r="H530" t="s">
        <v>8221</v>
      </c>
      <c r="I530">
        <v>2</v>
      </c>
    </row>
    <row r="531" spans="1:9" x14ac:dyDescent="0.35">
      <c r="A531" t="s">
        <v>8219</v>
      </c>
      <c r="B531">
        <v>28</v>
      </c>
      <c r="H531" t="s">
        <v>8221</v>
      </c>
      <c r="I531">
        <v>2</v>
      </c>
    </row>
    <row r="532" spans="1:9" x14ac:dyDescent="0.35">
      <c r="A532" t="s">
        <v>8219</v>
      </c>
      <c r="B532">
        <v>28</v>
      </c>
      <c r="H532" t="s">
        <v>8221</v>
      </c>
      <c r="I532">
        <v>2</v>
      </c>
    </row>
    <row r="533" spans="1:9" x14ac:dyDescent="0.35">
      <c r="A533" t="s">
        <v>8219</v>
      </c>
      <c r="B533">
        <v>28</v>
      </c>
      <c r="H533" t="s">
        <v>8221</v>
      </c>
      <c r="I533">
        <v>2</v>
      </c>
    </row>
    <row r="534" spans="1:9" x14ac:dyDescent="0.35">
      <c r="A534" t="s">
        <v>8219</v>
      </c>
      <c r="B534">
        <v>28</v>
      </c>
      <c r="H534" t="s">
        <v>8221</v>
      </c>
      <c r="I534">
        <v>2</v>
      </c>
    </row>
    <row r="535" spans="1:9" x14ac:dyDescent="0.35">
      <c r="A535" t="s">
        <v>8219</v>
      </c>
      <c r="B535">
        <v>29</v>
      </c>
      <c r="H535" t="s">
        <v>8221</v>
      </c>
      <c r="I535">
        <v>2</v>
      </c>
    </row>
    <row r="536" spans="1:9" x14ac:dyDescent="0.35">
      <c r="A536" t="s">
        <v>8219</v>
      </c>
      <c r="B536">
        <v>29</v>
      </c>
      <c r="H536" t="s">
        <v>8221</v>
      </c>
      <c r="I536">
        <v>2</v>
      </c>
    </row>
    <row r="537" spans="1:9" x14ac:dyDescent="0.35">
      <c r="A537" t="s">
        <v>8219</v>
      </c>
      <c r="B537">
        <v>29</v>
      </c>
      <c r="H537" t="s">
        <v>8221</v>
      </c>
      <c r="I537">
        <v>2</v>
      </c>
    </row>
    <row r="538" spans="1:9" x14ac:dyDescent="0.35">
      <c r="A538" t="s">
        <v>8219</v>
      </c>
      <c r="B538">
        <v>29</v>
      </c>
      <c r="H538" t="s">
        <v>8221</v>
      </c>
      <c r="I538">
        <v>2</v>
      </c>
    </row>
    <row r="539" spans="1:9" x14ac:dyDescent="0.35">
      <c r="A539" t="s">
        <v>8219</v>
      </c>
      <c r="B539">
        <v>29</v>
      </c>
      <c r="H539" t="s">
        <v>8221</v>
      </c>
      <c r="I539">
        <v>2</v>
      </c>
    </row>
    <row r="540" spans="1:9" x14ac:dyDescent="0.35">
      <c r="A540" t="s">
        <v>8219</v>
      </c>
      <c r="B540">
        <v>29</v>
      </c>
      <c r="H540" t="s">
        <v>8221</v>
      </c>
      <c r="I540">
        <v>2</v>
      </c>
    </row>
    <row r="541" spans="1:9" x14ac:dyDescent="0.35">
      <c r="A541" t="s">
        <v>8219</v>
      </c>
      <c r="B541">
        <v>29</v>
      </c>
      <c r="H541" t="s">
        <v>8221</v>
      </c>
      <c r="I541">
        <v>2</v>
      </c>
    </row>
    <row r="542" spans="1:9" x14ac:dyDescent="0.35">
      <c r="A542" t="s">
        <v>8219</v>
      </c>
      <c r="B542">
        <v>29</v>
      </c>
      <c r="H542" t="s">
        <v>8221</v>
      </c>
      <c r="I542">
        <v>2</v>
      </c>
    </row>
    <row r="543" spans="1:9" x14ac:dyDescent="0.35">
      <c r="A543" t="s">
        <v>8219</v>
      </c>
      <c r="B543">
        <v>29</v>
      </c>
      <c r="H543" t="s">
        <v>8221</v>
      </c>
      <c r="I543">
        <v>2</v>
      </c>
    </row>
    <row r="544" spans="1:9" x14ac:dyDescent="0.35">
      <c r="A544" t="s">
        <v>8219</v>
      </c>
      <c r="B544">
        <v>29</v>
      </c>
      <c r="H544" t="s">
        <v>8221</v>
      </c>
      <c r="I544">
        <v>2</v>
      </c>
    </row>
    <row r="545" spans="1:9" x14ac:dyDescent="0.35">
      <c r="A545" t="s">
        <v>8219</v>
      </c>
      <c r="B545">
        <v>29</v>
      </c>
      <c r="H545" t="s">
        <v>8221</v>
      </c>
      <c r="I545">
        <v>2</v>
      </c>
    </row>
    <row r="546" spans="1:9" x14ac:dyDescent="0.35">
      <c r="A546" t="s">
        <v>8219</v>
      </c>
      <c r="B546">
        <v>29</v>
      </c>
      <c r="H546" t="s">
        <v>8221</v>
      </c>
      <c r="I546">
        <v>2</v>
      </c>
    </row>
    <row r="547" spans="1:9" x14ac:dyDescent="0.35">
      <c r="A547" t="s">
        <v>8219</v>
      </c>
      <c r="B547">
        <v>29</v>
      </c>
      <c r="H547" t="s">
        <v>8221</v>
      </c>
      <c r="I547">
        <v>2</v>
      </c>
    </row>
    <row r="548" spans="1:9" x14ac:dyDescent="0.35">
      <c r="A548" t="s">
        <v>8219</v>
      </c>
      <c r="B548">
        <v>29</v>
      </c>
      <c r="H548" t="s">
        <v>8221</v>
      </c>
      <c r="I548">
        <v>2</v>
      </c>
    </row>
    <row r="549" spans="1:9" x14ac:dyDescent="0.35">
      <c r="A549" t="s">
        <v>8219</v>
      </c>
      <c r="B549">
        <v>29</v>
      </c>
      <c r="H549" t="s">
        <v>8221</v>
      </c>
      <c r="I549">
        <v>2</v>
      </c>
    </row>
    <row r="550" spans="1:9" x14ac:dyDescent="0.35">
      <c r="A550" t="s">
        <v>8219</v>
      </c>
      <c r="B550">
        <v>29</v>
      </c>
      <c r="H550" t="s">
        <v>8221</v>
      </c>
      <c r="I550">
        <v>2</v>
      </c>
    </row>
    <row r="551" spans="1:9" x14ac:dyDescent="0.35">
      <c r="A551" t="s">
        <v>8219</v>
      </c>
      <c r="B551">
        <v>29</v>
      </c>
      <c r="H551" t="s">
        <v>8221</v>
      </c>
      <c r="I551">
        <v>2</v>
      </c>
    </row>
    <row r="552" spans="1:9" x14ac:dyDescent="0.35">
      <c r="A552" t="s">
        <v>8219</v>
      </c>
      <c r="B552">
        <v>29</v>
      </c>
      <c r="H552" t="s">
        <v>8221</v>
      </c>
      <c r="I552">
        <v>2</v>
      </c>
    </row>
    <row r="553" spans="1:9" x14ac:dyDescent="0.35">
      <c r="A553" t="s">
        <v>8219</v>
      </c>
      <c r="B553">
        <v>30</v>
      </c>
      <c r="H553" t="s">
        <v>8221</v>
      </c>
      <c r="I553">
        <v>2</v>
      </c>
    </row>
    <row r="554" spans="1:9" x14ac:dyDescent="0.35">
      <c r="A554" t="s">
        <v>8219</v>
      </c>
      <c r="B554">
        <v>30</v>
      </c>
      <c r="H554" t="s">
        <v>8221</v>
      </c>
      <c r="I554">
        <v>2</v>
      </c>
    </row>
    <row r="555" spans="1:9" x14ac:dyDescent="0.35">
      <c r="A555" t="s">
        <v>8219</v>
      </c>
      <c r="B555">
        <v>30</v>
      </c>
      <c r="H555" t="s">
        <v>8221</v>
      </c>
      <c r="I555">
        <v>2</v>
      </c>
    </row>
    <row r="556" spans="1:9" x14ac:dyDescent="0.35">
      <c r="A556" t="s">
        <v>8219</v>
      </c>
      <c r="B556">
        <v>30</v>
      </c>
      <c r="H556" t="s">
        <v>8221</v>
      </c>
      <c r="I556">
        <v>2</v>
      </c>
    </row>
    <row r="557" spans="1:9" x14ac:dyDescent="0.35">
      <c r="A557" t="s">
        <v>8219</v>
      </c>
      <c r="B557">
        <v>30</v>
      </c>
      <c r="H557" t="s">
        <v>8221</v>
      </c>
      <c r="I557">
        <v>2</v>
      </c>
    </row>
    <row r="558" spans="1:9" x14ac:dyDescent="0.35">
      <c r="A558" t="s">
        <v>8219</v>
      </c>
      <c r="B558">
        <v>30</v>
      </c>
      <c r="H558" t="s">
        <v>8221</v>
      </c>
      <c r="I558">
        <v>2</v>
      </c>
    </row>
    <row r="559" spans="1:9" x14ac:dyDescent="0.35">
      <c r="A559" t="s">
        <v>8219</v>
      </c>
      <c r="B559">
        <v>30</v>
      </c>
      <c r="H559" t="s">
        <v>8221</v>
      </c>
      <c r="I559">
        <v>2</v>
      </c>
    </row>
    <row r="560" spans="1:9" x14ac:dyDescent="0.35">
      <c r="A560" t="s">
        <v>8219</v>
      </c>
      <c r="B560">
        <v>30</v>
      </c>
      <c r="H560" t="s">
        <v>8221</v>
      </c>
      <c r="I560">
        <v>2</v>
      </c>
    </row>
    <row r="561" spans="1:9" x14ac:dyDescent="0.35">
      <c r="A561" t="s">
        <v>8219</v>
      </c>
      <c r="B561">
        <v>30</v>
      </c>
      <c r="H561" t="s">
        <v>8221</v>
      </c>
      <c r="I561">
        <v>2</v>
      </c>
    </row>
    <row r="562" spans="1:9" x14ac:dyDescent="0.35">
      <c r="A562" t="s">
        <v>8219</v>
      </c>
      <c r="B562">
        <v>30</v>
      </c>
      <c r="H562" t="s">
        <v>8221</v>
      </c>
      <c r="I562">
        <v>2</v>
      </c>
    </row>
    <row r="563" spans="1:9" x14ac:dyDescent="0.35">
      <c r="A563" t="s">
        <v>8219</v>
      </c>
      <c r="B563">
        <v>30</v>
      </c>
      <c r="H563" t="s">
        <v>8221</v>
      </c>
      <c r="I563">
        <v>2</v>
      </c>
    </row>
    <row r="564" spans="1:9" x14ac:dyDescent="0.35">
      <c r="A564" t="s">
        <v>8219</v>
      </c>
      <c r="B564">
        <v>30</v>
      </c>
      <c r="H564" t="s">
        <v>8221</v>
      </c>
      <c r="I564">
        <v>2</v>
      </c>
    </row>
    <row r="565" spans="1:9" x14ac:dyDescent="0.35">
      <c r="A565" t="s">
        <v>8219</v>
      </c>
      <c r="B565">
        <v>30</v>
      </c>
      <c r="H565" t="s">
        <v>8221</v>
      </c>
      <c r="I565">
        <v>2</v>
      </c>
    </row>
    <row r="566" spans="1:9" x14ac:dyDescent="0.35">
      <c r="A566" t="s">
        <v>8219</v>
      </c>
      <c r="B566">
        <v>30</v>
      </c>
      <c r="H566" t="s">
        <v>8221</v>
      </c>
      <c r="I566">
        <v>2</v>
      </c>
    </row>
    <row r="567" spans="1:9" x14ac:dyDescent="0.35">
      <c r="A567" t="s">
        <v>8219</v>
      </c>
      <c r="B567">
        <v>30</v>
      </c>
      <c r="H567" t="s">
        <v>8221</v>
      </c>
      <c r="I567">
        <v>2</v>
      </c>
    </row>
    <row r="568" spans="1:9" x14ac:dyDescent="0.35">
      <c r="A568" t="s">
        <v>8219</v>
      </c>
      <c r="B568">
        <v>30</v>
      </c>
      <c r="H568" t="s">
        <v>8221</v>
      </c>
      <c r="I568">
        <v>2</v>
      </c>
    </row>
    <row r="569" spans="1:9" x14ac:dyDescent="0.35">
      <c r="A569" t="s">
        <v>8219</v>
      </c>
      <c r="B569">
        <v>30</v>
      </c>
      <c r="H569" t="s">
        <v>8221</v>
      </c>
      <c r="I569">
        <v>2</v>
      </c>
    </row>
    <row r="570" spans="1:9" x14ac:dyDescent="0.35">
      <c r="A570" t="s">
        <v>8219</v>
      </c>
      <c r="B570">
        <v>30</v>
      </c>
      <c r="H570" t="s">
        <v>8221</v>
      </c>
      <c r="I570">
        <v>2</v>
      </c>
    </row>
    <row r="571" spans="1:9" x14ac:dyDescent="0.35">
      <c r="A571" t="s">
        <v>8219</v>
      </c>
      <c r="B571">
        <v>30</v>
      </c>
      <c r="H571" t="s">
        <v>8221</v>
      </c>
      <c r="I571">
        <v>2</v>
      </c>
    </row>
    <row r="572" spans="1:9" x14ac:dyDescent="0.35">
      <c r="A572" t="s">
        <v>8219</v>
      </c>
      <c r="B572">
        <v>30</v>
      </c>
      <c r="H572" t="s">
        <v>8221</v>
      </c>
      <c r="I572">
        <v>2</v>
      </c>
    </row>
    <row r="573" spans="1:9" x14ac:dyDescent="0.35">
      <c r="A573" t="s">
        <v>8219</v>
      </c>
      <c r="B573">
        <v>30</v>
      </c>
      <c r="H573" t="s">
        <v>8221</v>
      </c>
      <c r="I573">
        <v>2</v>
      </c>
    </row>
    <row r="574" spans="1:9" x14ac:dyDescent="0.35">
      <c r="A574" t="s">
        <v>8219</v>
      </c>
      <c r="B574">
        <v>30</v>
      </c>
      <c r="H574" t="s">
        <v>8221</v>
      </c>
      <c r="I574">
        <v>2</v>
      </c>
    </row>
    <row r="575" spans="1:9" x14ac:dyDescent="0.35">
      <c r="A575" t="s">
        <v>8219</v>
      </c>
      <c r="B575">
        <v>30</v>
      </c>
      <c r="H575" t="s">
        <v>8221</v>
      </c>
      <c r="I575">
        <v>2</v>
      </c>
    </row>
    <row r="576" spans="1:9" x14ac:dyDescent="0.35">
      <c r="A576" t="s">
        <v>8219</v>
      </c>
      <c r="B576">
        <v>30</v>
      </c>
      <c r="H576" t="s">
        <v>8221</v>
      </c>
      <c r="I576">
        <v>2</v>
      </c>
    </row>
    <row r="577" spans="1:9" x14ac:dyDescent="0.35">
      <c r="A577" t="s">
        <v>8219</v>
      </c>
      <c r="B577">
        <v>31</v>
      </c>
      <c r="H577" t="s">
        <v>8221</v>
      </c>
      <c r="I577">
        <v>2</v>
      </c>
    </row>
    <row r="578" spans="1:9" x14ac:dyDescent="0.35">
      <c r="A578" t="s">
        <v>8219</v>
      </c>
      <c r="B578">
        <v>31</v>
      </c>
      <c r="H578" t="s">
        <v>8221</v>
      </c>
      <c r="I578">
        <v>2</v>
      </c>
    </row>
    <row r="579" spans="1:9" x14ac:dyDescent="0.35">
      <c r="A579" t="s">
        <v>8219</v>
      </c>
      <c r="B579">
        <v>31</v>
      </c>
      <c r="H579" t="s">
        <v>8221</v>
      </c>
      <c r="I579">
        <v>2</v>
      </c>
    </row>
    <row r="580" spans="1:9" x14ac:dyDescent="0.35">
      <c r="A580" t="s">
        <v>8219</v>
      </c>
      <c r="B580">
        <v>31</v>
      </c>
      <c r="H580" t="s">
        <v>8221</v>
      </c>
      <c r="I580">
        <v>2</v>
      </c>
    </row>
    <row r="581" spans="1:9" x14ac:dyDescent="0.35">
      <c r="A581" t="s">
        <v>8219</v>
      </c>
      <c r="B581">
        <v>31</v>
      </c>
      <c r="H581" t="s">
        <v>8221</v>
      </c>
      <c r="I581">
        <v>2</v>
      </c>
    </row>
    <row r="582" spans="1:9" x14ac:dyDescent="0.35">
      <c r="A582" t="s">
        <v>8219</v>
      </c>
      <c r="B582">
        <v>31</v>
      </c>
      <c r="H582" t="s">
        <v>8221</v>
      </c>
      <c r="I582">
        <v>2</v>
      </c>
    </row>
    <row r="583" spans="1:9" x14ac:dyDescent="0.35">
      <c r="A583" t="s">
        <v>8219</v>
      </c>
      <c r="B583">
        <v>31</v>
      </c>
      <c r="H583" t="s">
        <v>8221</v>
      </c>
      <c r="I583">
        <v>2</v>
      </c>
    </row>
    <row r="584" spans="1:9" x14ac:dyDescent="0.35">
      <c r="A584" t="s">
        <v>8219</v>
      </c>
      <c r="B584">
        <v>31</v>
      </c>
      <c r="H584" t="s">
        <v>8221</v>
      </c>
      <c r="I584">
        <v>2</v>
      </c>
    </row>
    <row r="585" spans="1:9" x14ac:dyDescent="0.35">
      <c r="A585" t="s">
        <v>8219</v>
      </c>
      <c r="B585">
        <v>31</v>
      </c>
      <c r="H585" t="s">
        <v>8221</v>
      </c>
      <c r="I585">
        <v>2</v>
      </c>
    </row>
    <row r="586" spans="1:9" x14ac:dyDescent="0.35">
      <c r="A586" t="s">
        <v>8219</v>
      </c>
      <c r="B586">
        <v>31</v>
      </c>
      <c r="H586" t="s">
        <v>8221</v>
      </c>
      <c r="I586">
        <v>2</v>
      </c>
    </row>
    <row r="587" spans="1:9" x14ac:dyDescent="0.35">
      <c r="A587" t="s">
        <v>8219</v>
      </c>
      <c r="B587">
        <v>31</v>
      </c>
      <c r="H587" t="s">
        <v>8221</v>
      </c>
      <c r="I587">
        <v>2</v>
      </c>
    </row>
    <row r="588" spans="1:9" x14ac:dyDescent="0.35">
      <c r="A588" t="s">
        <v>8219</v>
      </c>
      <c r="B588">
        <v>31</v>
      </c>
      <c r="H588" t="s">
        <v>8221</v>
      </c>
      <c r="I588">
        <v>2</v>
      </c>
    </row>
    <row r="589" spans="1:9" x14ac:dyDescent="0.35">
      <c r="A589" t="s">
        <v>8219</v>
      </c>
      <c r="B589">
        <v>31</v>
      </c>
      <c r="H589" t="s">
        <v>8221</v>
      </c>
      <c r="I589">
        <v>2</v>
      </c>
    </row>
    <row r="590" spans="1:9" x14ac:dyDescent="0.35">
      <c r="A590" t="s">
        <v>8219</v>
      </c>
      <c r="B590">
        <v>31</v>
      </c>
      <c r="H590" t="s">
        <v>8221</v>
      </c>
      <c r="I590">
        <v>2</v>
      </c>
    </row>
    <row r="591" spans="1:9" x14ac:dyDescent="0.35">
      <c r="A591" t="s">
        <v>8219</v>
      </c>
      <c r="B591">
        <v>31</v>
      </c>
      <c r="H591" t="s">
        <v>8221</v>
      </c>
      <c r="I591">
        <v>2</v>
      </c>
    </row>
    <row r="592" spans="1:9" x14ac:dyDescent="0.35">
      <c r="A592" t="s">
        <v>8219</v>
      </c>
      <c r="B592">
        <v>31</v>
      </c>
      <c r="H592" t="s">
        <v>8221</v>
      </c>
      <c r="I592">
        <v>2</v>
      </c>
    </row>
    <row r="593" spans="1:9" x14ac:dyDescent="0.35">
      <c r="A593" t="s">
        <v>8219</v>
      </c>
      <c r="B593">
        <v>31</v>
      </c>
      <c r="H593" t="s">
        <v>8221</v>
      </c>
      <c r="I593">
        <v>2</v>
      </c>
    </row>
    <row r="594" spans="1:9" x14ac:dyDescent="0.35">
      <c r="A594" t="s">
        <v>8219</v>
      </c>
      <c r="B594">
        <v>31</v>
      </c>
      <c r="H594" t="s">
        <v>8221</v>
      </c>
      <c r="I594">
        <v>2</v>
      </c>
    </row>
    <row r="595" spans="1:9" x14ac:dyDescent="0.35">
      <c r="A595" t="s">
        <v>8219</v>
      </c>
      <c r="B595">
        <v>31</v>
      </c>
      <c r="H595" t="s">
        <v>8221</v>
      </c>
      <c r="I595">
        <v>2</v>
      </c>
    </row>
    <row r="596" spans="1:9" x14ac:dyDescent="0.35">
      <c r="A596" t="s">
        <v>8219</v>
      </c>
      <c r="B596">
        <v>31</v>
      </c>
      <c r="H596" t="s">
        <v>8221</v>
      </c>
      <c r="I596">
        <v>2</v>
      </c>
    </row>
    <row r="597" spans="1:9" x14ac:dyDescent="0.35">
      <c r="A597" t="s">
        <v>8219</v>
      </c>
      <c r="B597">
        <v>32</v>
      </c>
      <c r="H597" t="s">
        <v>8221</v>
      </c>
      <c r="I597">
        <v>2</v>
      </c>
    </row>
    <row r="598" spans="1:9" x14ac:dyDescent="0.35">
      <c r="A598" t="s">
        <v>8219</v>
      </c>
      <c r="B598">
        <v>32</v>
      </c>
      <c r="H598" t="s">
        <v>8221</v>
      </c>
      <c r="I598">
        <v>2</v>
      </c>
    </row>
    <row r="599" spans="1:9" x14ac:dyDescent="0.35">
      <c r="A599" t="s">
        <v>8219</v>
      </c>
      <c r="B599">
        <v>32</v>
      </c>
      <c r="H599" t="s">
        <v>8221</v>
      </c>
      <c r="I599">
        <v>2</v>
      </c>
    </row>
    <row r="600" spans="1:9" x14ac:dyDescent="0.35">
      <c r="A600" t="s">
        <v>8219</v>
      </c>
      <c r="B600">
        <v>32</v>
      </c>
      <c r="H600" t="s">
        <v>8221</v>
      </c>
      <c r="I600">
        <v>2</v>
      </c>
    </row>
    <row r="601" spans="1:9" x14ac:dyDescent="0.35">
      <c r="A601" t="s">
        <v>8219</v>
      </c>
      <c r="B601">
        <v>32</v>
      </c>
      <c r="H601" t="s">
        <v>8221</v>
      </c>
      <c r="I601">
        <v>2</v>
      </c>
    </row>
    <row r="602" spans="1:9" x14ac:dyDescent="0.35">
      <c r="A602" t="s">
        <v>8219</v>
      </c>
      <c r="B602">
        <v>32</v>
      </c>
      <c r="H602" t="s">
        <v>8221</v>
      </c>
      <c r="I602">
        <v>2</v>
      </c>
    </row>
    <row r="603" spans="1:9" x14ac:dyDescent="0.35">
      <c r="A603" t="s">
        <v>8219</v>
      </c>
      <c r="B603">
        <v>32</v>
      </c>
      <c r="H603" t="s">
        <v>8221</v>
      </c>
      <c r="I603">
        <v>2</v>
      </c>
    </row>
    <row r="604" spans="1:9" x14ac:dyDescent="0.35">
      <c r="A604" t="s">
        <v>8219</v>
      </c>
      <c r="B604">
        <v>32</v>
      </c>
      <c r="H604" t="s">
        <v>8221</v>
      </c>
      <c r="I604">
        <v>2</v>
      </c>
    </row>
    <row r="605" spans="1:9" x14ac:dyDescent="0.35">
      <c r="A605" t="s">
        <v>8219</v>
      </c>
      <c r="B605">
        <v>32</v>
      </c>
      <c r="H605" t="s">
        <v>8221</v>
      </c>
      <c r="I605">
        <v>2</v>
      </c>
    </row>
    <row r="606" spans="1:9" x14ac:dyDescent="0.35">
      <c r="A606" t="s">
        <v>8219</v>
      </c>
      <c r="B606">
        <v>32</v>
      </c>
      <c r="H606" t="s">
        <v>8221</v>
      </c>
      <c r="I606">
        <v>2</v>
      </c>
    </row>
    <row r="607" spans="1:9" x14ac:dyDescent="0.35">
      <c r="A607" t="s">
        <v>8219</v>
      </c>
      <c r="B607">
        <v>32</v>
      </c>
      <c r="H607" t="s">
        <v>8221</v>
      </c>
      <c r="I607">
        <v>2</v>
      </c>
    </row>
    <row r="608" spans="1:9" x14ac:dyDescent="0.35">
      <c r="A608" t="s">
        <v>8219</v>
      </c>
      <c r="B608">
        <v>32</v>
      </c>
      <c r="H608" t="s">
        <v>8221</v>
      </c>
      <c r="I608">
        <v>2</v>
      </c>
    </row>
    <row r="609" spans="1:9" x14ac:dyDescent="0.35">
      <c r="A609" t="s">
        <v>8219</v>
      </c>
      <c r="B609">
        <v>32</v>
      </c>
      <c r="H609" t="s">
        <v>8221</v>
      </c>
      <c r="I609">
        <v>2</v>
      </c>
    </row>
    <row r="610" spans="1:9" x14ac:dyDescent="0.35">
      <c r="A610" t="s">
        <v>8219</v>
      </c>
      <c r="B610">
        <v>32</v>
      </c>
      <c r="H610" t="s">
        <v>8221</v>
      </c>
      <c r="I610">
        <v>2</v>
      </c>
    </row>
    <row r="611" spans="1:9" x14ac:dyDescent="0.35">
      <c r="A611" t="s">
        <v>8219</v>
      </c>
      <c r="B611">
        <v>32</v>
      </c>
      <c r="H611" t="s">
        <v>8221</v>
      </c>
      <c r="I611">
        <v>2</v>
      </c>
    </row>
    <row r="612" spans="1:9" x14ac:dyDescent="0.35">
      <c r="A612" t="s">
        <v>8219</v>
      </c>
      <c r="B612">
        <v>32</v>
      </c>
      <c r="H612" t="s">
        <v>8221</v>
      </c>
      <c r="I612">
        <v>2</v>
      </c>
    </row>
    <row r="613" spans="1:9" x14ac:dyDescent="0.35">
      <c r="A613" t="s">
        <v>8219</v>
      </c>
      <c r="B613">
        <v>32</v>
      </c>
      <c r="H613" t="s">
        <v>8221</v>
      </c>
      <c r="I613">
        <v>2</v>
      </c>
    </row>
    <row r="614" spans="1:9" x14ac:dyDescent="0.35">
      <c r="A614" t="s">
        <v>8219</v>
      </c>
      <c r="B614">
        <v>32</v>
      </c>
      <c r="H614" t="s">
        <v>8221</v>
      </c>
      <c r="I614">
        <v>2</v>
      </c>
    </row>
    <row r="615" spans="1:9" x14ac:dyDescent="0.35">
      <c r="A615" t="s">
        <v>8219</v>
      </c>
      <c r="B615">
        <v>32</v>
      </c>
      <c r="H615" t="s">
        <v>8221</v>
      </c>
      <c r="I615">
        <v>2</v>
      </c>
    </row>
    <row r="616" spans="1:9" x14ac:dyDescent="0.35">
      <c r="A616" t="s">
        <v>8219</v>
      </c>
      <c r="B616">
        <v>33</v>
      </c>
      <c r="H616" t="s">
        <v>8221</v>
      </c>
      <c r="I616">
        <v>2</v>
      </c>
    </row>
    <row r="617" spans="1:9" x14ac:dyDescent="0.35">
      <c r="A617" t="s">
        <v>8219</v>
      </c>
      <c r="B617">
        <v>33</v>
      </c>
      <c r="H617" t="s">
        <v>8221</v>
      </c>
      <c r="I617">
        <v>2</v>
      </c>
    </row>
    <row r="618" spans="1:9" x14ac:dyDescent="0.35">
      <c r="A618" t="s">
        <v>8219</v>
      </c>
      <c r="B618">
        <v>33</v>
      </c>
      <c r="H618" t="s">
        <v>8221</v>
      </c>
      <c r="I618">
        <v>2</v>
      </c>
    </row>
    <row r="619" spans="1:9" x14ac:dyDescent="0.35">
      <c r="A619" t="s">
        <v>8219</v>
      </c>
      <c r="B619">
        <v>33</v>
      </c>
      <c r="H619" t="s">
        <v>8221</v>
      </c>
      <c r="I619">
        <v>2</v>
      </c>
    </row>
    <row r="620" spans="1:9" x14ac:dyDescent="0.35">
      <c r="A620" t="s">
        <v>8219</v>
      </c>
      <c r="B620">
        <v>33</v>
      </c>
      <c r="H620" t="s">
        <v>8221</v>
      </c>
      <c r="I620">
        <v>2</v>
      </c>
    </row>
    <row r="621" spans="1:9" x14ac:dyDescent="0.35">
      <c r="A621" t="s">
        <v>8219</v>
      </c>
      <c r="B621">
        <v>33</v>
      </c>
      <c r="H621" t="s">
        <v>8221</v>
      </c>
      <c r="I621">
        <v>2</v>
      </c>
    </row>
    <row r="622" spans="1:9" x14ac:dyDescent="0.35">
      <c r="A622" t="s">
        <v>8219</v>
      </c>
      <c r="B622">
        <v>33</v>
      </c>
      <c r="H622" t="s">
        <v>8221</v>
      </c>
      <c r="I622">
        <v>2</v>
      </c>
    </row>
    <row r="623" spans="1:9" x14ac:dyDescent="0.35">
      <c r="A623" t="s">
        <v>8219</v>
      </c>
      <c r="B623">
        <v>33</v>
      </c>
      <c r="H623" t="s">
        <v>8221</v>
      </c>
      <c r="I623">
        <v>2</v>
      </c>
    </row>
    <row r="624" spans="1:9" x14ac:dyDescent="0.35">
      <c r="A624" t="s">
        <v>8219</v>
      </c>
      <c r="B624">
        <v>33</v>
      </c>
      <c r="H624" t="s">
        <v>8221</v>
      </c>
      <c r="I624">
        <v>2</v>
      </c>
    </row>
    <row r="625" spans="1:9" x14ac:dyDescent="0.35">
      <c r="A625" t="s">
        <v>8219</v>
      </c>
      <c r="B625">
        <v>33</v>
      </c>
      <c r="H625" t="s">
        <v>8221</v>
      </c>
      <c r="I625">
        <v>2</v>
      </c>
    </row>
    <row r="626" spans="1:9" x14ac:dyDescent="0.35">
      <c r="A626" t="s">
        <v>8219</v>
      </c>
      <c r="B626">
        <v>33</v>
      </c>
      <c r="H626" t="s">
        <v>8221</v>
      </c>
      <c r="I626">
        <v>2</v>
      </c>
    </row>
    <row r="627" spans="1:9" x14ac:dyDescent="0.35">
      <c r="A627" t="s">
        <v>8219</v>
      </c>
      <c r="B627">
        <v>33</v>
      </c>
      <c r="H627" t="s">
        <v>8221</v>
      </c>
      <c r="I627">
        <v>2</v>
      </c>
    </row>
    <row r="628" spans="1:9" x14ac:dyDescent="0.35">
      <c r="A628" t="s">
        <v>8219</v>
      </c>
      <c r="B628">
        <v>33</v>
      </c>
      <c r="H628" t="s">
        <v>8221</v>
      </c>
      <c r="I628">
        <v>2</v>
      </c>
    </row>
    <row r="629" spans="1:9" x14ac:dyDescent="0.35">
      <c r="A629" t="s">
        <v>8219</v>
      </c>
      <c r="B629">
        <v>33</v>
      </c>
      <c r="H629" t="s">
        <v>8221</v>
      </c>
      <c r="I629">
        <v>2</v>
      </c>
    </row>
    <row r="630" spans="1:9" x14ac:dyDescent="0.35">
      <c r="A630" t="s">
        <v>8219</v>
      </c>
      <c r="B630">
        <v>33</v>
      </c>
      <c r="H630" t="s">
        <v>8221</v>
      </c>
      <c r="I630">
        <v>2</v>
      </c>
    </row>
    <row r="631" spans="1:9" x14ac:dyDescent="0.35">
      <c r="A631" t="s">
        <v>8219</v>
      </c>
      <c r="B631">
        <v>33</v>
      </c>
      <c r="H631" t="s">
        <v>8221</v>
      </c>
      <c r="I631">
        <v>2</v>
      </c>
    </row>
    <row r="632" spans="1:9" x14ac:dyDescent="0.35">
      <c r="A632" t="s">
        <v>8219</v>
      </c>
      <c r="B632">
        <v>33</v>
      </c>
      <c r="H632" t="s">
        <v>8221</v>
      </c>
      <c r="I632">
        <v>2</v>
      </c>
    </row>
    <row r="633" spans="1:9" x14ac:dyDescent="0.35">
      <c r="A633" t="s">
        <v>8219</v>
      </c>
      <c r="B633">
        <v>33</v>
      </c>
      <c r="H633" t="s">
        <v>8221</v>
      </c>
      <c r="I633">
        <v>2</v>
      </c>
    </row>
    <row r="634" spans="1:9" x14ac:dyDescent="0.35">
      <c r="A634" t="s">
        <v>8219</v>
      </c>
      <c r="B634">
        <v>33</v>
      </c>
      <c r="H634" t="s">
        <v>8221</v>
      </c>
      <c r="I634">
        <v>2</v>
      </c>
    </row>
    <row r="635" spans="1:9" x14ac:dyDescent="0.35">
      <c r="A635" t="s">
        <v>8219</v>
      </c>
      <c r="B635">
        <v>33</v>
      </c>
      <c r="H635" t="s">
        <v>8221</v>
      </c>
      <c r="I635">
        <v>2</v>
      </c>
    </row>
    <row r="636" spans="1:9" x14ac:dyDescent="0.35">
      <c r="A636" t="s">
        <v>8219</v>
      </c>
      <c r="B636">
        <v>33</v>
      </c>
      <c r="H636" t="s">
        <v>8221</v>
      </c>
      <c r="I636">
        <v>2</v>
      </c>
    </row>
    <row r="637" spans="1:9" x14ac:dyDescent="0.35">
      <c r="A637" t="s">
        <v>8219</v>
      </c>
      <c r="B637">
        <v>33</v>
      </c>
      <c r="H637" t="s">
        <v>8221</v>
      </c>
      <c r="I637">
        <v>2</v>
      </c>
    </row>
    <row r="638" spans="1:9" x14ac:dyDescent="0.35">
      <c r="A638" t="s">
        <v>8219</v>
      </c>
      <c r="B638">
        <v>33</v>
      </c>
      <c r="H638" t="s">
        <v>8221</v>
      </c>
      <c r="I638">
        <v>2</v>
      </c>
    </row>
    <row r="639" spans="1:9" x14ac:dyDescent="0.35">
      <c r="A639" t="s">
        <v>8219</v>
      </c>
      <c r="B639">
        <v>33</v>
      </c>
      <c r="H639" t="s">
        <v>8221</v>
      </c>
      <c r="I639">
        <v>2</v>
      </c>
    </row>
    <row r="640" spans="1:9" x14ac:dyDescent="0.35">
      <c r="A640" t="s">
        <v>8219</v>
      </c>
      <c r="B640">
        <v>34</v>
      </c>
      <c r="H640" t="s">
        <v>8221</v>
      </c>
      <c r="I640">
        <v>2</v>
      </c>
    </row>
    <row r="641" spans="1:9" x14ac:dyDescent="0.35">
      <c r="A641" t="s">
        <v>8219</v>
      </c>
      <c r="B641">
        <v>34</v>
      </c>
      <c r="H641" t="s">
        <v>8221</v>
      </c>
      <c r="I641">
        <v>2</v>
      </c>
    </row>
    <row r="642" spans="1:9" x14ac:dyDescent="0.35">
      <c r="A642" t="s">
        <v>8219</v>
      </c>
      <c r="B642">
        <v>34</v>
      </c>
      <c r="H642" t="s">
        <v>8221</v>
      </c>
      <c r="I642">
        <v>2</v>
      </c>
    </row>
    <row r="643" spans="1:9" x14ac:dyDescent="0.35">
      <c r="A643" t="s">
        <v>8219</v>
      </c>
      <c r="B643">
        <v>34</v>
      </c>
      <c r="H643" t="s">
        <v>8221</v>
      </c>
      <c r="I643">
        <v>2</v>
      </c>
    </row>
    <row r="644" spans="1:9" x14ac:dyDescent="0.35">
      <c r="A644" t="s">
        <v>8219</v>
      </c>
      <c r="B644">
        <v>34</v>
      </c>
      <c r="H644" t="s">
        <v>8221</v>
      </c>
      <c r="I644">
        <v>2</v>
      </c>
    </row>
    <row r="645" spans="1:9" x14ac:dyDescent="0.35">
      <c r="A645" t="s">
        <v>8219</v>
      </c>
      <c r="B645">
        <v>34</v>
      </c>
      <c r="H645" t="s">
        <v>8221</v>
      </c>
      <c r="I645">
        <v>2</v>
      </c>
    </row>
    <row r="646" spans="1:9" x14ac:dyDescent="0.35">
      <c r="A646" t="s">
        <v>8219</v>
      </c>
      <c r="B646">
        <v>34</v>
      </c>
      <c r="H646" t="s">
        <v>8221</v>
      </c>
      <c r="I646">
        <v>2</v>
      </c>
    </row>
    <row r="647" spans="1:9" x14ac:dyDescent="0.35">
      <c r="A647" t="s">
        <v>8219</v>
      </c>
      <c r="B647">
        <v>34</v>
      </c>
      <c r="H647" t="s">
        <v>8221</v>
      </c>
      <c r="I647">
        <v>3</v>
      </c>
    </row>
    <row r="648" spans="1:9" x14ac:dyDescent="0.35">
      <c r="A648" t="s">
        <v>8219</v>
      </c>
      <c r="B648">
        <v>34</v>
      </c>
      <c r="H648" t="s">
        <v>8221</v>
      </c>
      <c r="I648">
        <v>3</v>
      </c>
    </row>
    <row r="649" spans="1:9" x14ac:dyDescent="0.35">
      <c r="A649" t="s">
        <v>8219</v>
      </c>
      <c r="B649">
        <v>34</v>
      </c>
      <c r="H649" t="s">
        <v>8221</v>
      </c>
      <c r="I649">
        <v>3</v>
      </c>
    </row>
    <row r="650" spans="1:9" x14ac:dyDescent="0.35">
      <c r="A650" t="s">
        <v>8219</v>
      </c>
      <c r="B650">
        <v>34</v>
      </c>
      <c r="H650" t="s">
        <v>8221</v>
      </c>
      <c r="I650">
        <v>3</v>
      </c>
    </row>
    <row r="651" spans="1:9" x14ac:dyDescent="0.35">
      <c r="A651" t="s">
        <v>8219</v>
      </c>
      <c r="B651">
        <v>34</v>
      </c>
      <c r="H651" t="s">
        <v>8221</v>
      </c>
      <c r="I651">
        <v>3</v>
      </c>
    </row>
    <row r="652" spans="1:9" x14ac:dyDescent="0.35">
      <c r="A652" t="s">
        <v>8219</v>
      </c>
      <c r="B652">
        <v>34</v>
      </c>
      <c r="H652" t="s">
        <v>8221</v>
      </c>
      <c r="I652">
        <v>3</v>
      </c>
    </row>
    <row r="653" spans="1:9" x14ac:dyDescent="0.35">
      <c r="A653" t="s">
        <v>8219</v>
      </c>
      <c r="B653">
        <v>34</v>
      </c>
      <c r="H653" t="s">
        <v>8221</v>
      </c>
      <c r="I653">
        <v>3</v>
      </c>
    </row>
    <row r="654" spans="1:9" x14ac:dyDescent="0.35">
      <c r="A654" t="s">
        <v>8219</v>
      </c>
      <c r="B654">
        <v>34</v>
      </c>
      <c r="H654" t="s">
        <v>8221</v>
      </c>
      <c r="I654">
        <v>3</v>
      </c>
    </row>
    <row r="655" spans="1:9" x14ac:dyDescent="0.35">
      <c r="A655" t="s">
        <v>8219</v>
      </c>
      <c r="B655">
        <v>34</v>
      </c>
      <c r="H655" t="s">
        <v>8221</v>
      </c>
      <c r="I655">
        <v>3</v>
      </c>
    </row>
    <row r="656" spans="1:9" x14ac:dyDescent="0.35">
      <c r="A656" t="s">
        <v>8219</v>
      </c>
      <c r="B656">
        <v>34</v>
      </c>
      <c r="H656" t="s">
        <v>8221</v>
      </c>
      <c r="I656">
        <v>3</v>
      </c>
    </row>
    <row r="657" spans="1:9" x14ac:dyDescent="0.35">
      <c r="A657" t="s">
        <v>8219</v>
      </c>
      <c r="B657">
        <v>34</v>
      </c>
      <c r="H657" t="s">
        <v>8221</v>
      </c>
      <c r="I657">
        <v>3</v>
      </c>
    </row>
    <row r="658" spans="1:9" x14ac:dyDescent="0.35">
      <c r="A658" t="s">
        <v>8219</v>
      </c>
      <c r="B658">
        <v>34</v>
      </c>
      <c r="H658" t="s">
        <v>8221</v>
      </c>
      <c r="I658">
        <v>3</v>
      </c>
    </row>
    <row r="659" spans="1:9" x14ac:dyDescent="0.35">
      <c r="A659" t="s">
        <v>8219</v>
      </c>
      <c r="B659">
        <v>34</v>
      </c>
      <c r="H659" t="s">
        <v>8221</v>
      </c>
      <c r="I659">
        <v>3</v>
      </c>
    </row>
    <row r="660" spans="1:9" x14ac:dyDescent="0.35">
      <c r="A660" t="s">
        <v>8219</v>
      </c>
      <c r="B660">
        <v>34</v>
      </c>
      <c r="H660" t="s">
        <v>8221</v>
      </c>
      <c r="I660">
        <v>3</v>
      </c>
    </row>
    <row r="661" spans="1:9" x14ac:dyDescent="0.35">
      <c r="A661" t="s">
        <v>8219</v>
      </c>
      <c r="B661">
        <v>34</v>
      </c>
      <c r="H661" t="s">
        <v>8221</v>
      </c>
      <c r="I661">
        <v>3</v>
      </c>
    </row>
    <row r="662" spans="1:9" x14ac:dyDescent="0.35">
      <c r="A662" t="s">
        <v>8219</v>
      </c>
      <c r="B662">
        <v>34</v>
      </c>
      <c r="H662" t="s">
        <v>8221</v>
      </c>
      <c r="I662">
        <v>3</v>
      </c>
    </row>
    <row r="663" spans="1:9" x14ac:dyDescent="0.35">
      <c r="A663" t="s">
        <v>8219</v>
      </c>
      <c r="B663">
        <v>34</v>
      </c>
      <c r="H663" t="s">
        <v>8221</v>
      </c>
      <c r="I663">
        <v>3</v>
      </c>
    </row>
    <row r="664" spans="1:9" x14ac:dyDescent="0.35">
      <c r="A664" t="s">
        <v>8219</v>
      </c>
      <c r="B664">
        <v>34</v>
      </c>
      <c r="H664" t="s">
        <v>8221</v>
      </c>
      <c r="I664">
        <v>3</v>
      </c>
    </row>
    <row r="665" spans="1:9" x14ac:dyDescent="0.35">
      <c r="A665" t="s">
        <v>8219</v>
      </c>
      <c r="B665">
        <v>34</v>
      </c>
      <c r="H665" t="s">
        <v>8221</v>
      </c>
      <c r="I665">
        <v>3</v>
      </c>
    </row>
    <row r="666" spans="1:9" x14ac:dyDescent="0.35">
      <c r="A666" t="s">
        <v>8219</v>
      </c>
      <c r="B666">
        <v>35</v>
      </c>
      <c r="H666" t="s">
        <v>8221</v>
      </c>
      <c r="I666">
        <v>3</v>
      </c>
    </row>
    <row r="667" spans="1:9" x14ac:dyDescent="0.35">
      <c r="A667" t="s">
        <v>8219</v>
      </c>
      <c r="B667">
        <v>35</v>
      </c>
      <c r="H667" t="s">
        <v>8221</v>
      </c>
      <c r="I667">
        <v>3</v>
      </c>
    </row>
    <row r="668" spans="1:9" x14ac:dyDescent="0.35">
      <c r="A668" t="s">
        <v>8219</v>
      </c>
      <c r="B668">
        <v>35</v>
      </c>
      <c r="H668" t="s">
        <v>8221</v>
      </c>
      <c r="I668">
        <v>3</v>
      </c>
    </row>
    <row r="669" spans="1:9" x14ac:dyDescent="0.35">
      <c r="A669" t="s">
        <v>8219</v>
      </c>
      <c r="B669">
        <v>35</v>
      </c>
      <c r="H669" t="s">
        <v>8221</v>
      </c>
      <c r="I669">
        <v>3</v>
      </c>
    </row>
    <row r="670" spans="1:9" x14ac:dyDescent="0.35">
      <c r="A670" t="s">
        <v>8219</v>
      </c>
      <c r="B670">
        <v>35</v>
      </c>
      <c r="H670" t="s">
        <v>8221</v>
      </c>
      <c r="I670">
        <v>3</v>
      </c>
    </row>
    <row r="671" spans="1:9" x14ac:dyDescent="0.35">
      <c r="A671" t="s">
        <v>8219</v>
      </c>
      <c r="B671">
        <v>35</v>
      </c>
      <c r="H671" t="s">
        <v>8221</v>
      </c>
      <c r="I671">
        <v>3</v>
      </c>
    </row>
    <row r="672" spans="1:9" x14ac:dyDescent="0.35">
      <c r="A672" t="s">
        <v>8219</v>
      </c>
      <c r="B672">
        <v>35</v>
      </c>
      <c r="H672" t="s">
        <v>8221</v>
      </c>
      <c r="I672">
        <v>3</v>
      </c>
    </row>
    <row r="673" spans="1:9" x14ac:dyDescent="0.35">
      <c r="A673" t="s">
        <v>8219</v>
      </c>
      <c r="B673">
        <v>35</v>
      </c>
      <c r="H673" t="s">
        <v>8221</v>
      </c>
      <c r="I673">
        <v>3</v>
      </c>
    </row>
    <row r="674" spans="1:9" x14ac:dyDescent="0.35">
      <c r="A674" t="s">
        <v>8219</v>
      </c>
      <c r="B674">
        <v>35</v>
      </c>
      <c r="H674" t="s">
        <v>8221</v>
      </c>
      <c r="I674">
        <v>3</v>
      </c>
    </row>
    <row r="675" spans="1:9" x14ac:dyDescent="0.35">
      <c r="A675" t="s">
        <v>8219</v>
      </c>
      <c r="B675">
        <v>35</v>
      </c>
      <c r="H675" t="s">
        <v>8221</v>
      </c>
      <c r="I675">
        <v>3</v>
      </c>
    </row>
    <row r="676" spans="1:9" x14ac:dyDescent="0.35">
      <c r="A676" t="s">
        <v>8219</v>
      </c>
      <c r="B676">
        <v>35</v>
      </c>
      <c r="H676" t="s">
        <v>8221</v>
      </c>
      <c r="I676">
        <v>3</v>
      </c>
    </row>
    <row r="677" spans="1:9" x14ac:dyDescent="0.35">
      <c r="A677" t="s">
        <v>8219</v>
      </c>
      <c r="B677">
        <v>35</v>
      </c>
      <c r="H677" t="s">
        <v>8221</v>
      </c>
      <c r="I677">
        <v>3</v>
      </c>
    </row>
    <row r="678" spans="1:9" x14ac:dyDescent="0.35">
      <c r="A678" t="s">
        <v>8219</v>
      </c>
      <c r="B678">
        <v>35</v>
      </c>
      <c r="H678" t="s">
        <v>8221</v>
      </c>
      <c r="I678">
        <v>3</v>
      </c>
    </row>
    <row r="679" spans="1:9" x14ac:dyDescent="0.35">
      <c r="A679" t="s">
        <v>8219</v>
      </c>
      <c r="B679">
        <v>35</v>
      </c>
      <c r="H679" t="s">
        <v>8221</v>
      </c>
      <c r="I679">
        <v>3</v>
      </c>
    </row>
    <row r="680" spans="1:9" x14ac:dyDescent="0.35">
      <c r="A680" t="s">
        <v>8219</v>
      </c>
      <c r="B680">
        <v>35</v>
      </c>
      <c r="H680" t="s">
        <v>8221</v>
      </c>
      <c r="I680">
        <v>3</v>
      </c>
    </row>
    <row r="681" spans="1:9" x14ac:dyDescent="0.35">
      <c r="A681" t="s">
        <v>8219</v>
      </c>
      <c r="B681">
        <v>35</v>
      </c>
      <c r="H681" t="s">
        <v>8221</v>
      </c>
      <c r="I681">
        <v>3</v>
      </c>
    </row>
    <row r="682" spans="1:9" x14ac:dyDescent="0.35">
      <c r="A682" t="s">
        <v>8219</v>
      </c>
      <c r="B682">
        <v>35</v>
      </c>
      <c r="H682" t="s">
        <v>8221</v>
      </c>
      <c r="I682">
        <v>3</v>
      </c>
    </row>
    <row r="683" spans="1:9" x14ac:dyDescent="0.35">
      <c r="A683" t="s">
        <v>8219</v>
      </c>
      <c r="B683">
        <v>35</v>
      </c>
      <c r="H683" t="s">
        <v>8221</v>
      </c>
      <c r="I683">
        <v>3</v>
      </c>
    </row>
    <row r="684" spans="1:9" x14ac:dyDescent="0.35">
      <c r="A684" t="s">
        <v>8219</v>
      </c>
      <c r="B684">
        <v>35</v>
      </c>
      <c r="H684" t="s">
        <v>8221</v>
      </c>
      <c r="I684">
        <v>3</v>
      </c>
    </row>
    <row r="685" spans="1:9" x14ac:dyDescent="0.35">
      <c r="A685" t="s">
        <v>8219</v>
      </c>
      <c r="B685">
        <v>35</v>
      </c>
      <c r="H685" t="s">
        <v>8221</v>
      </c>
      <c r="I685">
        <v>3</v>
      </c>
    </row>
    <row r="686" spans="1:9" x14ac:dyDescent="0.35">
      <c r="A686" t="s">
        <v>8219</v>
      </c>
      <c r="B686">
        <v>35</v>
      </c>
      <c r="H686" t="s">
        <v>8221</v>
      </c>
      <c r="I686">
        <v>3</v>
      </c>
    </row>
    <row r="687" spans="1:9" x14ac:dyDescent="0.35">
      <c r="A687" t="s">
        <v>8219</v>
      </c>
      <c r="B687">
        <v>35</v>
      </c>
      <c r="H687" t="s">
        <v>8221</v>
      </c>
      <c r="I687">
        <v>3</v>
      </c>
    </row>
    <row r="688" spans="1:9" x14ac:dyDescent="0.35">
      <c r="A688" t="s">
        <v>8219</v>
      </c>
      <c r="B688">
        <v>35</v>
      </c>
      <c r="H688" t="s">
        <v>8221</v>
      </c>
      <c r="I688">
        <v>3</v>
      </c>
    </row>
    <row r="689" spans="1:9" x14ac:dyDescent="0.35">
      <c r="A689" t="s">
        <v>8219</v>
      </c>
      <c r="B689">
        <v>36</v>
      </c>
      <c r="H689" t="s">
        <v>8221</v>
      </c>
      <c r="I689">
        <v>3</v>
      </c>
    </row>
    <row r="690" spans="1:9" x14ac:dyDescent="0.35">
      <c r="A690" t="s">
        <v>8219</v>
      </c>
      <c r="B690">
        <v>36</v>
      </c>
      <c r="H690" t="s">
        <v>8221</v>
      </c>
      <c r="I690">
        <v>3</v>
      </c>
    </row>
    <row r="691" spans="1:9" x14ac:dyDescent="0.35">
      <c r="A691" t="s">
        <v>8219</v>
      </c>
      <c r="B691">
        <v>36</v>
      </c>
      <c r="H691" t="s">
        <v>8221</v>
      </c>
      <c r="I691">
        <v>3</v>
      </c>
    </row>
    <row r="692" spans="1:9" x14ac:dyDescent="0.35">
      <c r="A692" t="s">
        <v>8219</v>
      </c>
      <c r="B692">
        <v>36</v>
      </c>
      <c r="H692" t="s">
        <v>8221</v>
      </c>
      <c r="I692">
        <v>3</v>
      </c>
    </row>
    <row r="693" spans="1:9" x14ac:dyDescent="0.35">
      <c r="A693" t="s">
        <v>8219</v>
      </c>
      <c r="B693">
        <v>36</v>
      </c>
      <c r="H693" t="s">
        <v>8221</v>
      </c>
      <c r="I693">
        <v>3</v>
      </c>
    </row>
    <row r="694" spans="1:9" x14ac:dyDescent="0.35">
      <c r="A694" t="s">
        <v>8219</v>
      </c>
      <c r="B694">
        <v>36</v>
      </c>
      <c r="H694" t="s">
        <v>8221</v>
      </c>
      <c r="I694">
        <v>3</v>
      </c>
    </row>
    <row r="695" spans="1:9" x14ac:dyDescent="0.35">
      <c r="A695" t="s">
        <v>8219</v>
      </c>
      <c r="B695">
        <v>36</v>
      </c>
      <c r="H695" t="s">
        <v>8221</v>
      </c>
      <c r="I695">
        <v>3</v>
      </c>
    </row>
    <row r="696" spans="1:9" x14ac:dyDescent="0.35">
      <c r="A696" t="s">
        <v>8219</v>
      </c>
      <c r="B696">
        <v>36</v>
      </c>
      <c r="H696" t="s">
        <v>8221</v>
      </c>
      <c r="I696">
        <v>3</v>
      </c>
    </row>
    <row r="697" spans="1:9" x14ac:dyDescent="0.35">
      <c r="A697" t="s">
        <v>8219</v>
      </c>
      <c r="B697">
        <v>36</v>
      </c>
      <c r="H697" t="s">
        <v>8221</v>
      </c>
      <c r="I697">
        <v>3</v>
      </c>
    </row>
    <row r="698" spans="1:9" x14ac:dyDescent="0.35">
      <c r="A698" t="s">
        <v>8219</v>
      </c>
      <c r="B698">
        <v>36</v>
      </c>
      <c r="H698" t="s">
        <v>8221</v>
      </c>
      <c r="I698">
        <v>3</v>
      </c>
    </row>
    <row r="699" spans="1:9" x14ac:dyDescent="0.35">
      <c r="A699" t="s">
        <v>8219</v>
      </c>
      <c r="B699">
        <v>36</v>
      </c>
      <c r="H699" t="s">
        <v>8221</v>
      </c>
      <c r="I699">
        <v>3</v>
      </c>
    </row>
    <row r="700" spans="1:9" x14ac:dyDescent="0.35">
      <c r="A700" t="s">
        <v>8219</v>
      </c>
      <c r="B700">
        <v>36</v>
      </c>
      <c r="H700" t="s">
        <v>8221</v>
      </c>
      <c r="I700">
        <v>3</v>
      </c>
    </row>
    <row r="701" spans="1:9" x14ac:dyDescent="0.35">
      <c r="A701" t="s">
        <v>8219</v>
      </c>
      <c r="B701">
        <v>36</v>
      </c>
      <c r="H701" t="s">
        <v>8221</v>
      </c>
      <c r="I701">
        <v>3</v>
      </c>
    </row>
    <row r="702" spans="1:9" x14ac:dyDescent="0.35">
      <c r="A702" t="s">
        <v>8219</v>
      </c>
      <c r="B702">
        <v>36</v>
      </c>
      <c r="H702" t="s">
        <v>8221</v>
      </c>
      <c r="I702">
        <v>3</v>
      </c>
    </row>
    <row r="703" spans="1:9" x14ac:dyDescent="0.35">
      <c r="A703" t="s">
        <v>8219</v>
      </c>
      <c r="B703">
        <v>36</v>
      </c>
      <c r="H703" t="s">
        <v>8221</v>
      </c>
      <c r="I703">
        <v>3</v>
      </c>
    </row>
    <row r="704" spans="1:9" x14ac:dyDescent="0.35">
      <c r="A704" t="s">
        <v>8219</v>
      </c>
      <c r="B704">
        <v>37</v>
      </c>
      <c r="H704" t="s">
        <v>8221</v>
      </c>
      <c r="I704">
        <v>3</v>
      </c>
    </row>
    <row r="705" spans="1:9" x14ac:dyDescent="0.35">
      <c r="A705" t="s">
        <v>8219</v>
      </c>
      <c r="B705">
        <v>37</v>
      </c>
      <c r="H705" t="s">
        <v>8221</v>
      </c>
      <c r="I705">
        <v>3</v>
      </c>
    </row>
    <row r="706" spans="1:9" x14ac:dyDescent="0.35">
      <c r="A706" t="s">
        <v>8219</v>
      </c>
      <c r="B706">
        <v>37</v>
      </c>
      <c r="H706" t="s">
        <v>8221</v>
      </c>
      <c r="I706">
        <v>3</v>
      </c>
    </row>
    <row r="707" spans="1:9" x14ac:dyDescent="0.35">
      <c r="A707" t="s">
        <v>8219</v>
      </c>
      <c r="B707">
        <v>37</v>
      </c>
      <c r="H707" t="s">
        <v>8221</v>
      </c>
      <c r="I707">
        <v>3</v>
      </c>
    </row>
    <row r="708" spans="1:9" x14ac:dyDescent="0.35">
      <c r="A708" t="s">
        <v>8219</v>
      </c>
      <c r="B708">
        <v>37</v>
      </c>
      <c r="H708" t="s">
        <v>8221</v>
      </c>
      <c r="I708">
        <v>3</v>
      </c>
    </row>
    <row r="709" spans="1:9" x14ac:dyDescent="0.35">
      <c r="A709" t="s">
        <v>8219</v>
      </c>
      <c r="B709">
        <v>37</v>
      </c>
      <c r="H709" t="s">
        <v>8221</v>
      </c>
      <c r="I709">
        <v>3</v>
      </c>
    </row>
    <row r="710" spans="1:9" x14ac:dyDescent="0.35">
      <c r="A710" t="s">
        <v>8219</v>
      </c>
      <c r="B710">
        <v>37</v>
      </c>
      <c r="H710" t="s">
        <v>8221</v>
      </c>
      <c r="I710">
        <v>3</v>
      </c>
    </row>
    <row r="711" spans="1:9" x14ac:dyDescent="0.35">
      <c r="A711" t="s">
        <v>8219</v>
      </c>
      <c r="B711">
        <v>37</v>
      </c>
      <c r="H711" t="s">
        <v>8221</v>
      </c>
      <c r="I711">
        <v>3</v>
      </c>
    </row>
    <row r="712" spans="1:9" x14ac:dyDescent="0.35">
      <c r="A712" t="s">
        <v>8219</v>
      </c>
      <c r="B712">
        <v>37</v>
      </c>
      <c r="H712" t="s">
        <v>8221</v>
      </c>
      <c r="I712">
        <v>3</v>
      </c>
    </row>
    <row r="713" spans="1:9" x14ac:dyDescent="0.35">
      <c r="A713" t="s">
        <v>8219</v>
      </c>
      <c r="B713">
        <v>37</v>
      </c>
      <c r="H713" t="s">
        <v>8221</v>
      </c>
      <c r="I713">
        <v>3</v>
      </c>
    </row>
    <row r="714" spans="1:9" x14ac:dyDescent="0.35">
      <c r="A714" t="s">
        <v>8219</v>
      </c>
      <c r="B714">
        <v>37</v>
      </c>
      <c r="H714" t="s">
        <v>8221</v>
      </c>
      <c r="I714">
        <v>3</v>
      </c>
    </row>
    <row r="715" spans="1:9" x14ac:dyDescent="0.35">
      <c r="A715" t="s">
        <v>8219</v>
      </c>
      <c r="B715">
        <v>37</v>
      </c>
      <c r="H715" t="s">
        <v>8221</v>
      </c>
      <c r="I715">
        <v>3</v>
      </c>
    </row>
    <row r="716" spans="1:9" x14ac:dyDescent="0.35">
      <c r="A716" t="s">
        <v>8219</v>
      </c>
      <c r="B716">
        <v>37</v>
      </c>
      <c r="H716" t="s">
        <v>8221</v>
      </c>
      <c r="I716">
        <v>3</v>
      </c>
    </row>
    <row r="717" spans="1:9" x14ac:dyDescent="0.35">
      <c r="A717" t="s">
        <v>8219</v>
      </c>
      <c r="B717">
        <v>37</v>
      </c>
      <c r="H717" t="s">
        <v>8221</v>
      </c>
      <c r="I717">
        <v>3</v>
      </c>
    </row>
    <row r="718" spans="1:9" x14ac:dyDescent="0.35">
      <c r="A718" t="s">
        <v>8219</v>
      </c>
      <c r="B718">
        <v>37</v>
      </c>
      <c r="H718" t="s">
        <v>8221</v>
      </c>
      <c r="I718">
        <v>3</v>
      </c>
    </row>
    <row r="719" spans="1:9" x14ac:dyDescent="0.35">
      <c r="A719" t="s">
        <v>8219</v>
      </c>
      <c r="B719">
        <v>37</v>
      </c>
      <c r="H719" t="s">
        <v>8221</v>
      </c>
      <c r="I719">
        <v>3</v>
      </c>
    </row>
    <row r="720" spans="1:9" x14ac:dyDescent="0.35">
      <c r="A720" t="s">
        <v>8219</v>
      </c>
      <c r="B720">
        <v>37</v>
      </c>
      <c r="H720" t="s">
        <v>8221</v>
      </c>
      <c r="I720">
        <v>3</v>
      </c>
    </row>
    <row r="721" spans="1:9" x14ac:dyDescent="0.35">
      <c r="A721" t="s">
        <v>8219</v>
      </c>
      <c r="B721">
        <v>38</v>
      </c>
      <c r="H721" t="s">
        <v>8221</v>
      </c>
      <c r="I721">
        <v>3</v>
      </c>
    </row>
    <row r="722" spans="1:9" x14ac:dyDescent="0.35">
      <c r="A722" t="s">
        <v>8219</v>
      </c>
      <c r="B722">
        <v>38</v>
      </c>
      <c r="H722" t="s">
        <v>8221</v>
      </c>
      <c r="I722">
        <v>3</v>
      </c>
    </row>
    <row r="723" spans="1:9" x14ac:dyDescent="0.35">
      <c r="A723" t="s">
        <v>8219</v>
      </c>
      <c r="B723">
        <v>38</v>
      </c>
      <c r="H723" t="s">
        <v>8221</v>
      </c>
      <c r="I723">
        <v>3</v>
      </c>
    </row>
    <row r="724" spans="1:9" x14ac:dyDescent="0.35">
      <c r="A724" t="s">
        <v>8219</v>
      </c>
      <c r="B724">
        <v>38</v>
      </c>
      <c r="H724" t="s">
        <v>8221</v>
      </c>
      <c r="I724">
        <v>3</v>
      </c>
    </row>
    <row r="725" spans="1:9" x14ac:dyDescent="0.35">
      <c r="A725" t="s">
        <v>8219</v>
      </c>
      <c r="B725">
        <v>38</v>
      </c>
      <c r="H725" t="s">
        <v>8221</v>
      </c>
      <c r="I725">
        <v>3</v>
      </c>
    </row>
    <row r="726" spans="1:9" x14ac:dyDescent="0.35">
      <c r="A726" t="s">
        <v>8219</v>
      </c>
      <c r="B726">
        <v>38</v>
      </c>
      <c r="H726" t="s">
        <v>8221</v>
      </c>
      <c r="I726">
        <v>3</v>
      </c>
    </row>
    <row r="727" spans="1:9" x14ac:dyDescent="0.35">
      <c r="A727" t="s">
        <v>8219</v>
      </c>
      <c r="B727">
        <v>38</v>
      </c>
      <c r="H727" t="s">
        <v>8221</v>
      </c>
      <c r="I727">
        <v>3</v>
      </c>
    </row>
    <row r="728" spans="1:9" x14ac:dyDescent="0.35">
      <c r="A728" t="s">
        <v>8219</v>
      </c>
      <c r="B728">
        <v>38</v>
      </c>
      <c r="H728" t="s">
        <v>8221</v>
      </c>
      <c r="I728">
        <v>3</v>
      </c>
    </row>
    <row r="729" spans="1:9" x14ac:dyDescent="0.35">
      <c r="A729" t="s">
        <v>8219</v>
      </c>
      <c r="B729">
        <v>38</v>
      </c>
      <c r="H729" t="s">
        <v>8221</v>
      </c>
      <c r="I729">
        <v>3</v>
      </c>
    </row>
    <row r="730" spans="1:9" x14ac:dyDescent="0.35">
      <c r="A730" t="s">
        <v>8219</v>
      </c>
      <c r="B730">
        <v>38</v>
      </c>
      <c r="H730" t="s">
        <v>8221</v>
      </c>
      <c r="I730">
        <v>3</v>
      </c>
    </row>
    <row r="731" spans="1:9" x14ac:dyDescent="0.35">
      <c r="A731" t="s">
        <v>8219</v>
      </c>
      <c r="B731">
        <v>38</v>
      </c>
      <c r="H731" t="s">
        <v>8221</v>
      </c>
      <c r="I731">
        <v>3</v>
      </c>
    </row>
    <row r="732" spans="1:9" x14ac:dyDescent="0.35">
      <c r="A732" t="s">
        <v>8219</v>
      </c>
      <c r="B732">
        <v>38</v>
      </c>
      <c r="H732" t="s">
        <v>8221</v>
      </c>
      <c r="I732">
        <v>3</v>
      </c>
    </row>
    <row r="733" spans="1:9" x14ac:dyDescent="0.35">
      <c r="A733" t="s">
        <v>8219</v>
      </c>
      <c r="B733">
        <v>38</v>
      </c>
      <c r="H733" t="s">
        <v>8221</v>
      </c>
      <c r="I733">
        <v>3</v>
      </c>
    </row>
    <row r="734" spans="1:9" x14ac:dyDescent="0.35">
      <c r="A734" t="s">
        <v>8219</v>
      </c>
      <c r="B734">
        <v>38</v>
      </c>
      <c r="H734" t="s">
        <v>8221</v>
      </c>
      <c r="I734">
        <v>3</v>
      </c>
    </row>
    <row r="735" spans="1:9" x14ac:dyDescent="0.35">
      <c r="A735" t="s">
        <v>8219</v>
      </c>
      <c r="B735">
        <v>38</v>
      </c>
      <c r="H735" t="s">
        <v>8221</v>
      </c>
      <c r="I735">
        <v>3</v>
      </c>
    </row>
    <row r="736" spans="1:9" x14ac:dyDescent="0.35">
      <c r="A736" t="s">
        <v>8219</v>
      </c>
      <c r="B736">
        <v>38</v>
      </c>
      <c r="H736" t="s">
        <v>8221</v>
      </c>
      <c r="I736">
        <v>3</v>
      </c>
    </row>
    <row r="737" spans="1:9" x14ac:dyDescent="0.35">
      <c r="A737" t="s">
        <v>8219</v>
      </c>
      <c r="B737">
        <v>38</v>
      </c>
      <c r="H737" t="s">
        <v>8221</v>
      </c>
      <c r="I737">
        <v>3</v>
      </c>
    </row>
    <row r="738" spans="1:9" x14ac:dyDescent="0.35">
      <c r="A738" t="s">
        <v>8219</v>
      </c>
      <c r="B738">
        <v>38</v>
      </c>
      <c r="H738" t="s">
        <v>8221</v>
      </c>
      <c r="I738">
        <v>3</v>
      </c>
    </row>
    <row r="739" spans="1:9" x14ac:dyDescent="0.35">
      <c r="A739" t="s">
        <v>8219</v>
      </c>
      <c r="B739">
        <v>38</v>
      </c>
      <c r="H739" t="s">
        <v>8221</v>
      </c>
      <c r="I739">
        <v>3</v>
      </c>
    </row>
    <row r="740" spans="1:9" x14ac:dyDescent="0.35">
      <c r="A740" t="s">
        <v>8219</v>
      </c>
      <c r="B740">
        <v>38</v>
      </c>
      <c r="H740" t="s">
        <v>8221</v>
      </c>
      <c r="I740">
        <v>3</v>
      </c>
    </row>
    <row r="741" spans="1:9" x14ac:dyDescent="0.35">
      <c r="A741" t="s">
        <v>8219</v>
      </c>
      <c r="B741">
        <v>38</v>
      </c>
      <c r="H741" t="s">
        <v>8221</v>
      </c>
      <c r="I741">
        <v>3</v>
      </c>
    </row>
    <row r="742" spans="1:9" x14ac:dyDescent="0.35">
      <c r="A742" t="s">
        <v>8219</v>
      </c>
      <c r="B742">
        <v>38</v>
      </c>
      <c r="H742" t="s">
        <v>8221</v>
      </c>
      <c r="I742">
        <v>3</v>
      </c>
    </row>
    <row r="743" spans="1:9" x14ac:dyDescent="0.35">
      <c r="A743" t="s">
        <v>8219</v>
      </c>
      <c r="B743">
        <v>38</v>
      </c>
      <c r="H743" t="s">
        <v>8221</v>
      </c>
      <c r="I743">
        <v>3</v>
      </c>
    </row>
    <row r="744" spans="1:9" x14ac:dyDescent="0.35">
      <c r="A744" t="s">
        <v>8219</v>
      </c>
      <c r="B744">
        <v>38</v>
      </c>
      <c r="H744" t="s">
        <v>8221</v>
      </c>
      <c r="I744">
        <v>3</v>
      </c>
    </row>
    <row r="745" spans="1:9" x14ac:dyDescent="0.35">
      <c r="A745" t="s">
        <v>8219</v>
      </c>
      <c r="B745">
        <v>38</v>
      </c>
      <c r="H745" t="s">
        <v>8221</v>
      </c>
      <c r="I745">
        <v>3</v>
      </c>
    </row>
    <row r="746" spans="1:9" x14ac:dyDescent="0.35">
      <c r="A746" t="s">
        <v>8219</v>
      </c>
      <c r="B746">
        <v>38</v>
      </c>
      <c r="H746" t="s">
        <v>8221</v>
      </c>
      <c r="I746">
        <v>3</v>
      </c>
    </row>
    <row r="747" spans="1:9" x14ac:dyDescent="0.35">
      <c r="A747" t="s">
        <v>8219</v>
      </c>
      <c r="B747">
        <v>38</v>
      </c>
      <c r="H747" t="s">
        <v>8221</v>
      </c>
      <c r="I747">
        <v>3</v>
      </c>
    </row>
    <row r="748" spans="1:9" x14ac:dyDescent="0.35">
      <c r="A748" t="s">
        <v>8219</v>
      </c>
      <c r="B748">
        <v>38</v>
      </c>
      <c r="H748" t="s">
        <v>8221</v>
      </c>
      <c r="I748">
        <v>3</v>
      </c>
    </row>
    <row r="749" spans="1:9" x14ac:dyDescent="0.35">
      <c r="A749" t="s">
        <v>8219</v>
      </c>
      <c r="B749">
        <v>38</v>
      </c>
      <c r="H749" t="s">
        <v>8221</v>
      </c>
      <c r="I749">
        <v>3</v>
      </c>
    </row>
    <row r="750" spans="1:9" x14ac:dyDescent="0.35">
      <c r="A750" t="s">
        <v>8219</v>
      </c>
      <c r="B750">
        <v>39</v>
      </c>
      <c r="H750" t="s">
        <v>8221</v>
      </c>
      <c r="I750">
        <v>3</v>
      </c>
    </row>
    <row r="751" spans="1:9" x14ac:dyDescent="0.35">
      <c r="A751" t="s">
        <v>8219</v>
      </c>
      <c r="B751">
        <v>39</v>
      </c>
      <c r="H751" t="s">
        <v>8221</v>
      </c>
      <c r="I751">
        <v>3</v>
      </c>
    </row>
    <row r="752" spans="1:9" x14ac:dyDescent="0.35">
      <c r="A752" t="s">
        <v>8219</v>
      </c>
      <c r="B752">
        <v>39</v>
      </c>
      <c r="H752" t="s">
        <v>8221</v>
      </c>
      <c r="I752">
        <v>3</v>
      </c>
    </row>
    <row r="753" spans="1:9" x14ac:dyDescent="0.35">
      <c r="A753" t="s">
        <v>8219</v>
      </c>
      <c r="B753">
        <v>39</v>
      </c>
      <c r="H753" t="s">
        <v>8221</v>
      </c>
      <c r="I753">
        <v>3</v>
      </c>
    </row>
    <row r="754" spans="1:9" x14ac:dyDescent="0.35">
      <c r="A754" t="s">
        <v>8219</v>
      </c>
      <c r="B754">
        <v>39</v>
      </c>
      <c r="H754" t="s">
        <v>8221</v>
      </c>
      <c r="I754">
        <v>4</v>
      </c>
    </row>
    <row r="755" spans="1:9" x14ac:dyDescent="0.35">
      <c r="A755" t="s">
        <v>8219</v>
      </c>
      <c r="B755">
        <v>39</v>
      </c>
      <c r="H755" t="s">
        <v>8221</v>
      </c>
      <c r="I755">
        <v>4</v>
      </c>
    </row>
    <row r="756" spans="1:9" x14ac:dyDescent="0.35">
      <c r="A756" t="s">
        <v>8219</v>
      </c>
      <c r="B756">
        <v>39</v>
      </c>
      <c r="H756" t="s">
        <v>8221</v>
      </c>
      <c r="I756">
        <v>4</v>
      </c>
    </row>
    <row r="757" spans="1:9" x14ac:dyDescent="0.35">
      <c r="A757" t="s">
        <v>8219</v>
      </c>
      <c r="B757">
        <v>39</v>
      </c>
      <c r="H757" t="s">
        <v>8221</v>
      </c>
      <c r="I757">
        <v>4</v>
      </c>
    </row>
    <row r="758" spans="1:9" x14ac:dyDescent="0.35">
      <c r="A758" t="s">
        <v>8219</v>
      </c>
      <c r="B758">
        <v>39</v>
      </c>
      <c r="H758" t="s">
        <v>8221</v>
      </c>
      <c r="I758">
        <v>4</v>
      </c>
    </row>
    <row r="759" spans="1:9" x14ac:dyDescent="0.35">
      <c r="A759" t="s">
        <v>8219</v>
      </c>
      <c r="B759">
        <v>39</v>
      </c>
      <c r="H759" t="s">
        <v>8221</v>
      </c>
      <c r="I759">
        <v>4</v>
      </c>
    </row>
    <row r="760" spans="1:9" x14ac:dyDescent="0.35">
      <c r="A760" t="s">
        <v>8219</v>
      </c>
      <c r="B760">
        <v>39</v>
      </c>
      <c r="H760" t="s">
        <v>8221</v>
      </c>
      <c r="I760">
        <v>4</v>
      </c>
    </row>
    <row r="761" spans="1:9" x14ac:dyDescent="0.35">
      <c r="A761" t="s">
        <v>8219</v>
      </c>
      <c r="B761">
        <v>39</v>
      </c>
      <c r="H761" t="s">
        <v>8221</v>
      </c>
      <c r="I761">
        <v>4</v>
      </c>
    </row>
    <row r="762" spans="1:9" x14ac:dyDescent="0.35">
      <c r="A762" t="s">
        <v>8219</v>
      </c>
      <c r="B762">
        <v>39</v>
      </c>
      <c r="H762" t="s">
        <v>8221</v>
      </c>
      <c r="I762">
        <v>4</v>
      </c>
    </row>
    <row r="763" spans="1:9" x14ac:dyDescent="0.35">
      <c r="A763" t="s">
        <v>8219</v>
      </c>
      <c r="B763">
        <v>39</v>
      </c>
      <c r="H763" t="s">
        <v>8221</v>
      </c>
      <c r="I763">
        <v>4</v>
      </c>
    </row>
    <row r="764" spans="1:9" x14ac:dyDescent="0.35">
      <c r="A764" t="s">
        <v>8219</v>
      </c>
      <c r="B764">
        <v>39</v>
      </c>
      <c r="H764" t="s">
        <v>8221</v>
      </c>
      <c r="I764">
        <v>4</v>
      </c>
    </row>
    <row r="765" spans="1:9" x14ac:dyDescent="0.35">
      <c r="A765" t="s">
        <v>8219</v>
      </c>
      <c r="B765">
        <v>39</v>
      </c>
      <c r="H765" t="s">
        <v>8221</v>
      </c>
      <c r="I765">
        <v>4</v>
      </c>
    </row>
    <row r="766" spans="1:9" x14ac:dyDescent="0.35">
      <c r="A766" t="s">
        <v>8219</v>
      </c>
      <c r="B766">
        <v>39</v>
      </c>
      <c r="H766" t="s">
        <v>8221</v>
      </c>
      <c r="I766">
        <v>4</v>
      </c>
    </row>
    <row r="767" spans="1:9" x14ac:dyDescent="0.35">
      <c r="A767" t="s">
        <v>8219</v>
      </c>
      <c r="B767">
        <v>40</v>
      </c>
      <c r="H767" t="s">
        <v>8221</v>
      </c>
      <c r="I767">
        <v>4</v>
      </c>
    </row>
    <row r="768" spans="1:9" x14ac:dyDescent="0.35">
      <c r="A768" t="s">
        <v>8219</v>
      </c>
      <c r="B768">
        <v>40</v>
      </c>
      <c r="H768" t="s">
        <v>8221</v>
      </c>
      <c r="I768">
        <v>4</v>
      </c>
    </row>
    <row r="769" spans="1:9" x14ac:dyDescent="0.35">
      <c r="A769" t="s">
        <v>8219</v>
      </c>
      <c r="B769">
        <v>40</v>
      </c>
      <c r="H769" t="s">
        <v>8221</v>
      </c>
      <c r="I769">
        <v>4</v>
      </c>
    </row>
    <row r="770" spans="1:9" x14ac:dyDescent="0.35">
      <c r="A770" t="s">
        <v>8219</v>
      </c>
      <c r="B770">
        <v>40</v>
      </c>
      <c r="H770" t="s">
        <v>8221</v>
      </c>
      <c r="I770">
        <v>4</v>
      </c>
    </row>
    <row r="771" spans="1:9" x14ac:dyDescent="0.35">
      <c r="A771" t="s">
        <v>8219</v>
      </c>
      <c r="B771">
        <v>40</v>
      </c>
      <c r="H771" t="s">
        <v>8221</v>
      </c>
      <c r="I771">
        <v>4</v>
      </c>
    </row>
    <row r="772" spans="1:9" x14ac:dyDescent="0.35">
      <c r="A772" t="s">
        <v>8219</v>
      </c>
      <c r="B772">
        <v>40</v>
      </c>
      <c r="H772" t="s">
        <v>8221</v>
      </c>
      <c r="I772">
        <v>4</v>
      </c>
    </row>
    <row r="773" spans="1:9" x14ac:dyDescent="0.35">
      <c r="A773" t="s">
        <v>8219</v>
      </c>
      <c r="B773">
        <v>40</v>
      </c>
      <c r="H773" t="s">
        <v>8221</v>
      </c>
      <c r="I773">
        <v>4</v>
      </c>
    </row>
    <row r="774" spans="1:9" x14ac:dyDescent="0.35">
      <c r="A774" t="s">
        <v>8219</v>
      </c>
      <c r="B774">
        <v>40</v>
      </c>
      <c r="H774" t="s">
        <v>8221</v>
      </c>
      <c r="I774">
        <v>4</v>
      </c>
    </row>
    <row r="775" spans="1:9" x14ac:dyDescent="0.35">
      <c r="A775" t="s">
        <v>8219</v>
      </c>
      <c r="B775">
        <v>40</v>
      </c>
      <c r="H775" t="s">
        <v>8221</v>
      </c>
      <c r="I775">
        <v>4</v>
      </c>
    </row>
    <row r="776" spans="1:9" x14ac:dyDescent="0.35">
      <c r="A776" t="s">
        <v>8219</v>
      </c>
      <c r="B776">
        <v>40</v>
      </c>
      <c r="H776" t="s">
        <v>8221</v>
      </c>
      <c r="I776">
        <v>4</v>
      </c>
    </row>
    <row r="777" spans="1:9" x14ac:dyDescent="0.35">
      <c r="A777" t="s">
        <v>8219</v>
      </c>
      <c r="B777">
        <v>40</v>
      </c>
      <c r="H777" t="s">
        <v>8221</v>
      </c>
      <c r="I777">
        <v>4</v>
      </c>
    </row>
    <row r="778" spans="1:9" x14ac:dyDescent="0.35">
      <c r="A778" t="s">
        <v>8219</v>
      </c>
      <c r="B778">
        <v>41</v>
      </c>
      <c r="H778" t="s">
        <v>8221</v>
      </c>
      <c r="I778">
        <v>4</v>
      </c>
    </row>
    <row r="779" spans="1:9" x14ac:dyDescent="0.35">
      <c r="A779" t="s">
        <v>8219</v>
      </c>
      <c r="B779">
        <v>41</v>
      </c>
      <c r="H779" t="s">
        <v>8221</v>
      </c>
      <c r="I779">
        <v>4</v>
      </c>
    </row>
    <row r="780" spans="1:9" x14ac:dyDescent="0.35">
      <c r="A780" t="s">
        <v>8219</v>
      </c>
      <c r="B780">
        <v>41</v>
      </c>
      <c r="H780" t="s">
        <v>8221</v>
      </c>
      <c r="I780">
        <v>4</v>
      </c>
    </row>
    <row r="781" spans="1:9" x14ac:dyDescent="0.35">
      <c r="A781" t="s">
        <v>8219</v>
      </c>
      <c r="B781">
        <v>41</v>
      </c>
      <c r="H781" t="s">
        <v>8221</v>
      </c>
      <c r="I781">
        <v>4</v>
      </c>
    </row>
    <row r="782" spans="1:9" x14ac:dyDescent="0.35">
      <c r="A782" t="s">
        <v>8219</v>
      </c>
      <c r="B782">
        <v>41</v>
      </c>
      <c r="H782" t="s">
        <v>8221</v>
      </c>
      <c r="I782">
        <v>4</v>
      </c>
    </row>
    <row r="783" spans="1:9" x14ac:dyDescent="0.35">
      <c r="A783" t="s">
        <v>8219</v>
      </c>
      <c r="B783">
        <v>41</v>
      </c>
      <c r="H783" t="s">
        <v>8221</v>
      </c>
      <c r="I783">
        <v>4</v>
      </c>
    </row>
    <row r="784" spans="1:9" x14ac:dyDescent="0.35">
      <c r="A784" t="s">
        <v>8219</v>
      </c>
      <c r="B784">
        <v>41</v>
      </c>
      <c r="H784" t="s">
        <v>8221</v>
      </c>
      <c r="I784">
        <v>4</v>
      </c>
    </row>
    <row r="785" spans="1:9" x14ac:dyDescent="0.35">
      <c r="A785" t="s">
        <v>8219</v>
      </c>
      <c r="B785">
        <v>41</v>
      </c>
      <c r="H785" t="s">
        <v>8221</v>
      </c>
      <c r="I785">
        <v>4</v>
      </c>
    </row>
    <row r="786" spans="1:9" x14ac:dyDescent="0.35">
      <c r="A786" t="s">
        <v>8219</v>
      </c>
      <c r="B786">
        <v>41</v>
      </c>
      <c r="H786" t="s">
        <v>8221</v>
      </c>
      <c r="I786">
        <v>4</v>
      </c>
    </row>
    <row r="787" spans="1:9" x14ac:dyDescent="0.35">
      <c r="A787" t="s">
        <v>8219</v>
      </c>
      <c r="B787">
        <v>41</v>
      </c>
      <c r="H787" t="s">
        <v>8221</v>
      </c>
      <c r="I787">
        <v>4</v>
      </c>
    </row>
    <row r="788" spans="1:9" x14ac:dyDescent="0.35">
      <c r="A788" t="s">
        <v>8219</v>
      </c>
      <c r="B788">
        <v>41</v>
      </c>
      <c r="H788" t="s">
        <v>8221</v>
      </c>
      <c r="I788">
        <v>4</v>
      </c>
    </row>
    <row r="789" spans="1:9" x14ac:dyDescent="0.35">
      <c r="A789" t="s">
        <v>8219</v>
      </c>
      <c r="B789">
        <v>41</v>
      </c>
      <c r="H789" t="s">
        <v>8221</v>
      </c>
      <c r="I789">
        <v>4</v>
      </c>
    </row>
    <row r="790" spans="1:9" x14ac:dyDescent="0.35">
      <c r="A790" t="s">
        <v>8219</v>
      </c>
      <c r="B790">
        <v>41</v>
      </c>
      <c r="H790" t="s">
        <v>8221</v>
      </c>
      <c r="I790">
        <v>4</v>
      </c>
    </row>
    <row r="791" spans="1:9" x14ac:dyDescent="0.35">
      <c r="A791" t="s">
        <v>8219</v>
      </c>
      <c r="B791">
        <v>41</v>
      </c>
      <c r="H791" t="s">
        <v>8221</v>
      </c>
      <c r="I791">
        <v>4</v>
      </c>
    </row>
    <row r="792" spans="1:9" x14ac:dyDescent="0.35">
      <c r="A792" t="s">
        <v>8219</v>
      </c>
      <c r="B792">
        <v>41</v>
      </c>
      <c r="H792" t="s">
        <v>8221</v>
      </c>
      <c r="I792">
        <v>4</v>
      </c>
    </row>
    <row r="793" spans="1:9" x14ac:dyDescent="0.35">
      <c r="A793" t="s">
        <v>8219</v>
      </c>
      <c r="B793">
        <v>41</v>
      </c>
      <c r="H793" t="s">
        <v>8221</v>
      </c>
      <c r="I793">
        <v>4</v>
      </c>
    </row>
    <row r="794" spans="1:9" x14ac:dyDescent="0.35">
      <c r="A794" t="s">
        <v>8219</v>
      </c>
      <c r="B794">
        <v>41</v>
      </c>
      <c r="H794" t="s">
        <v>8221</v>
      </c>
      <c r="I794">
        <v>4</v>
      </c>
    </row>
    <row r="795" spans="1:9" x14ac:dyDescent="0.35">
      <c r="A795" t="s">
        <v>8219</v>
      </c>
      <c r="B795">
        <v>41</v>
      </c>
      <c r="H795" t="s">
        <v>8221</v>
      </c>
      <c r="I795">
        <v>4</v>
      </c>
    </row>
    <row r="796" spans="1:9" x14ac:dyDescent="0.35">
      <c r="A796" t="s">
        <v>8219</v>
      </c>
      <c r="B796">
        <v>41</v>
      </c>
      <c r="H796" t="s">
        <v>8221</v>
      </c>
      <c r="I796">
        <v>4</v>
      </c>
    </row>
    <row r="797" spans="1:9" x14ac:dyDescent="0.35">
      <c r="A797" t="s">
        <v>8219</v>
      </c>
      <c r="B797">
        <v>42</v>
      </c>
      <c r="H797" t="s">
        <v>8221</v>
      </c>
      <c r="I797">
        <v>4</v>
      </c>
    </row>
    <row r="798" spans="1:9" x14ac:dyDescent="0.35">
      <c r="A798" t="s">
        <v>8219</v>
      </c>
      <c r="B798">
        <v>42</v>
      </c>
      <c r="H798" t="s">
        <v>8221</v>
      </c>
      <c r="I798">
        <v>4</v>
      </c>
    </row>
    <row r="799" spans="1:9" x14ac:dyDescent="0.35">
      <c r="A799" t="s">
        <v>8219</v>
      </c>
      <c r="B799">
        <v>42</v>
      </c>
      <c r="H799" t="s">
        <v>8221</v>
      </c>
      <c r="I799">
        <v>4</v>
      </c>
    </row>
    <row r="800" spans="1:9" x14ac:dyDescent="0.35">
      <c r="A800" t="s">
        <v>8219</v>
      </c>
      <c r="B800">
        <v>42</v>
      </c>
      <c r="H800" t="s">
        <v>8221</v>
      </c>
      <c r="I800">
        <v>4</v>
      </c>
    </row>
    <row r="801" spans="1:9" x14ac:dyDescent="0.35">
      <c r="A801" t="s">
        <v>8219</v>
      </c>
      <c r="B801">
        <v>42</v>
      </c>
      <c r="H801" t="s">
        <v>8221</v>
      </c>
      <c r="I801">
        <v>4</v>
      </c>
    </row>
    <row r="802" spans="1:9" x14ac:dyDescent="0.35">
      <c r="A802" t="s">
        <v>8219</v>
      </c>
      <c r="B802">
        <v>42</v>
      </c>
      <c r="H802" t="s">
        <v>8221</v>
      </c>
      <c r="I802">
        <v>4</v>
      </c>
    </row>
    <row r="803" spans="1:9" x14ac:dyDescent="0.35">
      <c r="A803" t="s">
        <v>8219</v>
      </c>
      <c r="B803">
        <v>42</v>
      </c>
      <c r="H803" t="s">
        <v>8221</v>
      </c>
      <c r="I803">
        <v>4</v>
      </c>
    </row>
    <row r="804" spans="1:9" x14ac:dyDescent="0.35">
      <c r="A804" t="s">
        <v>8219</v>
      </c>
      <c r="B804">
        <v>42</v>
      </c>
      <c r="H804" t="s">
        <v>8221</v>
      </c>
      <c r="I804">
        <v>4</v>
      </c>
    </row>
    <row r="805" spans="1:9" x14ac:dyDescent="0.35">
      <c r="A805" t="s">
        <v>8219</v>
      </c>
      <c r="B805">
        <v>42</v>
      </c>
      <c r="H805" t="s">
        <v>8221</v>
      </c>
      <c r="I805">
        <v>4</v>
      </c>
    </row>
    <row r="806" spans="1:9" x14ac:dyDescent="0.35">
      <c r="A806" t="s">
        <v>8219</v>
      </c>
      <c r="B806">
        <v>42</v>
      </c>
      <c r="H806" t="s">
        <v>8221</v>
      </c>
      <c r="I806">
        <v>4</v>
      </c>
    </row>
    <row r="807" spans="1:9" x14ac:dyDescent="0.35">
      <c r="A807" t="s">
        <v>8219</v>
      </c>
      <c r="B807">
        <v>42</v>
      </c>
      <c r="H807" t="s">
        <v>8221</v>
      </c>
      <c r="I807">
        <v>4</v>
      </c>
    </row>
    <row r="808" spans="1:9" x14ac:dyDescent="0.35">
      <c r="A808" t="s">
        <v>8219</v>
      </c>
      <c r="B808">
        <v>42</v>
      </c>
      <c r="H808" t="s">
        <v>8221</v>
      </c>
      <c r="I808">
        <v>4</v>
      </c>
    </row>
    <row r="809" spans="1:9" x14ac:dyDescent="0.35">
      <c r="A809" t="s">
        <v>8219</v>
      </c>
      <c r="B809">
        <v>42</v>
      </c>
      <c r="H809" t="s">
        <v>8221</v>
      </c>
      <c r="I809">
        <v>4</v>
      </c>
    </row>
    <row r="810" spans="1:9" x14ac:dyDescent="0.35">
      <c r="A810" t="s">
        <v>8219</v>
      </c>
      <c r="B810">
        <v>42</v>
      </c>
      <c r="H810" t="s">
        <v>8221</v>
      </c>
      <c r="I810">
        <v>4</v>
      </c>
    </row>
    <row r="811" spans="1:9" x14ac:dyDescent="0.35">
      <c r="A811" t="s">
        <v>8219</v>
      </c>
      <c r="B811">
        <v>43</v>
      </c>
      <c r="H811" t="s">
        <v>8221</v>
      </c>
      <c r="I811">
        <v>4</v>
      </c>
    </row>
    <row r="812" spans="1:9" x14ac:dyDescent="0.35">
      <c r="A812" t="s">
        <v>8219</v>
      </c>
      <c r="B812">
        <v>43</v>
      </c>
      <c r="H812" t="s">
        <v>8221</v>
      </c>
      <c r="I812">
        <v>4</v>
      </c>
    </row>
    <row r="813" spans="1:9" x14ac:dyDescent="0.35">
      <c r="A813" t="s">
        <v>8219</v>
      </c>
      <c r="B813">
        <v>43</v>
      </c>
      <c r="H813" t="s">
        <v>8221</v>
      </c>
      <c r="I813">
        <v>4</v>
      </c>
    </row>
    <row r="814" spans="1:9" x14ac:dyDescent="0.35">
      <c r="A814" t="s">
        <v>8219</v>
      </c>
      <c r="B814">
        <v>43</v>
      </c>
      <c r="H814" t="s">
        <v>8221</v>
      </c>
      <c r="I814">
        <v>4</v>
      </c>
    </row>
    <row r="815" spans="1:9" x14ac:dyDescent="0.35">
      <c r="A815" t="s">
        <v>8219</v>
      </c>
      <c r="B815">
        <v>43</v>
      </c>
      <c r="H815" t="s">
        <v>8221</v>
      </c>
      <c r="I815">
        <v>4</v>
      </c>
    </row>
    <row r="816" spans="1:9" x14ac:dyDescent="0.35">
      <c r="A816" t="s">
        <v>8219</v>
      </c>
      <c r="B816">
        <v>43</v>
      </c>
      <c r="H816" t="s">
        <v>8221</v>
      </c>
      <c r="I816">
        <v>4</v>
      </c>
    </row>
    <row r="817" spans="1:9" x14ac:dyDescent="0.35">
      <c r="A817" t="s">
        <v>8219</v>
      </c>
      <c r="B817">
        <v>43</v>
      </c>
      <c r="H817" t="s">
        <v>8221</v>
      </c>
      <c r="I817">
        <v>4</v>
      </c>
    </row>
    <row r="818" spans="1:9" x14ac:dyDescent="0.35">
      <c r="A818" t="s">
        <v>8219</v>
      </c>
      <c r="B818">
        <v>43</v>
      </c>
      <c r="H818" t="s">
        <v>8221</v>
      </c>
      <c r="I818">
        <v>4</v>
      </c>
    </row>
    <row r="819" spans="1:9" x14ac:dyDescent="0.35">
      <c r="A819" t="s">
        <v>8219</v>
      </c>
      <c r="B819">
        <v>43</v>
      </c>
      <c r="H819" t="s">
        <v>8221</v>
      </c>
      <c r="I819">
        <v>4</v>
      </c>
    </row>
    <row r="820" spans="1:9" x14ac:dyDescent="0.35">
      <c r="A820" t="s">
        <v>8219</v>
      </c>
      <c r="B820">
        <v>43</v>
      </c>
      <c r="H820" t="s">
        <v>8221</v>
      </c>
      <c r="I820">
        <v>4</v>
      </c>
    </row>
    <row r="821" spans="1:9" x14ac:dyDescent="0.35">
      <c r="A821" t="s">
        <v>8219</v>
      </c>
      <c r="B821">
        <v>43</v>
      </c>
      <c r="H821" t="s">
        <v>8221</v>
      </c>
      <c r="I821">
        <v>4</v>
      </c>
    </row>
    <row r="822" spans="1:9" x14ac:dyDescent="0.35">
      <c r="A822" t="s">
        <v>8219</v>
      </c>
      <c r="B822">
        <v>43</v>
      </c>
      <c r="H822" t="s">
        <v>8221</v>
      </c>
      <c r="I822">
        <v>4</v>
      </c>
    </row>
    <row r="823" spans="1:9" x14ac:dyDescent="0.35">
      <c r="A823" t="s">
        <v>8219</v>
      </c>
      <c r="B823">
        <v>43</v>
      </c>
      <c r="H823" t="s">
        <v>8221</v>
      </c>
      <c r="I823">
        <v>4</v>
      </c>
    </row>
    <row r="824" spans="1:9" x14ac:dyDescent="0.35">
      <c r="A824" t="s">
        <v>8219</v>
      </c>
      <c r="B824">
        <v>44</v>
      </c>
      <c r="H824" t="s">
        <v>8221</v>
      </c>
      <c r="I824">
        <v>4</v>
      </c>
    </row>
    <row r="825" spans="1:9" x14ac:dyDescent="0.35">
      <c r="A825" t="s">
        <v>8219</v>
      </c>
      <c r="B825">
        <v>44</v>
      </c>
      <c r="H825" t="s">
        <v>8221</v>
      </c>
      <c r="I825">
        <v>4</v>
      </c>
    </row>
    <row r="826" spans="1:9" x14ac:dyDescent="0.35">
      <c r="A826" t="s">
        <v>8219</v>
      </c>
      <c r="B826">
        <v>44</v>
      </c>
      <c r="H826" t="s">
        <v>8221</v>
      </c>
      <c r="I826">
        <v>4</v>
      </c>
    </row>
    <row r="827" spans="1:9" x14ac:dyDescent="0.35">
      <c r="A827" t="s">
        <v>8219</v>
      </c>
      <c r="B827">
        <v>44</v>
      </c>
      <c r="H827" t="s">
        <v>8221</v>
      </c>
      <c r="I827">
        <v>4</v>
      </c>
    </row>
    <row r="828" spans="1:9" x14ac:dyDescent="0.35">
      <c r="A828" t="s">
        <v>8219</v>
      </c>
      <c r="B828">
        <v>44</v>
      </c>
      <c r="H828" t="s">
        <v>8221</v>
      </c>
      <c r="I828">
        <v>4</v>
      </c>
    </row>
    <row r="829" spans="1:9" x14ac:dyDescent="0.35">
      <c r="A829" t="s">
        <v>8219</v>
      </c>
      <c r="B829">
        <v>44</v>
      </c>
      <c r="H829" t="s">
        <v>8221</v>
      </c>
      <c r="I829">
        <v>4</v>
      </c>
    </row>
    <row r="830" spans="1:9" x14ac:dyDescent="0.35">
      <c r="A830" t="s">
        <v>8219</v>
      </c>
      <c r="B830">
        <v>44</v>
      </c>
      <c r="H830" t="s">
        <v>8221</v>
      </c>
      <c r="I830">
        <v>4</v>
      </c>
    </row>
    <row r="831" spans="1:9" x14ac:dyDescent="0.35">
      <c r="A831" t="s">
        <v>8219</v>
      </c>
      <c r="B831">
        <v>44</v>
      </c>
      <c r="H831" t="s">
        <v>8221</v>
      </c>
      <c r="I831">
        <v>4</v>
      </c>
    </row>
    <row r="832" spans="1:9" x14ac:dyDescent="0.35">
      <c r="A832" t="s">
        <v>8219</v>
      </c>
      <c r="B832">
        <v>44</v>
      </c>
      <c r="H832" t="s">
        <v>8221</v>
      </c>
      <c r="I832">
        <v>4</v>
      </c>
    </row>
    <row r="833" spans="1:9" x14ac:dyDescent="0.35">
      <c r="A833" t="s">
        <v>8219</v>
      </c>
      <c r="B833">
        <v>44</v>
      </c>
      <c r="H833" t="s">
        <v>8221</v>
      </c>
      <c r="I833">
        <v>4</v>
      </c>
    </row>
    <row r="834" spans="1:9" x14ac:dyDescent="0.35">
      <c r="A834" t="s">
        <v>8219</v>
      </c>
      <c r="B834">
        <v>44</v>
      </c>
      <c r="H834" t="s">
        <v>8221</v>
      </c>
      <c r="I834">
        <v>4</v>
      </c>
    </row>
    <row r="835" spans="1:9" x14ac:dyDescent="0.35">
      <c r="A835" t="s">
        <v>8219</v>
      </c>
      <c r="B835">
        <v>44</v>
      </c>
      <c r="H835" t="s">
        <v>8221</v>
      </c>
      <c r="I835">
        <v>4</v>
      </c>
    </row>
    <row r="836" spans="1:9" x14ac:dyDescent="0.35">
      <c r="A836" t="s">
        <v>8219</v>
      </c>
      <c r="B836">
        <v>44</v>
      </c>
      <c r="H836" t="s">
        <v>8221</v>
      </c>
      <c r="I836">
        <v>4</v>
      </c>
    </row>
    <row r="837" spans="1:9" x14ac:dyDescent="0.35">
      <c r="A837" t="s">
        <v>8219</v>
      </c>
      <c r="B837">
        <v>44</v>
      </c>
      <c r="H837" t="s">
        <v>8221</v>
      </c>
      <c r="I837">
        <v>4</v>
      </c>
    </row>
    <row r="838" spans="1:9" x14ac:dyDescent="0.35">
      <c r="A838" t="s">
        <v>8219</v>
      </c>
      <c r="B838">
        <v>44</v>
      </c>
      <c r="H838" t="s">
        <v>8221</v>
      </c>
      <c r="I838">
        <v>4</v>
      </c>
    </row>
    <row r="839" spans="1:9" x14ac:dyDescent="0.35">
      <c r="A839" t="s">
        <v>8219</v>
      </c>
      <c r="B839">
        <v>45</v>
      </c>
      <c r="H839" t="s">
        <v>8221</v>
      </c>
      <c r="I839">
        <v>4</v>
      </c>
    </row>
    <row r="840" spans="1:9" x14ac:dyDescent="0.35">
      <c r="A840" t="s">
        <v>8219</v>
      </c>
      <c r="B840">
        <v>45</v>
      </c>
      <c r="H840" t="s">
        <v>8221</v>
      </c>
      <c r="I840">
        <v>4</v>
      </c>
    </row>
    <row r="841" spans="1:9" x14ac:dyDescent="0.35">
      <c r="A841" t="s">
        <v>8219</v>
      </c>
      <c r="B841">
        <v>45</v>
      </c>
      <c r="H841" t="s">
        <v>8221</v>
      </c>
      <c r="I841">
        <v>4</v>
      </c>
    </row>
    <row r="842" spans="1:9" x14ac:dyDescent="0.35">
      <c r="A842" t="s">
        <v>8219</v>
      </c>
      <c r="B842">
        <v>45</v>
      </c>
      <c r="H842" t="s">
        <v>8221</v>
      </c>
      <c r="I842">
        <v>4</v>
      </c>
    </row>
    <row r="843" spans="1:9" x14ac:dyDescent="0.35">
      <c r="A843" t="s">
        <v>8219</v>
      </c>
      <c r="B843">
        <v>45</v>
      </c>
      <c r="H843" t="s">
        <v>8221</v>
      </c>
      <c r="I843">
        <v>4</v>
      </c>
    </row>
    <row r="844" spans="1:9" x14ac:dyDescent="0.35">
      <c r="A844" t="s">
        <v>8219</v>
      </c>
      <c r="B844">
        <v>45</v>
      </c>
      <c r="H844" t="s">
        <v>8221</v>
      </c>
      <c r="I844">
        <v>4</v>
      </c>
    </row>
    <row r="845" spans="1:9" x14ac:dyDescent="0.35">
      <c r="A845" t="s">
        <v>8219</v>
      </c>
      <c r="B845">
        <v>45</v>
      </c>
      <c r="H845" t="s">
        <v>8221</v>
      </c>
      <c r="I845">
        <v>4</v>
      </c>
    </row>
    <row r="846" spans="1:9" x14ac:dyDescent="0.35">
      <c r="A846" t="s">
        <v>8219</v>
      </c>
      <c r="B846">
        <v>45</v>
      </c>
      <c r="H846" t="s">
        <v>8221</v>
      </c>
      <c r="I846">
        <v>4</v>
      </c>
    </row>
    <row r="847" spans="1:9" x14ac:dyDescent="0.35">
      <c r="A847" t="s">
        <v>8219</v>
      </c>
      <c r="B847">
        <v>45</v>
      </c>
      <c r="H847" t="s">
        <v>8221</v>
      </c>
      <c r="I847">
        <v>4</v>
      </c>
    </row>
    <row r="848" spans="1:9" x14ac:dyDescent="0.35">
      <c r="A848" t="s">
        <v>8219</v>
      </c>
      <c r="B848">
        <v>45</v>
      </c>
      <c r="H848" t="s">
        <v>8221</v>
      </c>
      <c r="I848">
        <v>4</v>
      </c>
    </row>
    <row r="849" spans="1:9" x14ac:dyDescent="0.35">
      <c r="A849" t="s">
        <v>8219</v>
      </c>
      <c r="B849">
        <v>45</v>
      </c>
      <c r="H849" t="s">
        <v>8221</v>
      </c>
      <c r="I849">
        <v>4</v>
      </c>
    </row>
    <row r="850" spans="1:9" x14ac:dyDescent="0.35">
      <c r="A850" t="s">
        <v>8219</v>
      </c>
      <c r="B850">
        <v>45</v>
      </c>
      <c r="H850" t="s">
        <v>8221</v>
      </c>
      <c r="I850">
        <v>4</v>
      </c>
    </row>
    <row r="851" spans="1:9" x14ac:dyDescent="0.35">
      <c r="A851" t="s">
        <v>8219</v>
      </c>
      <c r="B851">
        <v>45</v>
      </c>
      <c r="H851" t="s">
        <v>8221</v>
      </c>
      <c r="I851">
        <v>4</v>
      </c>
    </row>
    <row r="852" spans="1:9" x14ac:dyDescent="0.35">
      <c r="A852" t="s">
        <v>8219</v>
      </c>
      <c r="B852">
        <v>45</v>
      </c>
      <c r="H852" t="s">
        <v>8221</v>
      </c>
      <c r="I852">
        <v>5</v>
      </c>
    </row>
    <row r="853" spans="1:9" x14ac:dyDescent="0.35">
      <c r="A853" t="s">
        <v>8219</v>
      </c>
      <c r="B853">
        <v>45</v>
      </c>
      <c r="H853" t="s">
        <v>8221</v>
      </c>
      <c r="I853">
        <v>5</v>
      </c>
    </row>
    <row r="854" spans="1:9" x14ac:dyDescent="0.35">
      <c r="A854" t="s">
        <v>8219</v>
      </c>
      <c r="B854">
        <v>46</v>
      </c>
      <c r="H854" t="s">
        <v>8221</v>
      </c>
      <c r="I854">
        <v>5</v>
      </c>
    </row>
    <row r="855" spans="1:9" x14ac:dyDescent="0.35">
      <c r="A855" t="s">
        <v>8219</v>
      </c>
      <c r="B855">
        <v>46</v>
      </c>
      <c r="H855" t="s">
        <v>8221</v>
      </c>
      <c r="I855">
        <v>5</v>
      </c>
    </row>
    <row r="856" spans="1:9" x14ac:dyDescent="0.35">
      <c r="A856" t="s">
        <v>8219</v>
      </c>
      <c r="B856">
        <v>46</v>
      </c>
      <c r="H856" t="s">
        <v>8221</v>
      </c>
      <c r="I856">
        <v>5</v>
      </c>
    </row>
    <row r="857" spans="1:9" x14ac:dyDescent="0.35">
      <c r="A857" t="s">
        <v>8219</v>
      </c>
      <c r="B857">
        <v>46</v>
      </c>
      <c r="H857" t="s">
        <v>8221</v>
      </c>
      <c r="I857">
        <v>5</v>
      </c>
    </row>
    <row r="858" spans="1:9" x14ac:dyDescent="0.35">
      <c r="A858" t="s">
        <v>8219</v>
      </c>
      <c r="B858">
        <v>46</v>
      </c>
      <c r="H858" t="s">
        <v>8221</v>
      </c>
      <c r="I858">
        <v>5</v>
      </c>
    </row>
    <row r="859" spans="1:9" x14ac:dyDescent="0.35">
      <c r="A859" t="s">
        <v>8219</v>
      </c>
      <c r="B859">
        <v>46</v>
      </c>
      <c r="H859" t="s">
        <v>8221</v>
      </c>
      <c r="I859">
        <v>5</v>
      </c>
    </row>
    <row r="860" spans="1:9" x14ac:dyDescent="0.35">
      <c r="A860" t="s">
        <v>8219</v>
      </c>
      <c r="B860">
        <v>46</v>
      </c>
      <c r="H860" t="s">
        <v>8221</v>
      </c>
      <c r="I860">
        <v>5</v>
      </c>
    </row>
    <row r="861" spans="1:9" x14ac:dyDescent="0.35">
      <c r="A861" t="s">
        <v>8219</v>
      </c>
      <c r="B861">
        <v>46</v>
      </c>
      <c r="H861" t="s">
        <v>8221</v>
      </c>
      <c r="I861">
        <v>5</v>
      </c>
    </row>
    <row r="862" spans="1:9" x14ac:dyDescent="0.35">
      <c r="A862" t="s">
        <v>8219</v>
      </c>
      <c r="B862">
        <v>46</v>
      </c>
      <c r="H862" t="s">
        <v>8221</v>
      </c>
      <c r="I862">
        <v>5</v>
      </c>
    </row>
    <row r="863" spans="1:9" x14ac:dyDescent="0.35">
      <c r="A863" t="s">
        <v>8219</v>
      </c>
      <c r="B863">
        <v>46</v>
      </c>
      <c r="H863" t="s">
        <v>8221</v>
      </c>
      <c r="I863">
        <v>5</v>
      </c>
    </row>
    <row r="864" spans="1:9" x14ac:dyDescent="0.35">
      <c r="A864" t="s">
        <v>8219</v>
      </c>
      <c r="B864">
        <v>46</v>
      </c>
      <c r="H864" t="s">
        <v>8221</v>
      </c>
      <c r="I864">
        <v>5</v>
      </c>
    </row>
    <row r="865" spans="1:9" x14ac:dyDescent="0.35">
      <c r="A865" t="s">
        <v>8219</v>
      </c>
      <c r="B865">
        <v>46</v>
      </c>
      <c r="H865" t="s">
        <v>8221</v>
      </c>
      <c r="I865">
        <v>5</v>
      </c>
    </row>
    <row r="866" spans="1:9" x14ac:dyDescent="0.35">
      <c r="A866" t="s">
        <v>8219</v>
      </c>
      <c r="B866">
        <v>46</v>
      </c>
      <c r="H866" t="s">
        <v>8221</v>
      </c>
      <c r="I866">
        <v>5</v>
      </c>
    </row>
    <row r="867" spans="1:9" x14ac:dyDescent="0.35">
      <c r="A867" t="s">
        <v>8219</v>
      </c>
      <c r="B867">
        <v>46</v>
      </c>
      <c r="H867" t="s">
        <v>8221</v>
      </c>
      <c r="I867">
        <v>5</v>
      </c>
    </row>
    <row r="868" spans="1:9" x14ac:dyDescent="0.35">
      <c r="A868" t="s">
        <v>8219</v>
      </c>
      <c r="B868">
        <v>46</v>
      </c>
      <c r="H868" t="s">
        <v>8221</v>
      </c>
      <c r="I868">
        <v>5</v>
      </c>
    </row>
    <row r="869" spans="1:9" x14ac:dyDescent="0.35">
      <c r="A869" t="s">
        <v>8219</v>
      </c>
      <c r="B869">
        <v>46</v>
      </c>
      <c r="H869" t="s">
        <v>8221</v>
      </c>
      <c r="I869">
        <v>5</v>
      </c>
    </row>
    <row r="870" spans="1:9" x14ac:dyDescent="0.35">
      <c r="A870" t="s">
        <v>8219</v>
      </c>
      <c r="B870">
        <v>46</v>
      </c>
      <c r="H870" t="s">
        <v>8221</v>
      </c>
      <c r="I870">
        <v>5</v>
      </c>
    </row>
    <row r="871" spans="1:9" x14ac:dyDescent="0.35">
      <c r="A871" t="s">
        <v>8219</v>
      </c>
      <c r="B871">
        <v>46</v>
      </c>
      <c r="H871" t="s">
        <v>8221</v>
      </c>
      <c r="I871">
        <v>5</v>
      </c>
    </row>
    <row r="872" spans="1:9" x14ac:dyDescent="0.35">
      <c r="A872" t="s">
        <v>8219</v>
      </c>
      <c r="B872">
        <v>46</v>
      </c>
      <c r="H872" t="s">
        <v>8221</v>
      </c>
      <c r="I872">
        <v>5</v>
      </c>
    </row>
    <row r="873" spans="1:9" x14ac:dyDescent="0.35">
      <c r="A873" t="s">
        <v>8219</v>
      </c>
      <c r="B873">
        <v>46</v>
      </c>
      <c r="H873" t="s">
        <v>8221</v>
      </c>
      <c r="I873">
        <v>5</v>
      </c>
    </row>
    <row r="874" spans="1:9" x14ac:dyDescent="0.35">
      <c r="A874" t="s">
        <v>8219</v>
      </c>
      <c r="B874">
        <v>46</v>
      </c>
      <c r="H874" t="s">
        <v>8221</v>
      </c>
      <c r="I874">
        <v>5</v>
      </c>
    </row>
    <row r="875" spans="1:9" x14ac:dyDescent="0.35">
      <c r="A875" t="s">
        <v>8219</v>
      </c>
      <c r="B875">
        <v>47</v>
      </c>
      <c r="H875" t="s">
        <v>8221</v>
      </c>
      <c r="I875">
        <v>5</v>
      </c>
    </row>
    <row r="876" spans="1:9" x14ac:dyDescent="0.35">
      <c r="A876" t="s">
        <v>8219</v>
      </c>
      <c r="B876">
        <v>47</v>
      </c>
      <c r="H876" t="s">
        <v>8221</v>
      </c>
      <c r="I876">
        <v>5</v>
      </c>
    </row>
    <row r="877" spans="1:9" x14ac:dyDescent="0.35">
      <c r="A877" t="s">
        <v>8219</v>
      </c>
      <c r="B877">
        <v>47</v>
      </c>
      <c r="H877" t="s">
        <v>8221</v>
      </c>
      <c r="I877">
        <v>5</v>
      </c>
    </row>
    <row r="878" spans="1:9" x14ac:dyDescent="0.35">
      <c r="A878" t="s">
        <v>8219</v>
      </c>
      <c r="B878">
        <v>47</v>
      </c>
      <c r="H878" t="s">
        <v>8221</v>
      </c>
      <c r="I878">
        <v>5</v>
      </c>
    </row>
    <row r="879" spans="1:9" x14ac:dyDescent="0.35">
      <c r="A879" t="s">
        <v>8219</v>
      </c>
      <c r="B879">
        <v>47</v>
      </c>
      <c r="H879" t="s">
        <v>8221</v>
      </c>
      <c r="I879">
        <v>5</v>
      </c>
    </row>
    <row r="880" spans="1:9" x14ac:dyDescent="0.35">
      <c r="A880" t="s">
        <v>8219</v>
      </c>
      <c r="B880">
        <v>47</v>
      </c>
      <c r="H880" t="s">
        <v>8221</v>
      </c>
      <c r="I880">
        <v>5</v>
      </c>
    </row>
    <row r="881" spans="1:9" x14ac:dyDescent="0.35">
      <c r="A881" t="s">
        <v>8219</v>
      </c>
      <c r="B881">
        <v>47</v>
      </c>
      <c r="H881" t="s">
        <v>8221</v>
      </c>
      <c r="I881">
        <v>5</v>
      </c>
    </row>
    <row r="882" spans="1:9" x14ac:dyDescent="0.35">
      <c r="A882" t="s">
        <v>8219</v>
      </c>
      <c r="B882">
        <v>47</v>
      </c>
      <c r="H882" t="s">
        <v>8221</v>
      </c>
      <c r="I882">
        <v>5</v>
      </c>
    </row>
    <row r="883" spans="1:9" x14ac:dyDescent="0.35">
      <c r="A883" t="s">
        <v>8219</v>
      </c>
      <c r="B883">
        <v>47</v>
      </c>
      <c r="H883" t="s">
        <v>8221</v>
      </c>
      <c r="I883">
        <v>5</v>
      </c>
    </row>
    <row r="884" spans="1:9" x14ac:dyDescent="0.35">
      <c r="A884" t="s">
        <v>8219</v>
      </c>
      <c r="B884">
        <v>47</v>
      </c>
      <c r="H884" t="s">
        <v>8221</v>
      </c>
      <c r="I884">
        <v>5</v>
      </c>
    </row>
    <row r="885" spans="1:9" x14ac:dyDescent="0.35">
      <c r="A885" t="s">
        <v>8219</v>
      </c>
      <c r="B885">
        <v>47</v>
      </c>
      <c r="H885" t="s">
        <v>8221</v>
      </c>
      <c r="I885">
        <v>5</v>
      </c>
    </row>
    <row r="886" spans="1:9" x14ac:dyDescent="0.35">
      <c r="A886" t="s">
        <v>8219</v>
      </c>
      <c r="B886">
        <v>47</v>
      </c>
      <c r="H886" t="s">
        <v>8221</v>
      </c>
      <c r="I886">
        <v>5</v>
      </c>
    </row>
    <row r="887" spans="1:9" x14ac:dyDescent="0.35">
      <c r="A887" t="s">
        <v>8219</v>
      </c>
      <c r="B887">
        <v>47</v>
      </c>
      <c r="H887" t="s">
        <v>8221</v>
      </c>
      <c r="I887">
        <v>5</v>
      </c>
    </row>
    <row r="888" spans="1:9" x14ac:dyDescent="0.35">
      <c r="A888" t="s">
        <v>8219</v>
      </c>
      <c r="B888">
        <v>47</v>
      </c>
      <c r="H888" t="s">
        <v>8221</v>
      </c>
      <c r="I888">
        <v>5</v>
      </c>
    </row>
    <row r="889" spans="1:9" x14ac:dyDescent="0.35">
      <c r="A889" t="s">
        <v>8219</v>
      </c>
      <c r="B889">
        <v>47</v>
      </c>
      <c r="H889" t="s">
        <v>8221</v>
      </c>
      <c r="I889">
        <v>5</v>
      </c>
    </row>
    <row r="890" spans="1:9" x14ac:dyDescent="0.35">
      <c r="A890" t="s">
        <v>8219</v>
      </c>
      <c r="B890">
        <v>47</v>
      </c>
      <c r="H890" t="s">
        <v>8221</v>
      </c>
      <c r="I890">
        <v>5</v>
      </c>
    </row>
    <row r="891" spans="1:9" x14ac:dyDescent="0.35">
      <c r="A891" t="s">
        <v>8219</v>
      </c>
      <c r="B891">
        <v>47</v>
      </c>
      <c r="H891" t="s">
        <v>8221</v>
      </c>
      <c r="I891">
        <v>5</v>
      </c>
    </row>
    <row r="892" spans="1:9" x14ac:dyDescent="0.35">
      <c r="A892" t="s">
        <v>8219</v>
      </c>
      <c r="B892">
        <v>47</v>
      </c>
      <c r="H892" t="s">
        <v>8221</v>
      </c>
      <c r="I892">
        <v>5</v>
      </c>
    </row>
    <row r="893" spans="1:9" x14ac:dyDescent="0.35">
      <c r="A893" t="s">
        <v>8219</v>
      </c>
      <c r="B893">
        <v>47</v>
      </c>
      <c r="H893" t="s">
        <v>8221</v>
      </c>
      <c r="I893">
        <v>5</v>
      </c>
    </row>
    <row r="894" spans="1:9" x14ac:dyDescent="0.35">
      <c r="A894" t="s">
        <v>8219</v>
      </c>
      <c r="B894">
        <v>47</v>
      </c>
      <c r="H894" t="s">
        <v>8221</v>
      </c>
      <c r="I894">
        <v>5</v>
      </c>
    </row>
    <row r="895" spans="1:9" x14ac:dyDescent="0.35">
      <c r="A895" t="s">
        <v>8219</v>
      </c>
      <c r="B895">
        <v>47</v>
      </c>
      <c r="H895" t="s">
        <v>8221</v>
      </c>
      <c r="I895">
        <v>5</v>
      </c>
    </row>
    <row r="896" spans="1:9" x14ac:dyDescent="0.35">
      <c r="A896" t="s">
        <v>8219</v>
      </c>
      <c r="B896">
        <v>48</v>
      </c>
      <c r="H896" t="s">
        <v>8221</v>
      </c>
      <c r="I896">
        <v>5</v>
      </c>
    </row>
    <row r="897" spans="1:9" x14ac:dyDescent="0.35">
      <c r="A897" t="s">
        <v>8219</v>
      </c>
      <c r="B897">
        <v>48</v>
      </c>
      <c r="H897" t="s">
        <v>8221</v>
      </c>
      <c r="I897">
        <v>5</v>
      </c>
    </row>
    <row r="898" spans="1:9" x14ac:dyDescent="0.35">
      <c r="A898" t="s">
        <v>8219</v>
      </c>
      <c r="B898">
        <v>48</v>
      </c>
      <c r="H898" t="s">
        <v>8221</v>
      </c>
      <c r="I898">
        <v>5</v>
      </c>
    </row>
    <row r="899" spans="1:9" x14ac:dyDescent="0.35">
      <c r="A899" t="s">
        <v>8219</v>
      </c>
      <c r="B899">
        <v>48</v>
      </c>
      <c r="H899" t="s">
        <v>8221</v>
      </c>
      <c r="I899">
        <v>5</v>
      </c>
    </row>
    <row r="900" spans="1:9" x14ac:dyDescent="0.35">
      <c r="A900" t="s">
        <v>8219</v>
      </c>
      <c r="B900">
        <v>48</v>
      </c>
      <c r="H900" t="s">
        <v>8221</v>
      </c>
      <c r="I900">
        <v>5</v>
      </c>
    </row>
    <row r="901" spans="1:9" x14ac:dyDescent="0.35">
      <c r="A901" t="s">
        <v>8219</v>
      </c>
      <c r="B901">
        <v>48</v>
      </c>
      <c r="H901" t="s">
        <v>8221</v>
      </c>
      <c r="I901">
        <v>5</v>
      </c>
    </row>
    <row r="902" spans="1:9" x14ac:dyDescent="0.35">
      <c r="A902" t="s">
        <v>8219</v>
      </c>
      <c r="B902">
        <v>48</v>
      </c>
      <c r="H902" t="s">
        <v>8221</v>
      </c>
      <c r="I902">
        <v>5</v>
      </c>
    </row>
    <row r="903" spans="1:9" x14ac:dyDescent="0.35">
      <c r="A903" t="s">
        <v>8219</v>
      </c>
      <c r="B903">
        <v>48</v>
      </c>
      <c r="H903" t="s">
        <v>8221</v>
      </c>
      <c r="I903">
        <v>5</v>
      </c>
    </row>
    <row r="904" spans="1:9" x14ac:dyDescent="0.35">
      <c r="A904" t="s">
        <v>8219</v>
      </c>
      <c r="B904">
        <v>48</v>
      </c>
      <c r="H904" t="s">
        <v>8221</v>
      </c>
      <c r="I904">
        <v>5</v>
      </c>
    </row>
    <row r="905" spans="1:9" x14ac:dyDescent="0.35">
      <c r="A905" t="s">
        <v>8219</v>
      </c>
      <c r="B905">
        <v>48</v>
      </c>
      <c r="H905" t="s">
        <v>8221</v>
      </c>
      <c r="I905">
        <v>5</v>
      </c>
    </row>
    <row r="906" spans="1:9" x14ac:dyDescent="0.35">
      <c r="A906" t="s">
        <v>8219</v>
      </c>
      <c r="B906">
        <v>48</v>
      </c>
      <c r="H906" t="s">
        <v>8221</v>
      </c>
      <c r="I906">
        <v>5</v>
      </c>
    </row>
    <row r="907" spans="1:9" x14ac:dyDescent="0.35">
      <c r="A907" t="s">
        <v>8219</v>
      </c>
      <c r="B907">
        <v>48</v>
      </c>
      <c r="H907" t="s">
        <v>8221</v>
      </c>
      <c r="I907">
        <v>5</v>
      </c>
    </row>
    <row r="908" spans="1:9" x14ac:dyDescent="0.35">
      <c r="A908" t="s">
        <v>8219</v>
      </c>
      <c r="B908">
        <v>48</v>
      </c>
      <c r="H908" t="s">
        <v>8221</v>
      </c>
      <c r="I908">
        <v>5</v>
      </c>
    </row>
    <row r="909" spans="1:9" x14ac:dyDescent="0.35">
      <c r="A909" t="s">
        <v>8219</v>
      </c>
      <c r="B909">
        <v>48</v>
      </c>
      <c r="H909" t="s">
        <v>8221</v>
      </c>
      <c r="I909">
        <v>5</v>
      </c>
    </row>
    <row r="910" spans="1:9" x14ac:dyDescent="0.35">
      <c r="A910" t="s">
        <v>8219</v>
      </c>
      <c r="B910">
        <v>49</v>
      </c>
      <c r="H910" t="s">
        <v>8221</v>
      </c>
      <c r="I910">
        <v>5</v>
      </c>
    </row>
    <row r="911" spans="1:9" x14ac:dyDescent="0.35">
      <c r="A911" t="s">
        <v>8219</v>
      </c>
      <c r="B911">
        <v>49</v>
      </c>
      <c r="H911" t="s">
        <v>8221</v>
      </c>
      <c r="I911">
        <v>5</v>
      </c>
    </row>
    <row r="912" spans="1:9" x14ac:dyDescent="0.35">
      <c r="A912" t="s">
        <v>8219</v>
      </c>
      <c r="B912">
        <v>49</v>
      </c>
      <c r="H912" t="s">
        <v>8221</v>
      </c>
      <c r="I912">
        <v>5</v>
      </c>
    </row>
    <row r="913" spans="1:9" x14ac:dyDescent="0.35">
      <c r="A913" t="s">
        <v>8219</v>
      </c>
      <c r="B913">
        <v>49</v>
      </c>
      <c r="H913" t="s">
        <v>8221</v>
      </c>
      <c r="I913">
        <v>6</v>
      </c>
    </row>
    <row r="914" spans="1:9" x14ac:dyDescent="0.35">
      <c r="A914" t="s">
        <v>8219</v>
      </c>
      <c r="B914">
        <v>49</v>
      </c>
      <c r="H914" t="s">
        <v>8221</v>
      </c>
      <c r="I914">
        <v>6</v>
      </c>
    </row>
    <row r="915" spans="1:9" x14ac:dyDescent="0.35">
      <c r="A915" t="s">
        <v>8219</v>
      </c>
      <c r="B915">
        <v>49</v>
      </c>
      <c r="H915" t="s">
        <v>8221</v>
      </c>
      <c r="I915">
        <v>6</v>
      </c>
    </row>
    <row r="916" spans="1:9" x14ac:dyDescent="0.35">
      <c r="A916" t="s">
        <v>8219</v>
      </c>
      <c r="B916">
        <v>49</v>
      </c>
      <c r="H916" t="s">
        <v>8221</v>
      </c>
      <c r="I916">
        <v>6</v>
      </c>
    </row>
    <row r="917" spans="1:9" x14ac:dyDescent="0.35">
      <c r="A917" t="s">
        <v>8219</v>
      </c>
      <c r="B917">
        <v>49</v>
      </c>
      <c r="H917" t="s">
        <v>8221</v>
      </c>
      <c r="I917">
        <v>6</v>
      </c>
    </row>
    <row r="918" spans="1:9" x14ac:dyDescent="0.35">
      <c r="A918" t="s">
        <v>8219</v>
      </c>
      <c r="B918">
        <v>49</v>
      </c>
      <c r="H918" t="s">
        <v>8221</v>
      </c>
      <c r="I918">
        <v>6</v>
      </c>
    </row>
    <row r="919" spans="1:9" x14ac:dyDescent="0.35">
      <c r="A919" t="s">
        <v>8219</v>
      </c>
      <c r="B919">
        <v>49</v>
      </c>
      <c r="H919" t="s">
        <v>8221</v>
      </c>
      <c r="I919">
        <v>6</v>
      </c>
    </row>
    <row r="920" spans="1:9" x14ac:dyDescent="0.35">
      <c r="A920" t="s">
        <v>8219</v>
      </c>
      <c r="B920">
        <v>49</v>
      </c>
      <c r="H920" t="s">
        <v>8221</v>
      </c>
      <c r="I920">
        <v>6</v>
      </c>
    </row>
    <row r="921" spans="1:9" x14ac:dyDescent="0.35">
      <c r="A921" t="s">
        <v>8219</v>
      </c>
      <c r="B921">
        <v>49</v>
      </c>
      <c r="H921" t="s">
        <v>8221</v>
      </c>
      <c r="I921">
        <v>6</v>
      </c>
    </row>
    <row r="922" spans="1:9" x14ac:dyDescent="0.35">
      <c r="A922" t="s">
        <v>8219</v>
      </c>
      <c r="B922">
        <v>49</v>
      </c>
      <c r="H922" t="s">
        <v>8221</v>
      </c>
      <c r="I922">
        <v>6</v>
      </c>
    </row>
    <row r="923" spans="1:9" x14ac:dyDescent="0.35">
      <c r="A923" t="s">
        <v>8219</v>
      </c>
      <c r="B923">
        <v>49</v>
      </c>
      <c r="H923" t="s">
        <v>8221</v>
      </c>
      <c r="I923">
        <v>6</v>
      </c>
    </row>
    <row r="924" spans="1:9" x14ac:dyDescent="0.35">
      <c r="A924" t="s">
        <v>8219</v>
      </c>
      <c r="B924">
        <v>49</v>
      </c>
      <c r="H924" t="s">
        <v>8221</v>
      </c>
      <c r="I924">
        <v>6</v>
      </c>
    </row>
    <row r="925" spans="1:9" x14ac:dyDescent="0.35">
      <c r="A925" t="s">
        <v>8219</v>
      </c>
      <c r="B925">
        <v>49</v>
      </c>
      <c r="H925" t="s">
        <v>8221</v>
      </c>
      <c r="I925">
        <v>6</v>
      </c>
    </row>
    <row r="926" spans="1:9" x14ac:dyDescent="0.35">
      <c r="A926" t="s">
        <v>8219</v>
      </c>
      <c r="B926">
        <v>49</v>
      </c>
      <c r="H926" t="s">
        <v>8221</v>
      </c>
      <c r="I926">
        <v>6</v>
      </c>
    </row>
    <row r="927" spans="1:9" x14ac:dyDescent="0.35">
      <c r="A927" t="s">
        <v>8219</v>
      </c>
      <c r="B927">
        <v>50</v>
      </c>
      <c r="H927" t="s">
        <v>8221</v>
      </c>
      <c r="I927">
        <v>6</v>
      </c>
    </row>
    <row r="928" spans="1:9" x14ac:dyDescent="0.35">
      <c r="A928" t="s">
        <v>8219</v>
      </c>
      <c r="B928">
        <v>50</v>
      </c>
      <c r="H928" t="s">
        <v>8221</v>
      </c>
      <c r="I928">
        <v>6</v>
      </c>
    </row>
    <row r="929" spans="1:9" x14ac:dyDescent="0.35">
      <c r="A929" t="s">
        <v>8219</v>
      </c>
      <c r="B929">
        <v>50</v>
      </c>
      <c r="H929" t="s">
        <v>8221</v>
      </c>
      <c r="I929">
        <v>6</v>
      </c>
    </row>
    <row r="930" spans="1:9" x14ac:dyDescent="0.35">
      <c r="A930" t="s">
        <v>8219</v>
      </c>
      <c r="B930">
        <v>50</v>
      </c>
      <c r="H930" t="s">
        <v>8221</v>
      </c>
      <c r="I930">
        <v>6</v>
      </c>
    </row>
    <row r="931" spans="1:9" x14ac:dyDescent="0.35">
      <c r="A931" t="s">
        <v>8219</v>
      </c>
      <c r="B931">
        <v>50</v>
      </c>
      <c r="H931" t="s">
        <v>8221</v>
      </c>
      <c r="I931">
        <v>6</v>
      </c>
    </row>
    <row r="932" spans="1:9" x14ac:dyDescent="0.35">
      <c r="A932" t="s">
        <v>8219</v>
      </c>
      <c r="B932">
        <v>50</v>
      </c>
      <c r="H932" t="s">
        <v>8221</v>
      </c>
      <c r="I932">
        <v>6</v>
      </c>
    </row>
    <row r="933" spans="1:9" x14ac:dyDescent="0.35">
      <c r="A933" t="s">
        <v>8219</v>
      </c>
      <c r="B933">
        <v>50</v>
      </c>
      <c r="H933" t="s">
        <v>8221</v>
      </c>
      <c r="I933">
        <v>6</v>
      </c>
    </row>
    <row r="934" spans="1:9" x14ac:dyDescent="0.35">
      <c r="A934" t="s">
        <v>8219</v>
      </c>
      <c r="B934">
        <v>50</v>
      </c>
      <c r="H934" t="s">
        <v>8221</v>
      </c>
      <c r="I934">
        <v>6</v>
      </c>
    </row>
    <row r="935" spans="1:9" x14ac:dyDescent="0.35">
      <c r="A935" t="s">
        <v>8219</v>
      </c>
      <c r="B935">
        <v>50</v>
      </c>
      <c r="H935" t="s">
        <v>8221</v>
      </c>
      <c r="I935">
        <v>6</v>
      </c>
    </row>
    <row r="936" spans="1:9" x14ac:dyDescent="0.35">
      <c r="A936" t="s">
        <v>8219</v>
      </c>
      <c r="B936">
        <v>50</v>
      </c>
      <c r="H936" t="s">
        <v>8221</v>
      </c>
      <c r="I936">
        <v>6</v>
      </c>
    </row>
    <row r="937" spans="1:9" x14ac:dyDescent="0.35">
      <c r="A937" t="s">
        <v>8219</v>
      </c>
      <c r="B937">
        <v>50</v>
      </c>
      <c r="H937" t="s">
        <v>8221</v>
      </c>
      <c r="I937">
        <v>6</v>
      </c>
    </row>
    <row r="938" spans="1:9" x14ac:dyDescent="0.35">
      <c r="A938" t="s">
        <v>8219</v>
      </c>
      <c r="B938">
        <v>50</v>
      </c>
      <c r="H938" t="s">
        <v>8221</v>
      </c>
      <c r="I938">
        <v>6</v>
      </c>
    </row>
    <row r="939" spans="1:9" x14ac:dyDescent="0.35">
      <c r="A939" t="s">
        <v>8219</v>
      </c>
      <c r="B939">
        <v>50</v>
      </c>
      <c r="H939" t="s">
        <v>8221</v>
      </c>
      <c r="I939">
        <v>6</v>
      </c>
    </row>
    <row r="940" spans="1:9" x14ac:dyDescent="0.35">
      <c r="A940" t="s">
        <v>8219</v>
      </c>
      <c r="B940">
        <v>50</v>
      </c>
      <c r="H940" t="s">
        <v>8221</v>
      </c>
      <c r="I940">
        <v>6</v>
      </c>
    </row>
    <row r="941" spans="1:9" x14ac:dyDescent="0.35">
      <c r="A941" t="s">
        <v>8219</v>
      </c>
      <c r="B941">
        <v>50</v>
      </c>
      <c r="H941" t="s">
        <v>8221</v>
      </c>
      <c r="I941">
        <v>6</v>
      </c>
    </row>
    <row r="942" spans="1:9" x14ac:dyDescent="0.35">
      <c r="A942" t="s">
        <v>8219</v>
      </c>
      <c r="B942">
        <v>50</v>
      </c>
      <c r="H942" t="s">
        <v>8221</v>
      </c>
      <c r="I942">
        <v>6</v>
      </c>
    </row>
    <row r="943" spans="1:9" x14ac:dyDescent="0.35">
      <c r="A943" t="s">
        <v>8219</v>
      </c>
      <c r="B943">
        <v>50</v>
      </c>
      <c r="H943" t="s">
        <v>8221</v>
      </c>
      <c r="I943">
        <v>6</v>
      </c>
    </row>
    <row r="944" spans="1:9" x14ac:dyDescent="0.35">
      <c r="A944" t="s">
        <v>8219</v>
      </c>
      <c r="B944">
        <v>50</v>
      </c>
      <c r="H944" t="s">
        <v>8221</v>
      </c>
      <c r="I944">
        <v>6</v>
      </c>
    </row>
    <row r="945" spans="1:9" x14ac:dyDescent="0.35">
      <c r="A945" t="s">
        <v>8219</v>
      </c>
      <c r="B945">
        <v>50</v>
      </c>
      <c r="H945" t="s">
        <v>8221</v>
      </c>
      <c r="I945">
        <v>6</v>
      </c>
    </row>
    <row r="946" spans="1:9" x14ac:dyDescent="0.35">
      <c r="A946" t="s">
        <v>8219</v>
      </c>
      <c r="B946">
        <v>51</v>
      </c>
      <c r="H946" t="s">
        <v>8221</v>
      </c>
      <c r="I946">
        <v>6</v>
      </c>
    </row>
    <row r="947" spans="1:9" x14ac:dyDescent="0.35">
      <c r="A947" t="s">
        <v>8219</v>
      </c>
      <c r="B947">
        <v>51</v>
      </c>
      <c r="H947" t="s">
        <v>8221</v>
      </c>
      <c r="I947">
        <v>6</v>
      </c>
    </row>
    <row r="948" spans="1:9" x14ac:dyDescent="0.35">
      <c r="A948" t="s">
        <v>8219</v>
      </c>
      <c r="B948">
        <v>51</v>
      </c>
      <c r="H948" t="s">
        <v>8221</v>
      </c>
      <c r="I948">
        <v>6</v>
      </c>
    </row>
    <row r="949" spans="1:9" x14ac:dyDescent="0.35">
      <c r="A949" t="s">
        <v>8219</v>
      </c>
      <c r="B949">
        <v>51</v>
      </c>
      <c r="H949" t="s">
        <v>8221</v>
      </c>
      <c r="I949">
        <v>6</v>
      </c>
    </row>
    <row r="950" spans="1:9" x14ac:dyDescent="0.35">
      <c r="A950" t="s">
        <v>8219</v>
      </c>
      <c r="B950">
        <v>51</v>
      </c>
      <c r="H950" t="s">
        <v>8221</v>
      </c>
      <c r="I950">
        <v>6</v>
      </c>
    </row>
    <row r="951" spans="1:9" x14ac:dyDescent="0.35">
      <c r="A951" t="s">
        <v>8219</v>
      </c>
      <c r="B951">
        <v>51</v>
      </c>
      <c r="H951" t="s">
        <v>8221</v>
      </c>
      <c r="I951">
        <v>6</v>
      </c>
    </row>
    <row r="952" spans="1:9" x14ac:dyDescent="0.35">
      <c r="A952" t="s">
        <v>8219</v>
      </c>
      <c r="B952">
        <v>51</v>
      </c>
      <c r="H952" t="s">
        <v>8221</v>
      </c>
      <c r="I952">
        <v>6</v>
      </c>
    </row>
    <row r="953" spans="1:9" x14ac:dyDescent="0.35">
      <c r="A953" t="s">
        <v>8219</v>
      </c>
      <c r="B953">
        <v>51</v>
      </c>
      <c r="H953" t="s">
        <v>8221</v>
      </c>
      <c r="I953">
        <v>6</v>
      </c>
    </row>
    <row r="954" spans="1:9" x14ac:dyDescent="0.35">
      <c r="A954" t="s">
        <v>8219</v>
      </c>
      <c r="B954">
        <v>51</v>
      </c>
      <c r="H954" t="s">
        <v>8221</v>
      </c>
      <c r="I954">
        <v>6</v>
      </c>
    </row>
    <row r="955" spans="1:9" x14ac:dyDescent="0.35">
      <c r="A955" t="s">
        <v>8219</v>
      </c>
      <c r="B955">
        <v>51</v>
      </c>
      <c r="H955" t="s">
        <v>8221</v>
      </c>
      <c r="I955">
        <v>6</v>
      </c>
    </row>
    <row r="956" spans="1:9" x14ac:dyDescent="0.35">
      <c r="A956" t="s">
        <v>8219</v>
      </c>
      <c r="B956">
        <v>52</v>
      </c>
      <c r="H956" t="s">
        <v>8221</v>
      </c>
      <c r="I956">
        <v>6</v>
      </c>
    </row>
    <row r="957" spans="1:9" x14ac:dyDescent="0.35">
      <c r="A957" t="s">
        <v>8219</v>
      </c>
      <c r="B957">
        <v>52</v>
      </c>
      <c r="H957" t="s">
        <v>8221</v>
      </c>
      <c r="I957">
        <v>6</v>
      </c>
    </row>
    <row r="958" spans="1:9" x14ac:dyDescent="0.35">
      <c r="A958" t="s">
        <v>8219</v>
      </c>
      <c r="B958">
        <v>52</v>
      </c>
      <c r="H958" t="s">
        <v>8221</v>
      </c>
      <c r="I958">
        <v>6</v>
      </c>
    </row>
    <row r="959" spans="1:9" x14ac:dyDescent="0.35">
      <c r="A959" t="s">
        <v>8219</v>
      </c>
      <c r="B959">
        <v>52</v>
      </c>
      <c r="H959" t="s">
        <v>8221</v>
      </c>
      <c r="I959">
        <v>6</v>
      </c>
    </row>
    <row r="960" spans="1:9" x14ac:dyDescent="0.35">
      <c r="A960" t="s">
        <v>8219</v>
      </c>
      <c r="B960">
        <v>52</v>
      </c>
      <c r="H960" t="s">
        <v>8221</v>
      </c>
      <c r="I960">
        <v>6</v>
      </c>
    </row>
    <row r="961" spans="1:9" x14ac:dyDescent="0.35">
      <c r="A961" t="s">
        <v>8219</v>
      </c>
      <c r="B961">
        <v>52</v>
      </c>
      <c r="H961" t="s">
        <v>8221</v>
      </c>
      <c r="I961">
        <v>6</v>
      </c>
    </row>
    <row r="962" spans="1:9" x14ac:dyDescent="0.35">
      <c r="A962" t="s">
        <v>8219</v>
      </c>
      <c r="B962">
        <v>52</v>
      </c>
      <c r="H962" t="s">
        <v>8221</v>
      </c>
      <c r="I962">
        <v>6</v>
      </c>
    </row>
    <row r="963" spans="1:9" x14ac:dyDescent="0.35">
      <c r="A963" t="s">
        <v>8219</v>
      </c>
      <c r="B963">
        <v>52</v>
      </c>
      <c r="H963" t="s">
        <v>8221</v>
      </c>
      <c r="I963">
        <v>7</v>
      </c>
    </row>
    <row r="964" spans="1:9" x14ac:dyDescent="0.35">
      <c r="A964" t="s">
        <v>8219</v>
      </c>
      <c r="B964">
        <v>52</v>
      </c>
      <c r="H964" t="s">
        <v>8221</v>
      </c>
      <c r="I964">
        <v>7</v>
      </c>
    </row>
    <row r="965" spans="1:9" x14ac:dyDescent="0.35">
      <c r="A965" t="s">
        <v>8219</v>
      </c>
      <c r="B965">
        <v>52</v>
      </c>
      <c r="H965" t="s">
        <v>8221</v>
      </c>
      <c r="I965">
        <v>7</v>
      </c>
    </row>
    <row r="966" spans="1:9" x14ac:dyDescent="0.35">
      <c r="A966" t="s">
        <v>8219</v>
      </c>
      <c r="B966">
        <v>52</v>
      </c>
      <c r="H966" t="s">
        <v>8221</v>
      </c>
      <c r="I966">
        <v>7</v>
      </c>
    </row>
    <row r="967" spans="1:9" x14ac:dyDescent="0.35">
      <c r="A967" t="s">
        <v>8219</v>
      </c>
      <c r="B967">
        <v>52</v>
      </c>
      <c r="H967" t="s">
        <v>8221</v>
      </c>
      <c r="I967">
        <v>7</v>
      </c>
    </row>
    <row r="968" spans="1:9" x14ac:dyDescent="0.35">
      <c r="A968" t="s">
        <v>8219</v>
      </c>
      <c r="B968">
        <v>52</v>
      </c>
      <c r="H968" t="s">
        <v>8221</v>
      </c>
      <c r="I968">
        <v>7</v>
      </c>
    </row>
    <row r="969" spans="1:9" x14ac:dyDescent="0.35">
      <c r="A969" t="s">
        <v>8219</v>
      </c>
      <c r="B969">
        <v>52</v>
      </c>
      <c r="H969" t="s">
        <v>8221</v>
      </c>
      <c r="I969">
        <v>7</v>
      </c>
    </row>
    <row r="970" spans="1:9" x14ac:dyDescent="0.35">
      <c r="A970" t="s">
        <v>8219</v>
      </c>
      <c r="B970">
        <v>52</v>
      </c>
      <c r="H970" t="s">
        <v>8221</v>
      </c>
      <c r="I970">
        <v>7</v>
      </c>
    </row>
    <row r="971" spans="1:9" x14ac:dyDescent="0.35">
      <c r="A971" t="s">
        <v>8219</v>
      </c>
      <c r="B971">
        <v>52</v>
      </c>
      <c r="H971" t="s">
        <v>8221</v>
      </c>
      <c r="I971">
        <v>7</v>
      </c>
    </row>
    <row r="972" spans="1:9" x14ac:dyDescent="0.35">
      <c r="A972" t="s">
        <v>8219</v>
      </c>
      <c r="B972">
        <v>52</v>
      </c>
      <c r="H972" t="s">
        <v>8221</v>
      </c>
      <c r="I972">
        <v>7</v>
      </c>
    </row>
    <row r="973" spans="1:9" x14ac:dyDescent="0.35">
      <c r="A973" t="s">
        <v>8219</v>
      </c>
      <c r="B973">
        <v>52</v>
      </c>
      <c r="H973" t="s">
        <v>8221</v>
      </c>
      <c r="I973">
        <v>7</v>
      </c>
    </row>
    <row r="974" spans="1:9" x14ac:dyDescent="0.35">
      <c r="A974" t="s">
        <v>8219</v>
      </c>
      <c r="B974">
        <v>52</v>
      </c>
      <c r="H974" t="s">
        <v>8221</v>
      </c>
      <c r="I974">
        <v>7</v>
      </c>
    </row>
    <row r="975" spans="1:9" x14ac:dyDescent="0.35">
      <c r="A975" t="s">
        <v>8219</v>
      </c>
      <c r="B975">
        <v>53</v>
      </c>
      <c r="H975" t="s">
        <v>8221</v>
      </c>
      <c r="I975">
        <v>7</v>
      </c>
    </row>
    <row r="976" spans="1:9" x14ac:dyDescent="0.35">
      <c r="A976" t="s">
        <v>8219</v>
      </c>
      <c r="B976">
        <v>53</v>
      </c>
      <c r="H976" t="s">
        <v>8221</v>
      </c>
      <c r="I976">
        <v>7</v>
      </c>
    </row>
    <row r="977" spans="1:9" x14ac:dyDescent="0.35">
      <c r="A977" t="s">
        <v>8219</v>
      </c>
      <c r="B977">
        <v>53</v>
      </c>
      <c r="H977" t="s">
        <v>8221</v>
      </c>
      <c r="I977">
        <v>7</v>
      </c>
    </row>
    <row r="978" spans="1:9" x14ac:dyDescent="0.35">
      <c r="A978" t="s">
        <v>8219</v>
      </c>
      <c r="B978">
        <v>53</v>
      </c>
      <c r="H978" t="s">
        <v>8221</v>
      </c>
      <c r="I978">
        <v>7</v>
      </c>
    </row>
    <row r="979" spans="1:9" x14ac:dyDescent="0.35">
      <c r="A979" t="s">
        <v>8219</v>
      </c>
      <c r="B979">
        <v>53</v>
      </c>
      <c r="H979" t="s">
        <v>8221</v>
      </c>
      <c r="I979">
        <v>7</v>
      </c>
    </row>
    <row r="980" spans="1:9" x14ac:dyDescent="0.35">
      <c r="A980" t="s">
        <v>8219</v>
      </c>
      <c r="B980">
        <v>53</v>
      </c>
      <c r="H980" t="s">
        <v>8221</v>
      </c>
      <c r="I980">
        <v>7</v>
      </c>
    </row>
    <row r="981" spans="1:9" x14ac:dyDescent="0.35">
      <c r="A981" t="s">
        <v>8219</v>
      </c>
      <c r="B981">
        <v>53</v>
      </c>
      <c r="H981" t="s">
        <v>8221</v>
      </c>
      <c r="I981">
        <v>7</v>
      </c>
    </row>
    <row r="982" spans="1:9" x14ac:dyDescent="0.35">
      <c r="A982" t="s">
        <v>8219</v>
      </c>
      <c r="B982">
        <v>54</v>
      </c>
      <c r="H982" t="s">
        <v>8221</v>
      </c>
      <c r="I982">
        <v>7</v>
      </c>
    </row>
    <row r="983" spans="1:9" x14ac:dyDescent="0.35">
      <c r="A983" t="s">
        <v>8219</v>
      </c>
      <c r="B983">
        <v>54</v>
      </c>
      <c r="H983" t="s">
        <v>8221</v>
      </c>
      <c r="I983">
        <v>7</v>
      </c>
    </row>
    <row r="984" spans="1:9" x14ac:dyDescent="0.35">
      <c r="A984" t="s">
        <v>8219</v>
      </c>
      <c r="B984">
        <v>54</v>
      </c>
      <c r="H984" t="s">
        <v>8221</v>
      </c>
      <c r="I984">
        <v>7</v>
      </c>
    </row>
    <row r="985" spans="1:9" x14ac:dyDescent="0.35">
      <c r="A985" t="s">
        <v>8219</v>
      </c>
      <c r="B985">
        <v>54</v>
      </c>
      <c r="H985" t="s">
        <v>8221</v>
      </c>
      <c r="I985">
        <v>7</v>
      </c>
    </row>
    <row r="986" spans="1:9" x14ac:dyDescent="0.35">
      <c r="A986" t="s">
        <v>8219</v>
      </c>
      <c r="B986">
        <v>54</v>
      </c>
      <c r="H986" t="s">
        <v>8221</v>
      </c>
      <c r="I986">
        <v>7</v>
      </c>
    </row>
    <row r="987" spans="1:9" x14ac:dyDescent="0.35">
      <c r="A987" t="s">
        <v>8219</v>
      </c>
      <c r="B987">
        <v>54</v>
      </c>
      <c r="H987" t="s">
        <v>8221</v>
      </c>
      <c r="I987">
        <v>7</v>
      </c>
    </row>
    <row r="988" spans="1:9" x14ac:dyDescent="0.35">
      <c r="A988" t="s">
        <v>8219</v>
      </c>
      <c r="B988">
        <v>54</v>
      </c>
      <c r="H988" t="s">
        <v>8221</v>
      </c>
      <c r="I988">
        <v>7</v>
      </c>
    </row>
    <row r="989" spans="1:9" x14ac:dyDescent="0.35">
      <c r="A989" t="s">
        <v>8219</v>
      </c>
      <c r="B989">
        <v>54</v>
      </c>
      <c r="H989" t="s">
        <v>8221</v>
      </c>
      <c r="I989">
        <v>7</v>
      </c>
    </row>
    <row r="990" spans="1:9" x14ac:dyDescent="0.35">
      <c r="A990" t="s">
        <v>8219</v>
      </c>
      <c r="B990">
        <v>54</v>
      </c>
      <c r="H990" t="s">
        <v>8221</v>
      </c>
      <c r="I990">
        <v>7</v>
      </c>
    </row>
    <row r="991" spans="1:9" x14ac:dyDescent="0.35">
      <c r="A991" t="s">
        <v>8219</v>
      </c>
      <c r="B991">
        <v>54</v>
      </c>
      <c r="H991" t="s">
        <v>8221</v>
      </c>
      <c r="I991">
        <v>7</v>
      </c>
    </row>
    <row r="992" spans="1:9" x14ac:dyDescent="0.35">
      <c r="A992" t="s">
        <v>8219</v>
      </c>
      <c r="B992">
        <v>54</v>
      </c>
      <c r="H992" t="s">
        <v>8221</v>
      </c>
      <c r="I992">
        <v>7</v>
      </c>
    </row>
    <row r="993" spans="1:9" x14ac:dyDescent="0.35">
      <c r="A993" t="s">
        <v>8219</v>
      </c>
      <c r="B993">
        <v>54</v>
      </c>
      <c r="H993" t="s">
        <v>8221</v>
      </c>
      <c r="I993">
        <v>7</v>
      </c>
    </row>
    <row r="994" spans="1:9" x14ac:dyDescent="0.35">
      <c r="A994" t="s">
        <v>8219</v>
      </c>
      <c r="B994">
        <v>55</v>
      </c>
      <c r="H994" t="s">
        <v>8221</v>
      </c>
      <c r="I994">
        <v>7</v>
      </c>
    </row>
    <row r="995" spans="1:9" x14ac:dyDescent="0.35">
      <c r="A995" t="s">
        <v>8219</v>
      </c>
      <c r="B995">
        <v>55</v>
      </c>
      <c r="H995" t="s">
        <v>8221</v>
      </c>
      <c r="I995">
        <v>7</v>
      </c>
    </row>
    <row r="996" spans="1:9" x14ac:dyDescent="0.35">
      <c r="A996" t="s">
        <v>8219</v>
      </c>
      <c r="B996">
        <v>55</v>
      </c>
      <c r="H996" t="s">
        <v>8221</v>
      </c>
      <c r="I996">
        <v>7</v>
      </c>
    </row>
    <row r="997" spans="1:9" x14ac:dyDescent="0.35">
      <c r="A997" t="s">
        <v>8219</v>
      </c>
      <c r="B997">
        <v>55</v>
      </c>
      <c r="H997" t="s">
        <v>8221</v>
      </c>
      <c r="I997">
        <v>7</v>
      </c>
    </row>
    <row r="998" spans="1:9" x14ac:dyDescent="0.35">
      <c r="A998" t="s">
        <v>8219</v>
      </c>
      <c r="B998">
        <v>55</v>
      </c>
      <c r="H998" t="s">
        <v>8221</v>
      </c>
      <c r="I998">
        <v>7</v>
      </c>
    </row>
    <row r="999" spans="1:9" x14ac:dyDescent="0.35">
      <c r="A999" t="s">
        <v>8219</v>
      </c>
      <c r="B999">
        <v>55</v>
      </c>
      <c r="H999" t="s">
        <v>8221</v>
      </c>
      <c r="I999">
        <v>7</v>
      </c>
    </row>
    <row r="1000" spans="1:9" x14ac:dyDescent="0.35">
      <c r="A1000" t="s">
        <v>8219</v>
      </c>
      <c r="B1000">
        <v>55</v>
      </c>
      <c r="H1000" t="s">
        <v>8221</v>
      </c>
      <c r="I1000">
        <v>7</v>
      </c>
    </row>
    <row r="1001" spans="1:9" x14ac:dyDescent="0.35">
      <c r="A1001" t="s">
        <v>8219</v>
      </c>
      <c r="B1001">
        <v>55</v>
      </c>
      <c r="H1001" t="s">
        <v>8221</v>
      </c>
      <c r="I1001">
        <v>7</v>
      </c>
    </row>
    <row r="1002" spans="1:9" x14ac:dyDescent="0.35">
      <c r="A1002" t="s">
        <v>8219</v>
      </c>
      <c r="B1002">
        <v>55</v>
      </c>
      <c r="H1002" t="s">
        <v>8221</v>
      </c>
      <c r="I1002">
        <v>7</v>
      </c>
    </row>
    <row r="1003" spans="1:9" x14ac:dyDescent="0.35">
      <c r="A1003" t="s">
        <v>8219</v>
      </c>
      <c r="B1003">
        <v>55</v>
      </c>
      <c r="H1003" t="s">
        <v>8221</v>
      </c>
      <c r="I1003">
        <v>7</v>
      </c>
    </row>
    <row r="1004" spans="1:9" x14ac:dyDescent="0.35">
      <c r="A1004" t="s">
        <v>8219</v>
      </c>
      <c r="B1004">
        <v>55</v>
      </c>
      <c r="H1004" t="s">
        <v>8221</v>
      </c>
      <c r="I1004">
        <v>7</v>
      </c>
    </row>
    <row r="1005" spans="1:9" x14ac:dyDescent="0.35">
      <c r="A1005" t="s">
        <v>8219</v>
      </c>
      <c r="B1005">
        <v>55</v>
      </c>
      <c r="H1005" t="s">
        <v>8221</v>
      </c>
      <c r="I1005">
        <v>7</v>
      </c>
    </row>
    <row r="1006" spans="1:9" x14ac:dyDescent="0.35">
      <c r="A1006" t="s">
        <v>8219</v>
      </c>
      <c r="B1006">
        <v>55</v>
      </c>
      <c r="H1006" t="s">
        <v>8221</v>
      </c>
      <c r="I1006">
        <v>7</v>
      </c>
    </row>
    <row r="1007" spans="1:9" x14ac:dyDescent="0.35">
      <c r="A1007" t="s">
        <v>8219</v>
      </c>
      <c r="B1007">
        <v>55</v>
      </c>
      <c r="H1007" t="s">
        <v>8221</v>
      </c>
      <c r="I1007">
        <v>7</v>
      </c>
    </row>
    <row r="1008" spans="1:9" x14ac:dyDescent="0.35">
      <c r="A1008" t="s">
        <v>8219</v>
      </c>
      <c r="B1008">
        <v>56</v>
      </c>
      <c r="H1008" t="s">
        <v>8221</v>
      </c>
      <c r="I1008">
        <v>7</v>
      </c>
    </row>
    <row r="1009" spans="1:9" x14ac:dyDescent="0.35">
      <c r="A1009" t="s">
        <v>8219</v>
      </c>
      <c r="B1009">
        <v>56</v>
      </c>
      <c r="H1009" t="s">
        <v>8221</v>
      </c>
      <c r="I1009">
        <v>7</v>
      </c>
    </row>
    <row r="1010" spans="1:9" x14ac:dyDescent="0.35">
      <c r="A1010" t="s">
        <v>8219</v>
      </c>
      <c r="B1010">
        <v>56</v>
      </c>
      <c r="H1010" t="s">
        <v>8221</v>
      </c>
      <c r="I1010">
        <v>8</v>
      </c>
    </row>
    <row r="1011" spans="1:9" x14ac:dyDescent="0.35">
      <c r="A1011" t="s">
        <v>8219</v>
      </c>
      <c r="B1011">
        <v>56</v>
      </c>
      <c r="H1011" t="s">
        <v>8221</v>
      </c>
      <c r="I1011">
        <v>8</v>
      </c>
    </row>
    <row r="1012" spans="1:9" x14ac:dyDescent="0.35">
      <c r="A1012" t="s">
        <v>8219</v>
      </c>
      <c r="B1012">
        <v>56</v>
      </c>
      <c r="H1012" t="s">
        <v>8221</v>
      </c>
      <c r="I1012">
        <v>8</v>
      </c>
    </row>
    <row r="1013" spans="1:9" x14ac:dyDescent="0.35">
      <c r="A1013" t="s">
        <v>8219</v>
      </c>
      <c r="B1013">
        <v>56</v>
      </c>
      <c r="H1013" t="s">
        <v>8221</v>
      </c>
      <c r="I1013">
        <v>8</v>
      </c>
    </row>
    <row r="1014" spans="1:9" x14ac:dyDescent="0.35">
      <c r="A1014" t="s">
        <v>8219</v>
      </c>
      <c r="B1014">
        <v>56</v>
      </c>
      <c r="H1014" t="s">
        <v>8221</v>
      </c>
      <c r="I1014">
        <v>8</v>
      </c>
    </row>
    <row r="1015" spans="1:9" x14ac:dyDescent="0.35">
      <c r="A1015" t="s">
        <v>8219</v>
      </c>
      <c r="B1015">
        <v>56</v>
      </c>
      <c r="H1015" t="s">
        <v>8221</v>
      </c>
      <c r="I1015">
        <v>8</v>
      </c>
    </row>
    <row r="1016" spans="1:9" x14ac:dyDescent="0.35">
      <c r="A1016" t="s">
        <v>8219</v>
      </c>
      <c r="B1016">
        <v>56</v>
      </c>
      <c r="H1016" t="s">
        <v>8221</v>
      </c>
      <c r="I1016">
        <v>8</v>
      </c>
    </row>
    <row r="1017" spans="1:9" x14ac:dyDescent="0.35">
      <c r="A1017" t="s">
        <v>8219</v>
      </c>
      <c r="B1017">
        <v>56</v>
      </c>
      <c r="H1017" t="s">
        <v>8221</v>
      </c>
      <c r="I1017">
        <v>8</v>
      </c>
    </row>
    <row r="1018" spans="1:9" x14ac:dyDescent="0.35">
      <c r="A1018" t="s">
        <v>8219</v>
      </c>
      <c r="B1018">
        <v>56</v>
      </c>
      <c r="H1018" t="s">
        <v>8221</v>
      </c>
      <c r="I1018">
        <v>8</v>
      </c>
    </row>
    <row r="1019" spans="1:9" x14ac:dyDescent="0.35">
      <c r="A1019" t="s">
        <v>8219</v>
      </c>
      <c r="B1019">
        <v>56</v>
      </c>
      <c r="H1019" t="s">
        <v>8221</v>
      </c>
      <c r="I1019">
        <v>8</v>
      </c>
    </row>
    <row r="1020" spans="1:9" x14ac:dyDescent="0.35">
      <c r="A1020" t="s">
        <v>8219</v>
      </c>
      <c r="B1020">
        <v>56</v>
      </c>
      <c r="H1020" t="s">
        <v>8221</v>
      </c>
      <c r="I1020">
        <v>8</v>
      </c>
    </row>
    <row r="1021" spans="1:9" x14ac:dyDescent="0.35">
      <c r="A1021" t="s">
        <v>8219</v>
      </c>
      <c r="B1021">
        <v>56</v>
      </c>
      <c r="H1021" t="s">
        <v>8221</v>
      </c>
      <c r="I1021">
        <v>8</v>
      </c>
    </row>
    <row r="1022" spans="1:9" x14ac:dyDescent="0.35">
      <c r="A1022" t="s">
        <v>8219</v>
      </c>
      <c r="B1022">
        <v>56</v>
      </c>
      <c r="H1022" t="s">
        <v>8221</v>
      </c>
      <c r="I1022">
        <v>8</v>
      </c>
    </row>
    <row r="1023" spans="1:9" x14ac:dyDescent="0.35">
      <c r="A1023" t="s">
        <v>8219</v>
      </c>
      <c r="B1023">
        <v>57</v>
      </c>
      <c r="H1023" t="s">
        <v>8221</v>
      </c>
      <c r="I1023">
        <v>8</v>
      </c>
    </row>
    <row r="1024" spans="1:9" x14ac:dyDescent="0.35">
      <c r="A1024" t="s">
        <v>8219</v>
      </c>
      <c r="B1024">
        <v>57</v>
      </c>
      <c r="H1024" t="s">
        <v>8221</v>
      </c>
      <c r="I1024">
        <v>8</v>
      </c>
    </row>
    <row r="1025" spans="1:9" x14ac:dyDescent="0.35">
      <c r="A1025" t="s">
        <v>8219</v>
      </c>
      <c r="B1025">
        <v>57</v>
      </c>
      <c r="H1025" t="s">
        <v>8221</v>
      </c>
      <c r="I1025">
        <v>8</v>
      </c>
    </row>
    <row r="1026" spans="1:9" x14ac:dyDescent="0.35">
      <c r="A1026" t="s">
        <v>8219</v>
      </c>
      <c r="B1026">
        <v>57</v>
      </c>
      <c r="H1026" t="s">
        <v>8221</v>
      </c>
      <c r="I1026">
        <v>8</v>
      </c>
    </row>
    <row r="1027" spans="1:9" x14ac:dyDescent="0.35">
      <c r="A1027" t="s">
        <v>8219</v>
      </c>
      <c r="B1027">
        <v>57</v>
      </c>
      <c r="H1027" t="s">
        <v>8221</v>
      </c>
      <c r="I1027">
        <v>8</v>
      </c>
    </row>
    <row r="1028" spans="1:9" x14ac:dyDescent="0.35">
      <c r="A1028" t="s">
        <v>8219</v>
      </c>
      <c r="B1028">
        <v>57</v>
      </c>
      <c r="H1028" t="s">
        <v>8221</v>
      </c>
      <c r="I1028">
        <v>8</v>
      </c>
    </row>
    <row r="1029" spans="1:9" x14ac:dyDescent="0.35">
      <c r="A1029" t="s">
        <v>8219</v>
      </c>
      <c r="B1029">
        <v>57</v>
      </c>
      <c r="H1029" t="s">
        <v>8221</v>
      </c>
      <c r="I1029">
        <v>8</v>
      </c>
    </row>
    <row r="1030" spans="1:9" x14ac:dyDescent="0.35">
      <c r="A1030" t="s">
        <v>8219</v>
      </c>
      <c r="B1030">
        <v>57</v>
      </c>
      <c r="H1030" t="s">
        <v>8221</v>
      </c>
      <c r="I1030">
        <v>8</v>
      </c>
    </row>
    <row r="1031" spans="1:9" x14ac:dyDescent="0.35">
      <c r="A1031" t="s">
        <v>8219</v>
      </c>
      <c r="B1031">
        <v>57</v>
      </c>
      <c r="H1031" t="s">
        <v>8221</v>
      </c>
      <c r="I1031">
        <v>8</v>
      </c>
    </row>
    <row r="1032" spans="1:9" x14ac:dyDescent="0.35">
      <c r="A1032" t="s">
        <v>8219</v>
      </c>
      <c r="B1032">
        <v>57</v>
      </c>
      <c r="H1032" t="s">
        <v>8221</v>
      </c>
      <c r="I1032">
        <v>8</v>
      </c>
    </row>
    <row r="1033" spans="1:9" x14ac:dyDescent="0.35">
      <c r="A1033" t="s">
        <v>8219</v>
      </c>
      <c r="B1033">
        <v>57</v>
      </c>
      <c r="H1033" t="s">
        <v>8221</v>
      </c>
      <c r="I1033">
        <v>8</v>
      </c>
    </row>
    <row r="1034" spans="1:9" x14ac:dyDescent="0.35">
      <c r="A1034" t="s">
        <v>8219</v>
      </c>
      <c r="B1034">
        <v>57</v>
      </c>
      <c r="H1034" t="s">
        <v>8221</v>
      </c>
      <c r="I1034">
        <v>8</v>
      </c>
    </row>
    <row r="1035" spans="1:9" x14ac:dyDescent="0.35">
      <c r="A1035" t="s">
        <v>8219</v>
      </c>
      <c r="B1035">
        <v>57</v>
      </c>
      <c r="H1035" t="s">
        <v>8221</v>
      </c>
      <c r="I1035">
        <v>8</v>
      </c>
    </row>
    <row r="1036" spans="1:9" x14ac:dyDescent="0.35">
      <c r="A1036" t="s">
        <v>8219</v>
      </c>
      <c r="B1036">
        <v>57</v>
      </c>
      <c r="H1036" t="s">
        <v>8221</v>
      </c>
      <c r="I1036">
        <v>8</v>
      </c>
    </row>
    <row r="1037" spans="1:9" x14ac:dyDescent="0.35">
      <c r="A1037" t="s">
        <v>8219</v>
      </c>
      <c r="B1037">
        <v>57</v>
      </c>
      <c r="H1037" t="s">
        <v>8221</v>
      </c>
      <c r="I1037">
        <v>8</v>
      </c>
    </row>
    <row r="1038" spans="1:9" x14ac:dyDescent="0.35">
      <c r="A1038" t="s">
        <v>8219</v>
      </c>
      <c r="B1038">
        <v>57</v>
      </c>
      <c r="H1038" t="s">
        <v>8221</v>
      </c>
      <c r="I1038">
        <v>8</v>
      </c>
    </row>
    <row r="1039" spans="1:9" x14ac:dyDescent="0.35">
      <c r="A1039" t="s">
        <v>8219</v>
      </c>
      <c r="B1039">
        <v>57</v>
      </c>
      <c r="H1039" t="s">
        <v>8221</v>
      </c>
      <c r="I1039">
        <v>8</v>
      </c>
    </row>
    <row r="1040" spans="1:9" x14ac:dyDescent="0.35">
      <c r="A1040" t="s">
        <v>8219</v>
      </c>
      <c r="B1040">
        <v>57</v>
      </c>
      <c r="H1040" t="s">
        <v>8221</v>
      </c>
      <c r="I1040">
        <v>8</v>
      </c>
    </row>
    <row r="1041" spans="1:9" x14ac:dyDescent="0.35">
      <c r="A1041" t="s">
        <v>8219</v>
      </c>
      <c r="B1041">
        <v>57</v>
      </c>
      <c r="H1041" t="s">
        <v>8221</v>
      </c>
      <c r="I1041">
        <v>8</v>
      </c>
    </row>
    <row r="1042" spans="1:9" x14ac:dyDescent="0.35">
      <c r="A1042" t="s">
        <v>8219</v>
      </c>
      <c r="B1042">
        <v>57</v>
      </c>
      <c r="H1042" t="s">
        <v>8221</v>
      </c>
      <c r="I1042">
        <v>8</v>
      </c>
    </row>
    <row r="1043" spans="1:9" x14ac:dyDescent="0.35">
      <c r="A1043" t="s">
        <v>8219</v>
      </c>
      <c r="B1043">
        <v>57</v>
      </c>
      <c r="H1043" t="s">
        <v>8221</v>
      </c>
      <c r="I1043">
        <v>8</v>
      </c>
    </row>
    <row r="1044" spans="1:9" x14ac:dyDescent="0.35">
      <c r="A1044" t="s">
        <v>8219</v>
      </c>
      <c r="B1044">
        <v>58</v>
      </c>
      <c r="H1044" t="s">
        <v>8221</v>
      </c>
      <c r="I1044">
        <v>8</v>
      </c>
    </row>
    <row r="1045" spans="1:9" x14ac:dyDescent="0.35">
      <c r="A1045" t="s">
        <v>8219</v>
      </c>
      <c r="B1045">
        <v>58</v>
      </c>
      <c r="H1045" t="s">
        <v>8221</v>
      </c>
      <c r="I1045">
        <v>8</v>
      </c>
    </row>
    <row r="1046" spans="1:9" x14ac:dyDescent="0.35">
      <c r="A1046" t="s">
        <v>8219</v>
      </c>
      <c r="B1046">
        <v>58</v>
      </c>
      <c r="H1046" t="s">
        <v>8221</v>
      </c>
      <c r="I1046">
        <v>8</v>
      </c>
    </row>
    <row r="1047" spans="1:9" x14ac:dyDescent="0.35">
      <c r="A1047" t="s">
        <v>8219</v>
      </c>
      <c r="B1047">
        <v>58</v>
      </c>
      <c r="H1047" t="s">
        <v>8221</v>
      </c>
      <c r="I1047">
        <v>8</v>
      </c>
    </row>
    <row r="1048" spans="1:9" x14ac:dyDescent="0.35">
      <c r="A1048" t="s">
        <v>8219</v>
      </c>
      <c r="B1048">
        <v>58</v>
      </c>
      <c r="H1048" t="s">
        <v>8221</v>
      </c>
      <c r="I1048">
        <v>9</v>
      </c>
    </row>
    <row r="1049" spans="1:9" x14ac:dyDescent="0.35">
      <c r="A1049" t="s">
        <v>8219</v>
      </c>
      <c r="B1049">
        <v>58</v>
      </c>
      <c r="H1049" t="s">
        <v>8221</v>
      </c>
      <c r="I1049">
        <v>9</v>
      </c>
    </row>
    <row r="1050" spans="1:9" x14ac:dyDescent="0.35">
      <c r="A1050" t="s">
        <v>8219</v>
      </c>
      <c r="B1050">
        <v>58</v>
      </c>
      <c r="H1050" t="s">
        <v>8221</v>
      </c>
      <c r="I1050">
        <v>9</v>
      </c>
    </row>
    <row r="1051" spans="1:9" x14ac:dyDescent="0.35">
      <c r="A1051" t="s">
        <v>8219</v>
      </c>
      <c r="B1051">
        <v>58</v>
      </c>
      <c r="H1051" t="s">
        <v>8221</v>
      </c>
      <c r="I1051">
        <v>9</v>
      </c>
    </row>
    <row r="1052" spans="1:9" x14ac:dyDescent="0.35">
      <c r="A1052" t="s">
        <v>8219</v>
      </c>
      <c r="B1052">
        <v>58</v>
      </c>
      <c r="H1052" t="s">
        <v>8221</v>
      </c>
      <c r="I1052">
        <v>9</v>
      </c>
    </row>
    <row r="1053" spans="1:9" x14ac:dyDescent="0.35">
      <c r="A1053" t="s">
        <v>8219</v>
      </c>
      <c r="B1053">
        <v>58</v>
      </c>
      <c r="H1053" t="s">
        <v>8221</v>
      </c>
      <c r="I1053">
        <v>9</v>
      </c>
    </row>
    <row r="1054" spans="1:9" x14ac:dyDescent="0.35">
      <c r="A1054" t="s">
        <v>8219</v>
      </c>
      <c r="B1054">
        <v>58</v>
      </c>
      <c r="H1054" t="s">
        <v>8221</v>
      </c>
      <c r="I1054">
        <v>9</v>
      </c>
    </row>
    <row r="1055" spans="1:9" x14ac:dyDescent="0.35">
      <c r="A1055" t="s">
        <v>8219</v>
      </c>
      <c r="B1055">
        <v>58</v>
      </c>
      <c r="H1055" t="s">
        <v>8221</v>
      </c>
      <c r="I1055">
        <v>9</v>
      </c>
    </row>
    <row r="1056" spans="1:9" x14ac:dyDescent="0.35">
      <c r="A1056" t="s">
        <v>8219</v>
      </c>
      <c r="B1056">
        <v>59</v>
      </c>
      <c r="H1056" t="s">
        <v>8221</v>
      </c>
      <c r="I1056">
        <v>9</v>
      </c>
    </row>
    <row r="1057" spans="1:9" x14ac:dyDescent="0.35">
      <c r="A1057" t="s">
        <v>8219</v>
      </c>
      <c r="B1057">
        <v>59</v>
      </c>
      <c r="H1057" t="s">
        <v>8221</v>
      </c>
      <c r="I1057">
        <v>9</v>
      </c>
    </row>
    <row r="1058" spans="1:9" x14ac:dyDescent="0.35">
      <c r="A1058" t="s">
        <v>8219</v>
      </c>
      <c r="B1058">
        <v>59</v>
      </c>
      <c r="H1058" t="s">
        <v>8221</v>
      </c>
      <c r="I1058">
        <v>9</v>
      </c>
    </row>
    <row r="1059" spans="1:9" x14ac:dyDescent="0.35">
      <c r="A1059" t="s">
        <v>8219</v>
      </c>
      <c r="B1059">
        <v>59</v>
      </c>
      <c r="H1059" t="s">
        <v>8221</v>
      </c>
      <c r="I1059">
        <v>9</v>
      </c>
    </row>
    <row r="1060" spans="1:9" x14ac:dyDescent="0.35">
      <c r="A1060" t="s">
        <v>8219</v>
      </c>
      <c r="B1060">
        <v>59</v>
      </c>
      <c r="H1060" t="s">
        <v>8221</v>
      </c>
      <c r="I1060">
        <v>9</v>
      </c>
    </row>
    <row r="1061" spans="1:9" x14ac:dyDescent="0.35">
      <c r="A1061" t="s">
        <v>8219</v>
      </c>
      <c r="B1061">
        <v>59</v>
      </c>
      <c r="H1061" t="s">
        <v>8221</v>
      </c>
      <c r="I1061">
        <v>9</v>
      </c>
    </row>
    <row r="1062" spans="1:9" x14ac:dyDescent="0.35">
      <c r="A1062" t="s">
        <v>8219</v>
      </c>
      <c r="B1062">
        <v>59</v>
      </c>
      <c r="H1062" t="s">
        <v>8221</v>
      </c>
      <c r="I1062">
        <v>9</v>
      </c>
    </row>
    <row r="1063" spans="1:9" x14ac:dyDescent="0.35">
      <c r="A1063" t="s">
        <v>8219</v>
      </c>
      <c r="B1063">
        <v>59</v>
      </c>
      <c r="H1063" t="s">
        <v>8221</v>
      </c>
      <c r="I1063">
        <v>9</v>
      </c>
    </row>
    <row r="1064" spans="1:9" x14ac:dyDescent="0.35">
      <c r="A1064" t="s">
        <v>8219</v>
      </c>
      <c r="B1064">
        <v>59</v>
      </c>
      <c r="H1064" t="s">
        <v>8221</v>
      </c>
      <c r="I1064">
        <v>9</v>
      </c>
    </row>
    <row r="1065" spans="1:9" x14ac:dyDescent="0.35">
      <c r="A1065" t="s">
        <v>8219</v>
      </c>
      <c r="B1065">
        <v>59</v>
      </c>
      <c r="H1065" t="s">
        <v>8221</v>
      </c>
      <c r="I1065">
        <v>9</v>
      </c>
    </row>
    <row r="1066" spans="1:9" x14ac:dyDescent="0.35">
      <c r="A1066" t="s">
        <v>8219</v>
      </c>
      <c r="B1066">
        <v>59</v>
      </c>
      <c r="H1066" t="s">
        <v>8221</v>
      </c>
      <c r="I1066">
        <v>9</v>
      </c>
    </row>
    <row r="1067" spans="1:9" x14ac:dyDescent="0.35">
      <c r="A1067" t="s">
        <v>8219</v>
      </c>
      <c r="B1067">
        <v>60</v>
      </c>
      <c r="H1067" t="s">
        <v>8221</v>
      </c>
      <c r="I1067">
        <v>9</v>
      </c>
    </row>
    <row r="1068" spans="1:9" x14ac:dyDescent="0.35">
      <c r="A1068" t="s">
        <v>8219</v>
      </c>
      <c r="B1068">
        <v>60</v>
      </c>
      <c r="H1068" t="s">
        <v>8221</v>
      </c>
      <c r="I1068">
        <v>9</v>
      </c>
    </row>
    <row r="1069" spans="1:9" x14ac:dyDescent="0.35">
      <c r="A1069" t="s">
        <v>8219</v>
      </c>
      <c r="B1069">
        <v>60</v>
      </c>
      <c r="H1069" t="s">
        <v>8221</v>
      </c>
      <c r="I1069">
        <v>9</v>
      </c>
    </row>
    <row r="1070" spans="1:9" x14ac:dyDescent="0.35">
      <c r="A1070" t="s">
        <v>8219</v>
      </c>
      <c r="B1070">
        <v>60</v>
      </c>
      <c r="H1070" t="s">
        <v>8221</v>
      </c>
      <c r="I1070">
        <v>9</v>
      </c>
    </row>
    <row r="1071" spans="1:9" x14ac:dyDescent="0.35">
      <c r="A1071" t="s">
        <v>8219</v>
      </c>
      <c r="B1071">
        <v>60</v>
      </c>
      <c r="H1071" t="s">
        <v>8221</v>
      </c>
      <c r="I1071">
        <v>9</v>
      </c>
    </row>
    <row r="1072" spans="1:9" x14ac:dyDescent="0.35">
      <c r="A1072" t="s">
        <v>8219</v>
      </c>
      <c r="B1072">
        <v>60</v>
      </c>
      <c r="H1072" t="s">
        <v>8221</v>
      </c>
      <c r="I1072">
        <v>9</v>
      </c>
    </row>
    <row r="1073" spans="1:9" x14ac:dyDescent="0.35">
      <c r="A1073" t="s">
        <v>8219</v>
      </c>
      <c r="B1073">
        <v>60</v>
      </c>
      <c r="H1073" t="s">
        <v>8221</v>
      </c>
      <c r="I1073">
        <v>9</v>
      </c>
    </row>
    <row r="1074" spans="1:9" x14ac:dyDescent="0.35">
      <c r="A1074" t="s">
        <v>8219</v>
      </c>
      <c r="B1074">
        <v>60</v>
      </c>
      <c r="H1074" t="s">
        <v>8221</v>
      </c>
      <c r="I1074">
        <v>9</v>
      </c>
    </row>
    <row r="1075" spans="1:9" x14ac:dyDescent="0.35">
      <c r="A1075" t="s">
        <v>8219</v>
      </c>
      <c r="B1075">
        <v>60</v>
      </c>
      <c r="H1075" t="s">
        <v>8221</v>
      </c>
      <c r="I1075">
        <v>9</v>
      </c>
    </row>
    <row r="1076" spans="1:9" x14ac:dyDescent="0.35">
      <c r="A1076" t="s">
        <v>8219</v>
      </c>
      <c r="B1076">
        <v>60</v>
      </c>
      <c r="H1076" t="s">
        <v>8221</v>
      </c>
      <c r="I1076">
        <v>9</v>
      </c>
    </row>
    <row r="1077" spans="1:9" x14ac:dyDescent="0.35">
      <c r="A1077" t="s">
        <v>8219</v>
      </c>
      <c r="B1077">
        <v>60</v>
      </c>
      <c r="H1077" t="s">
        <v>8221</v>
      </c>
      <c r="I1077">
        <v>9</v>
      </c>
    </row>
    <row r="1078" spans="1:9" x14ac:dyDescent="0.35">
      <c r="A1078" t="s">
        <v>8219</v>
      </c>
      <c r="B1078">
        <v>60</v>
      </c>
      <c r="H1078" t="s">
        <v>8221</v>
      </c>
      <c r="I1078">
        <v>9</v>
      </c>
    </row>
    <row r="1079" spans="1:9" x14ac:dyDescent="0.35">
      <c r="A1079" t="s">
        <v>8219</v>
      </c>
      <c r="B1079">
        <v>61</v>
      </c>
      <c r="H1079" t="s">
        <v>8221</v>
      </c>
      <c r="I1079">
        <v>9</v>
      </c>
    </row>
    <row r="1080" spans="1:9" x14ac:dyDescent="0.35">
      <c r="A1080" t="s">
        <v>8219</v>
      </c>
      <c r="B1080">
        <v>61</v>
      </c>
      <c r="H1080" t="s">
        <v>8221</v>
      </c>
      <c r="I1080">
        <v>9</v>
      </c>
    </row>
    <row r="1081" spans="1:9" x14ac:dyDescent="0.35">
      <c r="A1081" t="s">
        <v>8219</v>
      </c>
      <c r="B1081">
        <v>61</v>
      </c>
      <c r="H1081" t="s">
        <v>8221</v>
      </c>
      <c r="I1081">
        <v>9</v>
      </c>
    </row>
    <row r="1082" spans="1:9" x14ac:dyDescent="0.35">
      <c r="A1082" t="s">
        <v>8219</v>
      </c>
      <c r="B1082">
        <v>61</v>
      </c>
      <c r="H1082" t="s">
        <v>8221</v>
      </c>
      <c r="I1082">
        <v>9</v>
      </c>
    </row>
    <row r="1083" spans="1:9" x14ac:dyDescent="0.35">
      <c r="A1083" t="s">
        <v>8219</v>
      </c>
      <c r="B1083">
        <v>61</v>
      </c>
      <c r="H1083" t="s">
        <v>8221</v>
      </c>
      <c r="I1083">
        <v>9</v>
      </c>
    </row>
    <row r="1084" spans="1:9" x14ac:dyDescent="0.35">
      <c r="A1084" t="s">
        <v>8219</v>
      </c>
      <c r="B1084">
        <v>61</v>
      </c>
      <c r="H1084" t="s">
        <v>8221</v>
      </c>
      <c r="I1084">
        <v>10</v>
      </c>
    </row>
    <row r="1085" spans="1:9" x14ac:dyDescent="0.35">
      <c r="A1085" t="s">
        <v>8219</v>
      </c>
      <c r="B1085">
        <v>61</v>
      </c>
      <c r="H1085" t="s">
        <v>8221</v>
      </c>
      <c r="I1085">
        <v>10</v>
      </c>
    </row>
    <row r="1086" spans="1:9" x14ac:dyDescent="0.35">
      <c r="A1086" t="s">
        <v>8219</v>
      </c>
      <c r="B1086">
        <v>61</v>
      </c>
      <c r="H1086" t="s">
        <v>8221</v>
      </c>
      <c r="I1086">
        <v>10</v>
      </c>
    </row>
    <row r="1087" spans="1:9" x14ac:dyDescent="0.35">
      <c r="A1087" t="s">
        <v>8219</v>
      </c>
      <c r="B1087">
        <v>61</v>
      </c>
      <c r="H1087" t="s">
        <v>8221</v>
      </c>
      <c r="I1087">
        <v>10</v>
      </c>
    </row>
    <row r="1088" spans="1:9" x14ac:dyDescent="0.35">
      <c r="A1088" t="s">
        <v>8219</v>
      </c>
      <c r="B1088">
        <v>61</v>
      </c>
      <c r="H1088" t="s">
        <v>8221</v>
      </c>
      <c r="I1088">
        <v>10</v>
      </c>
    </row>
    <row r="1089" spans="1:9" x14ac:dyDescent="0.35">
      <c r="A1089" t="s">
        <v>8219</v>
      </c>
      <c r="B1089">
        <v>61</v>
      </c>
      <c r="H1089" t="s">
        <v>8221</v>
      </c>
      <c r="I1089">
        <v>10</v>
      </c>
    </row>
    <row r="1090" spans="1:9" x14ac:dyDescent="0.35">
      <c r="A1090" t="s">
        <v>8219</v>
      </c>
      <c r="B1090">
        <v>61</v>
      </c>
      <c r="H1090" t="s">
        <v>8221</v>
      </c>
      <c r="I1090">
        <v>10</v>
      </c>
    </row>
    <row r="1091" spans="1:9" x14ac:dyDescent="0.35">
      <c r="A1091" t="s">
        <v>8219</v>
      </c>
      <c r="B1091">
        <v>61</v>
      </c>
      <c r="H1091" t="s">
        <v>8221</v>
      </c>
      <c r="I1091">
        <v>10</v>
      </c>
    </row>
    <row r="1092" spans="1:9" x14ac:dyDescent="0.35">
      <c r="A1092" t="s">
        <v>8219</v>
      </c>
      <c r="B1092">
        <v>61</v>
      </c>
      <c r="H1092" t="s">
        <v>8221</v>
      </c>
      <c r="I1092">
        <v>10</v>
      </c>
    </row>
    <row r="1093" spans="1:9" x14ac:dyDescent="0.35">
      <c r="A1093" t="s">
        <v>8219</v>
      </c>
      <c r="B1093">
        <v>62</v>
      </c>
      <c r="H1093" t="s">
        <v>8221</v>
      </c>
      <c r="I1093">
        <v>10</v>
      </c>
    </row>
    <row r="1094" spans="1:9" x14ac:dyDescent="0.35">
      <c r="A1094" t="s">
        <v>8219</v>
      </c>
      <c r="B1094">
        <v>62</v>
      </c>
      <c r="H1094" t="s">
        <v>8221</v>
      </c>
      <c r="I1094">
        <v>10</v>
      </c>
    </row>
    <row r="1095" spans="1:9" x14ac:dyDescent="0.35">
      <c r="A1095" t="s">
        <v>8219</v>
      </c>
      <c r="B1095">
        <v>62</v>
      </c>
      <c r="H1095" t="s">
        <v>8221</v>
      </c>
      <c r="I1095">
        <v>10</v>
      </c>
    </row>
    <row r="1096" spans="1:9" x14ac:dyDescent="0.35">
      <c r="A1096" t="s">
        <v>8219</v>
      </c>
      <c r="B1096">
        <v>62</v>
      </c>
      <c r="H1096" t="s">
        <v>8221</v>
      </c>
      <c r="I1096">
        <v>10</v>
      </c>
    </row>
    <row r="1097" spans="1:9" x14ac:dyDescent="0.35">
      <c r="A1097" t="s">
        <v>8219</v>
      </c>
      <c r="B1097">
        <v>62</v>
      </c>
      <c r="H1097" t="s">
        <v>8221</v>
      </c>
      <c r="I1097">
        <v>10</v>
      </c>
    </row>
    <row r="1098" spans="1:9" x14ac:dyDescent="0.35">
      <c r="A1098" t="s">
        <v>8219</v>
      </c>
      <c r="B1098">
        <v>62</v>
      </c>
      <c r="H1098" t="s">
        <v>8221</v>
      </c>
      <c r="I1098">
        <v>10</v>
      </c>
    </row>
    <row r="1099" spans="1:9" x14ac:dyDescent="0.35">
      <c r="A1099" t="s">
        <v>8219</v>
      </c>
      <c r="B1099">
        <v>62</v>
      </c>
      <c r="H1099" t="s">
        <v>8221</v>
      </c>
      <c r="I1099">
        <v>10</v>
      </c>
    </row>
    <row r="1100" spans="1:9" x14ac:dyDescent="0.35">
      <c r="A1100" t="s">
        <v>8219</v>
      </c>
      <c r="B1100">
        <v>62</v>
      </c>
      <c r="H1100" t="s">
        <v>8221</v>
      </c>
      <c r="I1100">
        <v>10</v>
      </c>
    </row>
    <row r="1101" spans="1:9" x14ac:dyDescent="0.35">
      <c r="A1101" t="s">
        <v>8219</v>
      </c>
      <c r="B1101">
        <v>62</v>
      </c>
      <c r="H1101" t="s">
        <v>8221</v>
      </c>
      <c r="I1101">
        <v>10</v>
      </c>
    </row>
    <row r="1102" spans="1:9" x14ac:dyDescent="0.35">
      <c r="A1102" t="s">
        <v>8219</v>
      </c>
      <c r="B1102">
        <v>62</v>
      </c>
      <c r="H1102" t="s">
        <v>8221</v>
      </c>
      <c r="I1102">
        <v>10</v>
      </c>
    </row>
    <row r="1103" spans="1:9" x14ac:dyDescent="0.35">
      <c r="A1103" t="s">
        <v>8219</v>
      </c>
      <c r="B1103">
        <v>62</v>
      </c>
      <c r="H1103" t="s">
        <v>8221</v>
      </c>
      <c r="I1103">
        <v>10</v>
      </c>
    </row>
    <row r="1104" spans="1:9" x14ac:dyDescent="0.35">
      <c r="A1104" t="s">
        <v>8219</v>
      </c>
      <c r="B1104">
        <v>62</v>
      </c>
      <c r="H1104" t="s">
        <v>8221</v>
      </c>
      <c r="I1104">
        <v>10</v>
      </c>
    </row>
    <row r="1105" spans="1:9" x14ac:dyDescent="0.35">
      <c r="A1105" t="s">
        <v>8219</v>
      </c>
      <c r="B1105">
        <v>62</v>
      </c>
      <c r="H1105" t="s">
        <v>8221</v>
      </c>
      <c r="I1105">
        <v>10</v>
      </c>
    </row>
    <row r="1106" spans="1:9" x14ac:dyDescent="0.35">
      <c r="A1106" t="s">
        <v>8219</v>
      </c>
      <c r="B1106">
        <v>62</v>
      </c>
      <c r="H1106" t="s">
        <v>8221</v>
      </c>
      <c r="I1106">
        <v>10</v>
      </c>
    </row>
    <row r="1107" spans="1:9" x14ac:dyDescent="0.35">
      <c r="A1107" t="s">
        <v>8219</v>
      </c>
      <c r="B1107">
        <v>62</v>
      </c>
      <c r="H1107" t="s">
        <v>8221</v>
      </c>
      <c r="I1107">
        <v>10</v>
      </c>
    </row>
    <row r="1108" spans="1:9" x14ac:dyDescent="0.35">
      <c r="A1108" t="s">
        <v>8219</v>
      </c>
      <c r="B1108">
        <v>62</v>
      </c>
      <c r="H1108" t="s">
        <v>8221</v>
      </c>
      <c r="I1108">
        <v>10</v>
      </c>
    </row>
    <row r="1109" spans="1:9" x14ac:dyDescent="0.35">
      <c r="A1109" t="s">
        <v>8219</v>
      </c>
      <c r="B1109">
        <v>62</v>
      </c>
      <c r="H1109" t="s">
        <v>8221</v>
      </c>
      <c r="I1109">
        <v>10</v>
      </c>
    </row>
    <row r="1110" spans="1:9" x14ac:dyDescent="0.35">
      <c r="A1110" t="s">
        <v>8219</v>
      </c>
      <c r="B1110">
        <v>62</v>
      </c>
      <c r="H1110" t="s">
        <v>8221</v>
      </c>
      <c r="I1110">
        <v>10</v>
      </c>
    </row>
    <row r="1111" spans="1:9" x14ac:dyDescent="0.35">
      <c r="A1111" t="s">
        <v>8219</v>
      </c>
      <c r="B1111">
        <v>63</v>
      </c>
      <c r="H1111" t="s">
        <v>8221</v>
      </c>
      <c r="I1111">
        <v>11</v>
      </c>
    </row>
    <row r="1112" spans="1:9" x14ac:dyDescent="0.35">
      <c r="A1112" t="s">
        <v>8219</v>
      </c>
      <c r="B1112">
        <v>63</v>
      </c>
      <c r="H1112" t="s">
        <v>8221</v>
      </c>
      <c r="I1112">
        <v>11</v>
      </c>
    </row>
    <row r="1113" spans="1:9" x14ac:dyDescent="0.35">
      <c r="A1113" t="s">
        <v>8219</v>
      </c>
      <c r="B1113">
        <v>63</v>
      </c>
      <c r="H1113" t="s">
        <v>8221</v>
      </c>
      <c r="I1113">
        <v>11</v>
      </c>
    </row>
    <row r="1114" spans="1:9" x14ac:dyDescent="0.35">
      <c r="A1114" t="s">
        <v>8219</v>
      </c>
      <c r="B1114">
        <v>63</v>
      </c>
      <c r="H1114" t="s">
        <v>8221</v>
      </c>
      <c r="I1114">
        <v>11</v>
      </c>
    </row>
    <row r="1115" spans="1:9" x14ac:dyDescent="0.35">
      <c r="A1115" t="s">
        <v>8219</v>
      </c>
      <c r="B1115">
        <v>63</v>
      </c>
      <c r="H1115" t="s">
        <v>8221</v>
      </c>
      <c r="I1115">
        <v>11</v>
      </c>
    </row>
    <row r="1116" spans="1:9" x14ac:dyDescent="0.35">
      <c r="A1116" t="s">
        <v>8219</v>
      </c>
      <c r="B1116">
        <v>63</v>
      </c>
      <c r="H1116" t="s">
        <v>8221</v>
      </c>
      <c r="I1116">
        <v>11</v>
      </c>
    </row>
    <row r="1117" spans="1:9" x14ac:dyDescent="0.35">
      <c r="A1117" t="s">
        <v>8219</v>
      </c>
      <c r="B1117">
        <v>63</v>
      </c>
      <c r="H1117" t="s">
        <v>8221</v>
      </c>
      <c r="I1117">
        <v>11</v>
      </c>
    </row>
    <row r="1118" spans="1:9" x14ac:dyDescent="0.35">
      <c r="A1118" t="s">
        <v>8219</v>
      </c>
      <c r="B1118">
        <v>63</v>
      </c>
      <c r="H1118" t="s">
        <v>8221</v>
      </c>
      <c r="I1118">
        <v>11</v>
      </c>
    </row>
    <row r="1119" spans="1:9" x14ac:dyDescent="0.35">
      <c r="A1119" t="s">
        <v>8219</v>
      </c>
      <c r="B1119">
        <v>63</v>
      </c>
      <c r="H1119" t="s">
        <v>8221</v>
      </c>
      <c r="I1119">
        <v>11</v>
      </c>
    </row>
    <row r="1120" spans="1:9" x14ac:dyDescent="0.35">
      <c r="A1120" t="s">
        <v>8219</v>
      </c>
      <c r="B1120">
        <v>63</v>
      </c>
      <c r="H1120" t="s">
        <v>8221</v>
      </c>
      <c r="I1120">
        <v>11</v>
      </c>
    </row>
    <row r="1121" spans="1:9" x14ac:dyDescent="0.35">
      <c r="A1121" t="s">
        <v>8219</v>
      </c>
      <c r="B1121">
        <v>63</v>
      </c>
      <c r="H1121" t="s">
        <v>8221</v>
      </c>
      <c r="I1121">
        <v>11</v>
      </c>
    </row>
    <row r="1122" spans="1:9" x14ac:dyDescent="0.35">
      <c r="A1122" t="s">
        <v>8219</v>
      </c>
      <c r="B1122">
        <v>63</v>
      </c>
      <c r="H1122" t="s">
        <v>8221</v>
      </c>
      <c r="I1122">
        <v>11</v>
      </c>
    </row>
    <row r="1123" spans="1:9" x14ac:dyDescent="0.35">
      <c r="A1123" t="s">
        <v>8219</v>
      </c>
      <c r="B1123">
        <v>64</v>
      </c>
      <c r="H1123" t="s">
        <v>8221</v>
      </c>
      <c r="I1123">
        <v>11</v>
      </c>
    </row>
    <row r="1124" spans="1:9" x14ac:dyDescent="0.35">
      <c r="A1124" t="s">
        <v>8219</v>
      </c>
      <c r="B1124">
        <v>64</v>
      </c>
      <c r="H1124" t="s">
        <v>8221</v>
      </c>
      <c r="I1124">
        <v>11</v>
      </c>
    </row>
    <row r="1125" spans="1:9" x14ac:dyDescent="0.35">
      <c r="A1125" t="s">
        <v>8219</v>
      </c>
      <c r="B1125">
        <v>64</v>
      </c>
      <c r="H1125" t="s">
        <v>8221</v>
      </c>
      <c r="I1125">
        <v>11</v>
      </c>
    </row>
    <row r="1126" spans="1:9" x14ac:dyDescent="0.35">
      <c r="A1126" t="s">
        <v>8219</v>
      </c>
      <c r="B1126">
        <v>64</v>
      </c>
      <c r="H1126" t="s">
        <v>8221</v>
      </c>
      <c r="I1126">
        <v>11</v>
      </c>
    </row>
    <row r="1127" spans="1:9" x14ac:dyDescent="0.35">
      <c r="A1127" t="s">
        <v>8219</v>
      </c>
      <c r="B1127">
        <v>64</v>
      </c>
      <c r="H1127" t="s">
        <v>8221</v>
      </c>
      <c r="I1127">
        <v>11</v>
      </c>
    </row>
    <row r="1128" spans="1:9" x14ac:dyDescent="0.35">
      <c r="A1128" t="s">
        <v>8219</v>
      </c>
      <c r="B1128">
        <v>64</v>
      </c>
      <c r="H1128" t="s">
        <v>8221</v>
      </c>
      <c r="I1128">
        <v>11</v>
      </c>
    </row>
    <row r="1129" spans="1:9" x14ac:dyDescent="0.35">
      <c r="A1129" t="s">
        <v>8219</v>
      </c>
      <c r="B1129">
        <v>64</v>
      </c>
      <c r="H1129" t="s">
        <v>8221</v>
      </c>
      <c r="I1129">
        <v>11</v>
      </c>
    </row>
    <row r="1130" spans="1:9" x14ac:dyDescent="0.35">
      <c r="A1130" t="s">
        <v>8219</v>
      </c>
      <c r="B1130">
        <v>64</v>
      </c>
      <c r="H1130" t="s">
        <v>8221</v>
      </c>
      <c r="I1130">
        <v>11</v>
      </c>
    </row>
    <row r="1131" spans="1:9" x14ac:dyDescent="0.35">
      <c r="A1131" t="s">
        <v>8219</v>
      </c>
      <c r="B1131">
        <v>64</v>
      </c>
      <c r="H1131" t="s">
        <v>8221</v>
      </c>
      <c r="I1131">
        <v>12</v>
      </c>
    </row>
    <row r="1132" spans="1:9" x14ac:dyDescent="0.35">
      <c r="A1132" t="s">
        <v>8219</v>
      </c>
      <c r="B1132">
        <v>64</v>
      </c>
      <c r="H1132" t="s">
        <v>8221</v>
      </c>
      <c r="I1132">
        <v>12</v>
      </c>
    </row>
    <row r="1133" spans="1:9" x14ac:dyDescent="0.35">
      <c r="A1133" t="s">
        <v>8219</v>
      </c>
      <c r="B1133">
        <v>64</v>
      </c>
      <c r="H1133" t="s">
        <v>8221</v>
      </c>
      <c r="I1133">
        <v>12</v>
      </c>
    </row>
    <row r="1134" spans="1:9" x14ac:dyDescent="0.35">
      <c r="A1134" t="s">
        <v>8219</v>
      </c>
      <c r="B1134">
        <v>64</v>
      </c>
      <c r="H1134" t="s">
        <v>8221</v>
      </c>
      <c r="I1134">
        <v>12</v>
      </c>
    </row>
    <row r="1135" spans="1:9" x14ac:dyDescent="0.35">
      <c r="A1135" t="s">
        <v>8219</v>
      </c>
      <c r="B1135">
        <v>65</v>
      </c>
      <c r="H1135" t="s">
        <v>8221</v>
      </c>
      <c r="I1135">
        <v>12</v>
      </c>
    </row>
    <row r="1136" spans="1:9" x14ac:dyDescent="0.35">
      <c r="A1136" t="s">
        <v>8219</v>
      </c>
      <c r="B1136">
        <v>65</v>
      </c>
      <c r="H1136" t="s">
        <v>8221</v>
      </c>
      <c r="I1136">
        <v>12</v>
      </c>
    </row>
    <row r="1137" spans="1:9" x14ac:dyDescent="0.35">
      <c r="A1137" t="s">
        <v>8219</v>
      </c>
      <c r="B1137">
        <v>65</v>
      </c>
      <c r="H1137" t="s">
        <v>8221</v>
      </c>
      <c r="I1137">
        <v>12</v>
      </c>
    </row>
    <row r="1138" spans="1:9" x14ac:dyDescent="0.35">
      <c r="A1138" t="s">
        <v>8219</v>
      </c>
      <c r="B1138">
        <v>65</v>
      </c>
      <c r="H1138" t="s">
        <v>8221</v>
      </c>
      <c r="I1138">
        <v>12</v>
      </c>
    </row>
    <row r="1139" spans="1:9" x14ac:dyDescent="0.35">
      <c r="A1139" t="s">
        <v>8219</v>
      </c>
      <c r="B1139">
        <v>65</v>
      </c>
      <c r="H1139" t="s">
        <v>8221</v>
      </c>
      <c r="I1139">
        <v>12</v>
      </c>
    </row>
    <row r="1140" spans="1:9" x14ac:dyDescent="0.35">
      <c r="A1140" t="s">
        <v>8219</v>
      </c>
      <c r="B1140">
        <v>65</v>
      </c>
      <c r="H1140" t="s">
        <v>8221</v>
      </c>
      <c r="I1140">
        <v>12</v>
      </c>
    </row>
    <row r="1141" spans="1:9" x14ac:dyDescent="0.35">
      <c r="A1141" t="s">
        <v>8219</v>
      </c>
      <c r="B1141">
        <v>65</v>
      </c>
      <c r="H1141" t="s">
        <v>8221</v>
      </c>
      <c r="I1141">
        <v>12</v>
      </c>
    </row>
    <row r="1142" spans="1:9" x14ac:dyDescent="0.35">
      <c r="A1142" t="s">
        <v>8219</v>
      </c>
      <c r="B1142">
        <v>65</v>
      </c>
      <c r="H1142" t="s">
        <v>8221</v>
      </c>
      <c r="I1142">
        <v>12</v>
      </c>
    </row>
    <row r="1143" spans="1:9" x14ac:dyDescent="0.35">
      <c r="A1143" t="s">
        <v>8219</v>
      </c>
      <c r="B1143">
        <v>65</v>
      </c>
      <c r="H1143" t="s">
        <v>8221</v>
      </c>
      <c r="I1143">
        <v>12</v>
      </c>
    </row>
    <row r="1144" spans="1:9" x14ac:dyDescent="0.35">
      <c r="A1144" t="s">
        <v>8219</v>
      </c>
      <c r="B1144">
        <v>65</v>
      </c>
      <c r="H1144" t="s">
        <v>8221</v>
      </c>
      <c r="I1144">
        <v>12</v>
      </c>
    </row>
    <row r="1145" spans="1:9" x14ac:dyDescent="0.35">
      <c r="A1145" t="s">
        <v>8219</v>
      </c>
      <c r="B1145">
        <v>65</v>
      </c>
      <c r="H1145" t="s">
        <v>8221</v>
      </c>
      <c r="I1145">
        <v>12</v>
      </c>
    </row>
    <row r="1146" spans="1:9" x14ac:dyDescent="0.35">
      <c r="A1146" t="s">
        <v>8219</v>
      </c>
      <c r="B1146">
        <v>65</v>
      </c>
      <c r="H1146" t="s">
        <v>8221</v>
      </c>
      <c r="I1146">
        <v>12</v>
      </c>
    </row>
    <row r="1147" spans="1:9" x14ac:dyDescent="0.35">
      <c r="A1147" t="s">
        <v>8219</v>
      </c>
      <c r="B1147">
        <v>66</v>
      </c>
      <c r="H1147" t="s">
        <v>8221</v>
      </c>
      <c r="I1147">
        <v>12</v>
      </c>
    </row>
    <row r="1148" spans="1:9" x14ac:dyDescent="0.35">
      <c r="A1148" t="s">
        <v>8219</v>
      </c>
      <c r="B1148">
        <v>66</v>
      </c>
      <c r="H1148" t="s">
        <v>8221</v>
      </c>
      <c r="I1148">
        <v>12</v>
      </c>
    </row>
    <row r="1149" spans="1:9" x14ac:dyDescent="0.35">
      <c r="A1149" t="s">
        <v>8219</v>
      </c>
      <c r="B1149">
        <v>66</v>
      </c>
      <c r="H1149" t="s">
        <v>8221</v>
      </c>
      <c r="I1149">
        <v>12</v>
      </c>
    </row>
    <row r="1150" spans="1:9" x14ac:dyDescent="0.35">
      <c r="A1150" t="s">
        <v>8219</v>
      </c>
      <c r="B1150">
        <v>66</v>
      </c>
      <c r="H1150" t="s">
        <v>8221</v>
      </c>
      <c r="I1150">
        <v>12</v>
      </c>
    </row>
    <row r="1151" spans="1:9" x14ac:dyDescent="0.35">
      <c r="A1151" t="s">
        <v>8219</v>
      </c>
      <c r="B1151">
        <v>66</v>
      </c>
      <c r="H1151" t="s">
        <v>8221</v>
      </c>
      <c r="I1151">
        <v>12</v>
      </c>
    </row>
    <row r="1152" spans="1:9" x14ac:dyDescent="0.35">
      <c r="A1152" t="s">
        <v>8219</v>
      </c>
      <c r="B1152">
        <v>66</v>
      </c>
      <c r="H1152" t="s">
        <v>8221</v>
      </c>
      <c r="I1152">
        <v>12</v>
      </c>
    </row>
    <row r="1153" spans="1:9" x14ac:dyDescent="0.35">
      <c r="A1153" t="s">
        <v>8219</v>
      </c>
      <c r="B1153">
        <v>66</v>
      </c>
      <c r="H1153" t="s">
        <v>8221</v>
      </c>
      <c r="I1153">
        <v>12</v>
      </c>
    </row>
    <row r="1154" spans="1:9" x14ac:dyDescent="0.35">
      <c r="A1154" t="s">
        <v>8219</v>
      </c>
      <c r="B1154">
        <v>66</v>
      </c>
      <c r="H1154" t="s">
        <v>8221</v>
      </c>
      <c r="I1154">
        <v>12</v>
      </c>
    </row>
    <row r="1155" spans="1:9" x14ac:dyDescent="0.35">
      <c r="A1155" t="s">
        <v>8219</v>
      </c>
      <c r="B1155">
        <v>67</v>
      </c>
      <c r="H1155" t="s">
        <v>8221</v>
      </c>
      <c r="I1155">
        <v>12</v>
      </c>
    </row>
    <row r="1156" spans="1:9" x14ac:dyDescent="0.35">
      <c r="A1156" t="s">
        <v>8219</v>
      </c>
      <c r="B1156">
        <v>67</v>
      </c>
      <c r="H1156" t="s">
        <v>8221</v>
      </c>
      <c r="I1156">
        <v>12</v>
      </c>
    </row>
    <row r="1157" spans="1:9" x14ac:dyDescent="0.35">
      <c r="A1157" t="s">
        <v>8219</v>
      </c>
      <c r="B1157">
        <v>67</v>
      </c>
      <c r="H1157" t="s">
        <v>8221</v>
      </c>
      <c r="I1157">
        <v>12</v>
      </c>
    </row>
    <row r="1158" spans="1:9" x14ac:dyDescent="0.35">
      <c r="A1158" t="s">
        <v>8219</v>
      </c>
      <c r="B1158">
        <v>67</v>
      </c>
      <c r="H1158" t="s">
        <v>8221</v>
      </c>
      <c r="I1158">
        <v>12</v>
      </c>
    </row>
    <row r="1159" spans="1:9" x14ac:dyDescent="0.35">
      <c r="A1159" t="s">
        <v>8219</v>
      </c>
      <c r="B1159">
        <v>67</v>
      </c>
      <c r="H1159" t="s">
        <v>8221</v>
      </c>
      <c r="I1159">
        <v>12</v>
      </c>
    </row>
    <row r="1160" spans="1:9" x14ac:dyDescent="0.35">
      <c r="A1160" t="s">
        <v>8219</v>
      </c>
      <c r="B1160">
        <v>67</v>
      </c>
      <c r="H1160" t="s">
        <v>8221</v>
      </c>
      <c r="I1160">
        <v>12</v>
      </c>
    </row>
    <row r="1161" spans="1:9" x14ac:dyDescent="0.35">
      <c r="A1161" t="s">
        <v>8219</v>
      </c>
      <c r="B1161">
        <v>67</v>
      </c>
      <c r="H1161" t="s">
        <v>8221</v>
      </c>
      <c r="I1161">
        <v>12</v>
      </c>
    </row>
    <row r="1162" spans="1:9" x14ac:dyDescent="0.35">
      <c r="A1162" t="s">
        <v>8219</v>
      </c>
      <c r="B1162">
        <v>67</v>
      </c>
      <c r="H1162" t="s">
        <v>8221</v>
      </c>
      <c r="I1162">
        <v>13</v>
      </c>
    </row>
    <row r="1163" spans="1:9" x14ac:dyDescent="0.35">
      <c r="A1163" t="s">
        <v>8219</v>
      </c>
      <c r="B1163">
        <v>67</v>
      </c>
      <c r="H1163" t="s">
        <v>8221</v>
      </c>
      <c r="I1163">
        <v>13</v>
      </c>
    </row>
    <row r="1164" spans="1:9" x14ac:dyDescent="0.35">
      <c r="A1164" t="s">
        <v>8219</v>
      </c>
      <c r="B1164">
        <v>68</v>
      </c>
      <c r="H1164" t="s">
        <v>8221</v>
      </c>
      <c r="I1164">
        <v>13</v>
      </c>
    </row>
    <row r="1165" spans="1:9" x14ac:dyDescent="0.35">
      <c r="A1165" t="s">
        <v>8219</v>
      </c>
      <c r="B1165">
        <v>68</v>
      </c>
      <c r="H1165" t="s">
        <v>8221</v>
      </c>
      <c r="I1165">
        <v>13</v>
      </c>
    </row>
    <row r="1166" spans="1:9" x14ac:dyDescent="0.35">
      <c r="A1166" t="s">
        <v>8219</v>
      </c>
      <c r="B1166">
        <v>68</v>
      </c>
      <c r="H1166" t="s">
        <v>8221</v>
      </c>
      <c r="I1166">
        <v>13</v>
      </c>
    </row>
    <row r="1167" spans="1:9" x14ac:dyDescent="0.35">
      <c r="A1167" t="s">
        <v>8219</v>
      </c>
      <c r="B1167">
        <v>68</v>
      </c>
      <c r="H1167" t="s">
        <v>8221</v>
      </c>
      <c r="I1167">
        <v>13</v>
      </c>
    </row>
    <row r="1168" spans="1:9" x14ac:dyDescent="0.35">
      <c r="A1168" t="s">
        <v>8219</v>
      </c>
      <c r="B1168">
        <v>68</v>
      </c>
      <c r="H1168" t="s">
        <v>8221</v>
      </c>
      <c r="I1168">
        <v>13</v>
      </c>
    </row>
    <row r="1169" spans="1:9" x14ac:dyDescent="0.35">
      <c r="A1169" t="s">
        <v>8219</v>
      </c>
      <c r="B1169">
        <v>68</v>
      </c>
      <c r="H1169" t="s">
        <v>8221</v>
      </c>
      <c r="I1169">
        <v>13</v>
      </c>
    </row>
    <row r="1170" spans="1:9" x14ac:dyDescent="0.35">
      <c r="A1170" t="s">
        <v>8219</v>
      </c>
      <c r="B1170">
        <v>68</v>
      </c>
      <c r="H1170" t="s">
        <v>8221</v>
      </c>
      <c r="I1170">
        <v>13</v>
      </c>
    </row>
    <row r="1171" spans="1:9" x14ac:dyDescent="0.35">
      <c r="A1171" t="s">
        <v>8219</v>
      </c>
      <c r="B1171">
        <v>69</v>
      </c>
      <c r="H1171" t="s">
        <v>8221</v>
      </c>
      <c r="I1171">
        <v>13</v>
      </c>
    </row>
    <row r="1172" spans="1:9" x14ac:dyDescent="0.35">
      <c r="A1172" t="s">
        <v>8219</v>
      </c>
      <c r="B1172">
        <v>69</v>
      </c>
      <c r="H1172" t="s">
        <v>8221</v>
      </c>
      <c r="I1172">
        <v>13</v>
      </c>
    </row>
    <row r="1173" spans="1:9" x14ac:dyDescent="0.35">
      <c r="A1173" t="s">
        <v>8219</v>
      </c>
      <c r="B1173">
        <v>69</v>
      </c>
      <c r="H1173" t="s">
        <v>8221</v>
      </c>
      <c r="I1173">
        <v>13</v>
      </c>
    </row>
    <row r="1174" spans="1:9" x14ac:dyDescent="0.35">
      <c r="A1174" t="s">
        <v>8219</v>
      </c>
      <c r="B1174">
        <v>69</v>
      </c>
      <c r="H1174" t="s">
        <v>8221</v>
      </c>
      <c r="I1174">
        <v>13</v>
      </c>
    </row>
    <row r="1175" spans="1:9" x14ac:dyDescent="0.35">
      <c r="A1175" t="s">
        <v>8219</v>
      </c>
      <c r="B1175">
        <v>69</v>
      </c>
      <c r="H1175" t="s">
        <v>8221</v>
      </c>
      <c r="I1175">
        <v>13</v>
      </c>
    </row>
    <row r="1176" spans="1:9" x14ac:dyDescent="0.35">
      <c r="A1176" t="s">
        <v>8219</v>
      </c>
      <c r="B1176">
        <v>69</v>
      </c>
      <c r="H1176" t="s">
        <v>8221</v>
      </c>
      <c r="I1176">
        <v>13</v>
      </c>
    </row>
    <row r="1177" spans="1:9" x14ac:dyDescent="0.35">
      <c r="A1177" t="s">
        <v>8219</v>
      </c>
      <c r="B1177">
        <v>69</v>
      </c>
      <c r="H1177" t="s">
        <v>8221</v>
      </c>
      <c r="I1177">
        <v>13</v>
      </c>
    </row>
    <row r="1178" spans="1:9" x14ac:dyDescent="0.35">
      <c r="A1178" t="s">
        <v>8219</v>
      </c>
      <c r="B1178">
        <v>69</v>
      </c>
      <c r="H1178" t="s">
        <v>8221</v>
      </c>
      <c r="I1178">
        <v>13</v>
      </c>
    </row>
    <row r="1179" spans="1:9" x14ac:dyDescent="0.35">
      <c r="A1179" t="s">
        <v>8219</v>
      </c>
      <c r="B1179">
        <v>69</v>
      </c>
      <c r="H1179" t="s">
        <v>8221</v>
      </c>
      <c r="I1179">
        <v>13</v>
      </c>
    </row>
    <row r="1180" spans="1:9" x14ac:dyDescent="0.35">
      <c r="A1180" t="s">
        <v>8219</v>
      </c>
      <c r="B1180">
        <v>69</v>
      </c>
      <c r="H1180" t="s">
        <v>8221</v>
      </c>
      <c r="I1180">
        <v>13</v>
      </c>
    </row>
    <row r="1181" spans="1:9" x14ac:dyDescent="0.35">
      <c r="A1181" t="s">
        <v>8219</v>
      </c>
      <c r="B1181">
        <v>69</v>
      </c>
      <c r="H1181" t="s">
        <v>8221</v>
      </c>
      <c r="I1181">
        <v>13</v>
      </c>
    </row>
    <row r="1182" spans="1:9" x14ac:dyDescent="0.35">
      <c r="A1182" t="s">
        <v>8219</v>
      </c>
      <c r="B1182">
        <v>69</v>
      </c>
      <c r="H1182" t="s">
        <v>8221</v>
      </c>
      <c r="I1182">
        <v>13</v>
      </c>
    </row>
    <row r="1183" spans="1:9" x14ac:dyDescent="0.35">
      <c r="A1183" t="s">
        <v>8219</v>
      </c>
      <c r="B1183">
        <v>69</v>
      </c>
      <c r="H1183" t="s">
        <v>8221</v>
      </c>
      <c r="I1183">
        <v>13</v>
      </c>
    </row>
    <row r="1184" spans="1:9" x14ac:dyDescent="0.35">
      <c r="A1184" t="s">
        <v>8219</v>
      </c>
      <c r="B1184">
        <v>69</v>
      </c>
      <c r="H1184" t="s">
        <v>8221</v>
      </c>
      <c r="I1184">
        <v>14</v>
      </c>
    </row>
    <row r="1185" spans="1:9" x14ac:dyDescent="0.35">
      <c r="A1185" t="s">
        <v>8219</v>
      </c>
      <c r="B1185">
        <v>70</v>
      </c>
      <c r="H1185" t="s">
        <v>8221</v>
      </c>
      <c r="I1185">
        <v>14</v>
      </c>
    </row>
    <row r="1186" spans="1:9" x14ac:dyDescent="0.35">
      <c r="A1186" t="s">
        <v>8219</v>
      </c>
      <c r="B1186">
        <v>70</v>
      </c>
      <c r="H1186" t="s">
        <v>8221</v>
      </c>
      <c r="I1186">
        <v>14</v>
      </c>
    </row>
    <row r="1187" spans="1:9" x14ac:dyDescent="0.35">
      <c r="A1187" t="s">
        <v>8219</v>
      </c>
      <c r="B1187">
        <v>70</v>
      </c>
      <c r="H1187" t="s">
        <v>8221</v>
      </c>
      <c r="I1187">
        <v>14</v>
      </c>
    </row>
    <row r="1188" spans="1:9" x14ac:dyDescent="0.35">
      <c r="A1188" t="s">
        <v>8219</v>
      </c>
      <c r="B1188">
        <v>70</v>
      </c>
      <c r="H1188" t="s">
        <v>8221</v>
      </c>
      <c r="I1188">
        <v>14</v>
      </c>
    </row>
    <row r="1189" spans="1:9" x14ac:dyDescent="0.35">
      <c r="A1189" t="s">
        <v>8219</v>
      </c>
      <c r="B1189">
        <v>70</v>
      </c>
      <c r="H1189" t="s">
        <v>8221</v>
      </c>
      <c r="I1189">
        <v>14</v>
      </c>
    </row>
    <row r="1190" spans="1:9" x14ac:dyDescent="0.35">
      <c r="A1190" t="s">
        <v>8219</v>
      </c>
      <c r="B1190">
        <v>70</v>
      </c>
      <c r="H1190" t="s">
        <v>8221</v>
      </c>
      <c r="I1190">
        <v>14</v>
      </c>
    </row>
    <row r="1191" spans="1:9" x14ac:dyDescent="0.35">
      <c r="A1191" t="s">
        <v>8219</v>
      </c>
      <c r="B1191">
        <v>70</v>
      </c>
      <c r="H1191" t="s">
        <v>8221</v>
      </c>
      <c r="I1191">
        <v>14</v>
      </c>
    </row>
    <row r="1192" spans="1:9" x14ac:dyDescent="0.35">
      <c r="A1192" t="s">
        <v>8219</v>
      </c>
      <c r="B1192">
        <v>70</v>
      </c>
      <c r="H1192" t="s">
        <v>8221</v>
      </c>
      <c r="I1192">
        <v>14</v>
      </c>
    </row>
    <row r="1193" spans="1:9" x14ac:dyDescent="0.35">
      <c r="A1193" t="s">
        <v>8219</v>
      </c>
      <c r="B1193">
        <v>70</v>
      </c>
      <c r="H1193" t="s">
        <v>8221</v>
      </c>
      <c r="I1193">
        <v>14</v>
      </c>
    </row>
    <row r="1194" spans="1:9" x14ac:dyDescent="0.35">
      <c r="A1194" t="s">
        <v>8219</v>
      </c>
      <c r="B1194">
        <v>70</v>
      </c>
      <c r="H1194" t="s">
        <v>8221</v>
      </c>
      <c r="I1194">
        <v>14</v>
      </c>
    </row>
    <row r="1195" spans="1:9" x14ac:dyDescent="0.35">
      <c r="A1195" t="s">
        <v>8219</v>
      </c>
      <c r="B1195">
        <v>70</v>
      </c>
      <c r="H1195" t="s">
        <v>8221</v>
      </c>
      <c r="I1195">
        <v>14</v>
      </c>
    </row>
    <row r="1196" spans="1:9" x14ac:dyDescent="0.35">
      <c r="A1196" t="s">
        <v>8219</v>
      </c>
      <c r="B1196">
        <v>70</v>
      </c>
      <c r="H1196" t="s">
        <v>8221</v>
      </c>
      <c r="I1196">
        <v>14</v>
      </c>
    </row>
    <row r="1197" spans="1:9" x14ac:dyDescent="0.35">
      <c r="A1197" t="s">
        <v>8219</v>
      </c>
      <c r="B1197">
        <v>70</v>
      </c>
      <c r="H1197" t="s">
        <v>8221</v>
      </c>
      <c r="I1197">
        <v>14</v>
      </c>
    </row>
    <row r="1198" spans="1:9" x14ac:dyDescent="0.35">
      <c r="A1198" t="s">
        <v>8219</v>
      </c>
      <c r="B1198">
        <v>70</v>
      </c>
      <c r="H1198" t="s">
        <v>8221</v>
      </c>
      <c r="I1198">
        <v>14</v>
      </c>
    </row>
    <row r="1199" spans="1:9" x14ac:dyDescent="0.35">
      <c r="A1199" t="s">
        <v>8219</v>
      </c>
      <c r="B1199">
        <v>70</v>
      </c>
      <c r="H1199" t="s">
        <v>8221</v>
      </c>
      <c r="I1199">
        <v>14</v>
      </c>
    </row>
    <row r="1200" spans="1:9" x14ac:dyDescent="0.35">
      <c r="A1200" t="s">
        <v>8219</v>
      </c>
      <c r="B1200">
        <v>70</v>
      </c>
      <c r="H1200" t="s">
        <v>8221</v>
      </c>
      <c r="I1200">
        <v>14</v>
      </c>
    </row>
    <row r="1201" spans="1:9" x14ac:dyDescent="0.35">
      <c r="A1201" t="s">
        <v>8219</v>
      </c>
      <c r="B1201">
        <v>70</v>
      </c>
      <c r="H1201" t="s">
        <v>8221</v>
      </c>
      <c r="I1201">
        <v>14</v>
      </c>
    </row>
    <row r="1202" spans="1:9" x14ac:dyDescent="0.35">
      <c r="A1202" t="s">
        <v>8219</v>
      </c>
      <c r="B1202">
        <v>71</v>
      </c>
      <c r="H1202" t="s">
        <v>8221</v>
      </c>
      <c r="I1202">
        <v>14</v>
      </c>
    </row>
    <row r="1203" spans="1:9" x14ac:dyDescent="0.35">
      <c r="A1203" t="s">
        <v>8219</v>
      </c>
      <c r="B1203">
        <v>71</v>
      </c>
      <c r="H1203" t="s">
        <v>8221</v>
      </c>
      <c r="I1203">
        <v>14</v>
      </c>
    </row>
    <row r="1204" spans="1:9" x14ac:dyDescent="0.35">
      <c r="A1204" t="s">
        <v>8219</v>
      </c>
      <c r="B1204">
        <v>71</v>
      </c>
      <c r="H1204" t="s">
        <v>8221</v>
      </c>
      <c r="I1204">
        <v>14</v>
      </c>
    </row>
    <row r="1205" spans="1:9" x14ac:dyDescent="0.35">
      <c r="A1205" t="s">
        <v>8219</v>
      </c>
      <c r="B1205">
        <v>71</v>
      </c>
      <c r="H1205" t="s">
        <v>8221</v>
      </c>
      <c r="I1205">
        <v>15</v>
      </c>
    </row>
    <row r="1206" spans="1:9" x14ac:dyDescent="0.35">
      <c r="A1206" t="s">
        <v>8219</v>
      </c>
      <c r="B1206">
        <v>71</v>
      </c>
      <c r="H1206" t="s">
        <v>8221</v>
      </c>
      <c r="I1206">
        <v>15</v>
      </c>
    </row>
    <row r="1207" spans="1:9" x14ac:dyDescent="0.35">
      <c r="A1207" t="s">
        <v>8219</v>
      </c>
      <c r="B1207">
        <v>71</v>
      </c>
      <c r="H1207" t="s">
        <v>8221</v>
      </c>
      <c r="I1207">
        <v>15</v>
      </c>
    </row>
    <row r="1208" spans="1:9" x14ac:dyDescent="0.35">
      <c r="A1208" t="s">
        <v>8219</v>
      </c>
      <c r="B1208">
        <v>71</v>
      </c>
      <c r="H1208" t="s">
        <v>8221</v>
      </c>
      <c r="I1208">
        <v>15</v>
      </c>
    </row>
    <row r="1209" spans="1:9" x14ac:dyDescent="0.35">
      <c r="A1209" t="s">
        <v>8219</v>
      </c>
      <c r="B1209">
        <v>71</v>
      </c>
      <c r="H1209" t="s">
        <v>8221</v>
      </c>
      <c r="I1209">
        <v>15</v>
      </c>
    </row>
    <row r="1210" spans="1:9" x14ac:dyDescent="0.35">
      <c r="A1210" t="s">
        <v>8219</v>
      </c>
      <c r="B1210">
        <v>71</v>
      </c>
      <c r="H1210" t="s">
        <v>8221</v>
      </c>
      <c r="I1210">
        <v>15</v>
      </c>
    </row>
    <row r="1211" spans="1:9" x14ac:dyDescent="0.35">
      <c r="A1211" t="s">
        <v>8219</v>
      </c>
      <c r="B1211">
        <v>71</v>
      </c>
      <c r="H1211" t="s">
        <v>8221</v>
      </c>
      <c r="I1211">
        <v>15</v>
      </c>
    </row>
    <row r="1212" spans="1:9" x14ac:dyDescent="0.35">
      <c r="A1212" t="s">
        <v>8219</v>
      </c>
      <c r="B1212">
        <v>71</v>
      </c>
      <c r="H1212" t="s">
        <v>8221</v>
      </c>
      <c r="I1212">
        <v>15</v>
      </c>
    </row>
    <row r="1213" spans="1:9" x14ac:dyDescent="0.35">
      <c r="A1213" t="s">
        <v>8219</v>
      </c>
      <c r="B1213">
        <v>71</v>
      </c>
      <c r="H1213" t="s">
        <v>8221</v>
      </c>
      <c r="I1213">
        <v>15</v>
      </c>
    </row>
    <row r="1214" spans="1:9" x14ac:dyDescent="0.35">
      <c r="A1214" t="s">
        <v>8219</v>
      </c>
      <c r="B1214">
        <v>71</v>
      </c>
      <c r="H1214" t="s">
        <v>8221</v>
      </c>
      <c r="I1214">
        <v>15</v>
      </c>
    </row>
    <row r="1215" spans="1:9" x14ac:dyDescent="0.35">
      <c r="A1215" t="s">
        <v>8219</v>
      </c>
      <c r="B1215">
        <v>71</v>
      </c>
      <c r="H1215" t="s">
        <v>8221</v>
      </c>
      <c r="I1215">
        <v>15</v>
      </c>
    </row>
    <row r="1216" spans="1:9" x14ac:dyDescent="0.35">
      <c r="A1216" t="s">
        <v>8219</v>
      </c>
      <c r="B1216">
        <v>71</v>
      </c>
      <c r="H1216" t="s">
        <v>8221</v>
      </c>
      <c r="I1216">
        <v>15</v>
      </c>
    </row>
    <row r="1217" spans="1:9" x14ac:dyDescent="0.35">
      <c r="A1217" t="s">
        <v>8219</v>
      </c>
      <c r="B1217">
        <v>71</v>
      </c>
      <c r="H1217" t="s">
        <v>8221</v>
      </c>
      <c r="I1217">
        <v>15</v>
      </c>
    </row>
    <row r="1218" spans="1:9" x14ac:dyDescent="0.35">
      <c r="A1218" t="s">
        <v>8219</v>
      </c>
      <c r="B1218">
        <v>72</v>
      </c>
      <c r="H1218" t="s">
        <v>8221</v>
      </c>
      <c r="I1218">
        <v>16</v>
      </c>
    </row>
    <row r="1219" spans="1:9" x14ac:dyDescent="0.35">
      <c r="A1219" t="s">
        <v>8219</v>
      </c>
      <c r="B1219">
        <v>72</v>
      </c>
      <c r="H1219" t="s">
        <v>8221</v>
      </c>
      <c r="I1219">
        <v>16</v>
      </c>
    </row>
    <row r="1220" spans="1:9" x14ac:dyDescent="0.35">
      <c r="A1220" t="s">
        <v>8219</v>
      </c>
      <c r="B1220">
        <v>72</v>
      </c>
      <c r="H1220" t="s">
        <v>8221</v>
      </c>
      <c r="I1220">
        <v>16</v>
      </c>
    </row>
    <row r="1221" spans="1:9" x14ac:dyDescent="0.35">
      <c r="A1221" t="s">
        <v>8219</v>
      </c>
      <c r="B1221">
        <v>72</v>
      </c>
      <c r="H1221" t="s">
        <v>8221</v>
      </c>
      <c r="I1221">
        <v>16</v>
      </c>
    </row>
    <row r="1222" spans="1:9" x14ac:dyDescent="0.35">
      <c r="A1222" t="s">
        <v>8219</v>
      </c>
      <c r="B1222">
        <v>72</v>
      </c>
      <c r="H1222" t="s">
        <v>8221</v>
      </c>
      <c r="I1222">
        <v>16</v>
      </c>
    </row>
    <row r="1223" spans="1:9" x14ac:dyDescent="0.35">
      <c r="A1223" t="s">
        <v>8219</v>
      </c>
      <c r="B1223">
        <v>72</v>
      </c>
      <c r="H1223" t="s">
        <v>8221</v>
      </c>
      <c r="I1223">
        <v>16</v>
      </c>
    </row>
    <row r="1224" spans="1:9" x14ac:dyDescent="0.35">
      <c r="A1224" t="s">
        <v>8219</v>
      </c>
      <c r="B1224">
        <v>72</v>
      </c>
      <c r="H1224" t="s">
        <v>8221</v>
      </c>
      <c r="I1224">
        <v>16</v>
      </c>
    </row>
    <row r="1225" spans="1:9" x14ac:dyDescent="0.35">
      <c r="A1225" t="s">
        <v>8219</v>
      </c>
      <c r="B1225">
        <v>72</v>
      </c>
      <c r="H1225" t="s">
        <v>8221</v>
      </c>
      <c r="I1225">
        <v>16</v>
      </c>
    </row>
    <row r="1226" spans="1:9" x14ac:dyDescent="0.35">
      <c r="A1226" t="s">
        <v>8219</v>
      </c>
      <c r="B1226">
        <v>72</v>
      </c>
      <c r="H1226" t="s">
        <v>8221</v>
      </c>
      <c r="I1226">
        <v>16</v>
      </c>
    </row>
    <row r="1227" spans="1:9" x14ac:dyDescent="0.35">
      <c r="A1227" t="s">
        <v>8219</v>
      </c>
      <c r="B1227">
        <v>72</v>
      </c>
      <c r="H1227" t="s">
        <v>8221</v>
      </c>
      <c r="I1227">
        <v>16</v>
      </c>
    </row>
    <row r="1228" spans="1:9" x14ac:dyDescent="0.35">
      <c r="A1228" t="s">
        <v>8219</v>
      </c>
      <c r="B1228">
        <v>72</v>
      </c>
      <c r="H1228" t="s">
        <v>8221</v>
      </c>
      <c r="I1228">
        <v>16</v>
      </c>
    </row>
    <row r="1229" spans="1:9" x14ac:dyDescent="0.35">
      <c r="A1229" t="s">
        <v>8219</v>
      </c>
      <c r="B1229">
        <v>72</v>
      </c>
      <c r="H1229" t="s">
        <v>8221</v>
      </c>
      <c r="I1229">
        <v>16</v>
      </c>
    </row>
    <row r="1230" spans="1:9" x14ac:dyDescent="0.35">
      <c r="A1230" t="s">
        <v>8219</v>
      </c>
      <c r="B1230">
        <v>72</v>
      </c>
      <c r="H1230" t="s">
        <v>8221</v>
      </c>
      <c r="I1230">
        <v>16</v>
      </c>
    </row>
    <row r="1231" spans="1:9" x14ac:dyDescent="0.35">
      <c r="A1231" t="s">
        <v>8219</v>
      </c>
      <c r="B1231">
        <v>73</v>
      </c>
      <c r="H1231" t="s">
        <v>8221</v>
      </c>
      <c r="I1231">
        <v>16</v>
      </c>
    </row>
    <row r="1232" spans="1:9" x14ac:dyDescent="0.35">
      <c r="A1232" t="s">
        <v>8219</v>
      </c>
      <c r="B1232">
        <v>73</v>
      </c>
      <c r="H1232" t="s">
        <v>8221</v>
      </c>
      <c r="I1232">
        <v>16</v>
      </c>
    </row>
    <row r="1233" spans="1:9" x14ac:dyDescent="0.35">
      <c r="A1233" t="s">
        <v>8219</v>
      </c>
      <c r="B1233">
        <v>73</v>
      </c>
      <c r="H1233" t="s">
        <v>8221</v>
      </c>
      <c r="I1233">
        <v>16</v>
      </c>
    </row>
    <row r="1234" spans="1:9" x14ac:dyDescent="0.35">
      <c r="A1234" t="s">
        <v>8219</v>
      </c>
      <c r="B1234">
        <v>73</v>
      </c>
      <c r="H1234" t="s">
        <v>8221</v>
      </c>
      <c r="I1234">
        <v>17</v>
      </c>
    </row>
    <row r="1235" spans="1:9" x14ac:dyDescent="0.35">
      <c r="A1235" t="s">
        <v>8219</v>
      </c>
      <c r="B1235">
        <v>73</v>
      </c>
      <c r="H1235" t="s">
        <v>8221</v>
      </c>
      <c r="I1235">
        <v>17</v>
      </c>
    </row>
    <row r="1236" spans="1:9" x14ac:dyDescent="0.35">
      <c r="A1236" t="s">
        <v>8219</v>
      </c>
      <c r="B1236">
        <v>73</v>
      </c>
      <c r="H1236" t="s">
        <v>8221</v>
      </c>
      <c r="I1236">
        <v>17</v>
      </c>
    </row>
    <row r="1237" spans="1:9" x14ac:dyDescent="0.35">
      <c r="A1237" t="s">
        <v>8219</v>
      </c>
      <c r="B1237">
        <v>73</v>
      </c>
      <c r="H1237" t="s">
        <v>8221</v>
      </c>
      <c r="I1237">
        <v>17</v>
      </c>
    </row>
    <row r="1238" spans="1:9" x14ac:dyDescent="0.35">
      <c r="A1238" t="s">
        <v>8219</v>
      </c>
      <c r="B1238">
        <v>73</v>
      </c>
      <c r="H1238" t="s">
        <v>8221</v>
      </c>
      <c r="I1238">
        <v>17</v>
      </c>
    </row>
    <row r="1239" spans="1:9" x14ac:dyDescent="0.35">
      <c r="A1239" t="s">
        <v>8219</v>
      </c>
      <c r="B1239">
        <v>73</v>
      </c>
      <c r="H1239" t="s">
        <v>8221</v>
      </c>
      <c r="I1239">
        <v>17</v>
      </c>
    </row>
    <row r="1240" spans="1:9" x14ac:dyDescent="0.35">
      <c r="A1240" t="s">
        <v>8219</v>
      </c>
      <c r="B1240">
        <v>73</v>
      </c>
      <c r="H1240" t="s">
        <v>8221</v>
      </c>
      <c r="I1240">
        <v>17</v>
      </c>
    </row>
    <row r="1241" spans="1:9" x14ac:dyDescent="0.35">
      <c r="A1241" t="s">
        <v>8219</v>
      </c>
      <c r="B1241">
        <v>73</v>
      </c>
      <c r="H1241" t="s">
        <v>8221</v>
      </c>
      <c r="I1241">
        <v>17</v>
      </c>
    </row>
    <row r="1242" spans="1:9" x14ac:dyDescent="0.35">
      <c r="A1242" t="s">
        <v>8219</v>
      </c>
      <c r="B1242">
        <v>73</v>
      </c>
      <c r="H1242" t="s">
        <v>8221</v>
      </c>
      <c r="I1242">
        <v>17</v>
      </c>
    </row>
    <row r="1243" spans="1:9" x14ac:dyDescent="0.35">
      <c r="A1243" t="s">
        <v>8219</v>
      </c>
      <c r="B1243">
        <v>74</v>
      </c>
      <c r="H1243" t="s">
        <v>8221</v>
      </c>
      <c r="I1243">
        <v>17</v>
      </c>
    </row>
    <row r="1244" spans="1:9" x14ac:dyDescent="0.35">
      <c r="A1244" t="s">
        <v>8219</v>
      </c>
      <c r="B1244">
        <v>74</v>
      </c>
      <c r="H1244" t="s">
        <v>8221</v>
      </c>
      <c r="I1244">
        <v>17</v>
      </c>
    </row>
    <row r="1245" spans="1:9" x14ac:dyDescent="0.35">
      <c r="A1245" t="s">
        <v>8219</v>
      </c>
      <c r="B1245">
        <v>74</v>
      </c>
      <c r="H1245" t="s">
        <v>8221</v>
      </c>
      <c r="I1245">
        <v>17</v>
      </c>
    </row>
    <row r="1246" spans="1:9" x14ac:dyDescent="0.35">
      <c r="A1246" t="s">
        <v>8219</v>
      </c>
      <c r="B1246">
        <v>74</v>
      </c>
      <c r="H1246" t="s">
        <v>8221</v>
      </c>
      <c r="I1246">
        <v>17</v>
      </c>
    </row>
    <row r="1247" spans="1:9" x14ac:dyDescent="0.35">
      <c r="A1247" t="s">
        <v>8219</v>
      </c>
      <c r="B1247">
        <v>74</v>
      </c>
      <c r="H1247" t="s">
        <v>8221</v>
      </c>
      <c r="I1247">
        <v>17</v>
      </c>
    </row>
    <row r="1248" spans="1:9" x14ac:dyDescent="0.35">
      <c r="A1248" t="s">
        <v>8219</v>
      </c>
      <c r="B1248">
        <v>74</v>
      </c>
      <c r="H1248" t="s">
        <v>8221</v>
      </c>
      <c r="I1248">
        <v>17</v>
      </c>
    </row>
    <row r="1249" spans="1:9" x14ac:dyDescent="0.35">
      <c r="A1249" t="s">
        <v>8219</v>
      </c>
      <c r="B1249">
        <v>74</v>
      </c>
      <c r="H1249" t="s">
        <v>8221</v>
      </c>
      <c r="I1249">
        <v>17</v>
      </c>
    </row>
    <row r="1250" spans="1:9" x14ac:dyDescent="0.35">
      <c r="A1250" t="s">
        <v>8219</v>
      </c>
      <c r="B1250">
        <v>74</v>
      </c>
      <c r="H1250" t="s">
        <v>8221</v>
      </c>
      <c r="I1250">
        <v>18</v>
      </c>
    </row>
    <row r="1251" spans="1:9" x14ac:dyDescent="0.35">
      <c r="A1251" t="s">
        <v>8219</v>
      </c>
      <c r="B1251">
        <v>74</v>
      </c>
      <c r="H1251" t="s">
        <v>8221</v>
      </c>
      <c r="I1251">
        <v>18</v>
      </c>
    </row>
    <row r="1252" spans="1:9" x14ac:dyDescent="0.35">
      <c r="A1252" t="s">
        <v>8219</v>
      </c>
      <c r="B1252">
        <v>74</v>
      </c>
      <c r="H1252" t="s">
        <v>8221</v>
      </c>
      <c r="I1252">
        <v>18</v>
      </c>
    </row>
    <row r="1253" spans="1:9" x14ac:dyDescent="0.35">
      <c r="A1253" t="s">
        <v>8219</v>
      </c>
      <c r="B1253">
        <v>74</v>
      </c>
      <c r="H1253" t="s">
        <v>8221</v>
      </c>
      <c r="I1253">
        <v>18</v>
      </c>
    </row>
    <row r="1254" spans="1:9" x14ac:dyDescent="0.35">
      <c r="A1254" t="s">
        <v>8219</v>
      </c>
      <c r="B1254">
        <v>74</v>
      </c>
      <c r="H1254" t="s">
        <v>8221</v>
      </c>
      <c r="I1254">
        <v>18</v>
      </c>
    </row>
    <row r="1255" spans="1:9" x14ac:dyDescent="0.35">
      <c r="A1255" t="s">
        <v>8219</v>
      </c>
      <c r="B1255">
        <v>74</v>
      </c>
      <c r="H1255" t="s">
        <v>8221</v>
      </c>
      <c r="I1255">
        <v>18</v>
      </c>
    </row>
    <row r="1256" spans="1:9" x14ac:dyDescent="0.35">
      <c r="A1256" t="s">
        <v>8219</v>
      </c>
      <c r="B1256">
        <v>75</v>
      </c>
      <c r="H1256" t="s">
        <v>8221</v>
      </c>
      <c r="I1256">
        <v>18</v>
      </c>
    </row>
    <row r="1257" spans="1:9" x14ac:dyDescent="0.35">
      <c r="A1257" t="s">
        <v>8219</v>
      </c>
      <c r="B1257">
        <v>75</v>
      </c>
      <c r="H1257" t="s">
        <v>8221</v>
      </c>
      <c r="I1257">
        <v>18</v>
      </c>
    </row>
    <row r="1258" spans="1:9" x14ac:dyDescent="0.35">
      <c r="A1258" t="s">
        <v>8219</v>
      </c>
      <c r="B1258">
        <v>75</v>
      </c>
      <c r="H1258" t="s">
        <v>8221</v>
      </c>
      <c r="I1258">
        <v>19</v>
      </c>
    </row>
    <row r="1259" spans="1:9" x14ac:dyDescent="0.35">
      <c r="A1259" t="s">
        <v>8219</v>
      </c>
      <c r="B1259">
        <v>75</v>
      </c>
      <c r="H1259" t="s">
        <v>8221</v>
      </c>
      <c r="I1259">
        <v>19</v>
      </c>
    </row>
    <row r="1260" spans="1:9" x14ac:dyDescent="0.35">
      <c r="A1260" t="s">
        <v>8219</v>
      </c>
      <c r="B1260">
        <v>75</v>
      </c>
      <c r="H1260" t="s">
        <v>8221</v>
      </c>
      <c r="I1260">
        <v>19</v>
      </c>
    </row>
    <row r="1261" spans="1:9" x14ac:dyDescent="0.35">
      <c r="A1261" t="s">
        <v>8219</v>
      </c>
      <c r="B1261">
        <v>75</v>
      </c>
      <c r="H1261" t="s">
        <v>8221</v>
      </c>
      <c r="I1261">
        <v>19</v>
      </c>
    </row>
    <row r="1262" spans="1:9" x14ac:dyDescent="0.35">
      <c r="A1262" t="s">
        <v>8219</v>
      </c>
      <c r="B1262">
        <v>75</v>
      </c>
      <c r="H1262" t="s">
        <v>8221</v>
      </c>
      <c r="I1262">
        <v>19</v>
      </c>
    </row>
    <row r="1263" spans="1:9" x14ac:dyDescent="0.35">
      <c r="A1263" t="s">
        <v>8219</v>
      </c>
      <c r="B1263">
        <v>75</v>
      </c>
      <c r="H1263" t="s">
        <v>8221</v>
      </c>
      <c r="I1263">
        <v>19</v>
      </c>
    </row>
    <row r="1264" spans="1:9" x14ac:dyDescent="0.35">
      <c r="A1264" t="s">
        <v>8219</v>
      </c>
      <c r="B1264">
        <v>75</v>
      </c>
      <c r="H1264" t="s">
        <v>8221</v>
      </c>
      <c r="I1264">
        <v>19</v>
      </c>
    </row>
    <row r="1265" spans="1:9" x14ac:dyDescent="0.35">
      <c r="A1265" t="s">
        <v>8219</v>
      </c>
      <c r="B1265">
        <v>75</v>
      </c>
      <c r="H1265" t="s">
        <v>8221</v>
      </c>
      <c r="I1265">
        <v>19</v>
      </c>
    </row>
    <row r="1266" spans="1:9" x14ac:dyDescent="0.35">
      <c r="A1266" t="s">
        <v>8219</v>
      </c>
      <c r="B1266">
        <v>75</v>
      </c>
      <c r="H1266" t="s">
        <v>8221</v>
      </c>
      <c r="I1266">
        <v>19</v>
      </c>
    </row>
    <row r="1267" spans="1:9" x14ac:dyDescent="0.35">
      <c r="A1267" t="s">
        <v>8219</v>
      </c>
      <c r="B1267">
        <v>75</v>
      </c>
      <c r="H1267" t="s">
        <v>8221</v>
      </c>
      <c r="I1267">
        <v>19</v>
      </c>
    </row>
    <row r="1268" spans="1:9" x14ac:dyDescent="0.35">
      <c r="A1268" t="s">
        <v>8219</v>
      </c>
      <c r="B1268">
        <v>76</v>
      </c>
      <c r="H1268" t="s">
        <v>8221</v>
      </c>
      <c r="I1268">
        <v>19</v>
      </c>
    </row>
    <row r="1269" spans="1:9" x14ac:dyDescent="0.35">
      <c r="A1269" t="s">
        <v>8219</v>
      </c>
      <c r="B1269">
        <v>76</v>
      </c>
      <c r="H1269" t="s">
        <v>8221</v>
      </c>
      <c r="I1269">
        <v>20</v>
      </c>
    </row>
    <row r="1270" spans="1:9" x14ac:dyDescent="0.35">
      <c r="A1270" t="s">
        <v>8219</v>
      </c>
      <c r="B1270">
        <v>76</v>
      </c>
      <c r="H1270" t="s">
        <v>8221</v>
      </c>
      <c r="I1270">
        <v>20</v>
      </c>
    </row>
    <row r="1271" spans="1:9" x14ac:dyDescent="0.35">
      <c r="A1271" t="s">
        <v>8219</v>
      </c>
      <c r="B1271">
        <v>76</v>
      </c>
      <c r="H1271" t="s">
        <v>8221</v>
      </c>
      <c r="I1271">
        <v>20</v>
      </c>
    </row>
    <row r="1272" spans="1:9" x14ac:dyDescent="0.35">
      <c r="A1272" t="s">
        <v>8219</v>
      </c>
      <c r="B1272">
        <v>76</v>
      </c>
      <c r="H1272" t="s">
        <v>8221</v>
      </c>
      <c r="I1272">
        <v>20</v>
      </c>
    </row>
    <row r="1273" spans="1:9" x14ac:dyDescent="0.35">
      <c r="A1273" t="s">
        <v>8219</v>
      </c>
      <c r="B1273">
        <v>76</v>
      </c>
      <c r="H1273" t="s">
        <v>8221</v>
      </c>
      <c r="I1273">
        <v>20</v>
      </c>
    </row>
    <row r="1274" spans="1:9" x14ac:dyDescent="0.35">
      <c r="A1274" t="s">
        <v>8219</v>
      </c>
      <c r="B1274">
        <v>76</v>
      </c>
      <c r="H1274" t="s">
        <v>8221</v>
      </c>
      <c r="I1274">
        <v>20</v>
      </c>
    </row>
    <row r="1275" spans="1:9" x14ac:dyDescent="0.35">
      <c r="A1275" t="s">
        <v>8219</v>
      </c>
      <c r="B1275">
        <v>76</v>
      </c>
      <c r="H1275" t="s">
        <v>8221</v>
      </c>
      <c r="I1275">
        <v>20</v>
      </c>
    </row>
    <row r="1276" spans="1:9" x14ac:dyDescent="0.35">
      <c r="A1276" t="s">
        <v>8219</v>
      </c>
      <c r="B1276">
        <v>76</v>
      </c>
      <c r="H1276" t="s">
        <v>8221</v>
      </c>
      <c r="I1276">
        <v>20</v>
      </c>
    </row>
    <row r="1277" spans="1:9" x14ac:dyDescent="0.35">
      <c r="A1277" t="s">
        <v>8219</v>
      </c>
      <c r="B1277">
        <v>76</v>
      </c>
      <c r="H1277" t="s">
        <v>8221</v>
      </c>
      <c r="I1277">
        <v>21</v>
      </c>
    </row>
    <row r="1278" spans="1:9" x14ac:dyDescent="0.35">
      <c r="A1278" t="s">
        <v>8219</v>
      </c>
      <c r="B1278">
        <v>77</v>
      </c>
      <c r="H1278" t="s">
        <v>8221</v>
      </c>
      <c r="I1278">
        <v>21</v>
      </c>
    </row>
    <row r="1279" spans="1:9" x14ac:dyDescent="0.35">
      <c r="A1279" t="s">
        <v>8219</v>
      </c>
      <c r="B1279">
        <v>77</v>
      </c>
      <c r="H1279" t="s">
        <v>8221</v>
      </c>
      <c r="I1279">
        <v>21</v>
      </c>
    </row>
    <row r="1280" spans="1:9" x14ac:dyDescent="0.35">
      <c r="A1280" t="s">
        <v>8219</v>
      </c>
      <c r="B1280">
        <v>77</v>
      </c>
      <c r="H1280" t="s">
        <v>8221</v>
      </c>
      <c r="I1280">
        <v>21</v>
      </c>
    </row>
    <row r="1281" spans="1:9" x14ac:dyDescent="0.35">
      <c r="A1281" t="s">
        <v>8219</v>
      </c>
      <c r="B1281">
        <v>77</v>
      </c>
      <c r="H1281" t="s">
        <v>8221</v>
      </c>
      <c r="I1281">
        <v>21</v>
      </c>
    </row>
    <row r="1282" spans="1:9" x14ac:dyDescent="0.35">
      <c r="A1282" t="s">
        <v>8219</v>
      </c>
      <c r="B1282">
        <v>77</v>
      </c>
      <c r="H1282" t="s">
        <v>8221</v>
      </c>
      <c r="I1282">
        <v>21</v>
      </c>
    </row>
    <row r="1283" spans="1:9" x14ac:dyDescent="0.35">
      <c r="A1283" t="s">
        <v>8219</v>
      </c>
      <c r="B1283">
        <v>77</v>
      </c>
      <c r="H1283" t="s">
        <v>8221</v>
      </c>
      <c r="I1283">
        <v>21</v>
      </c>
    </row>
    <row r="1284" spans="1:9" x14ac:dyDescent="0.35">
      <c r="A1284" t="s">
        <v>8219</v>
      </c>
      <c r="B1284">
        <v>77</v>
      </c>
      <c r="H1284" t="s">
        <v>8221</v>
      </c>
      <c r="I1284">
        <v>21</v>
      </c>
    </row>
    <row r="1285" spans="1:9" x14ac:dyDescent="0.35">
      <c r="A1285" t="s">
        <v>8219</v>
      </c>
      <c r="B1285">
        <v>77</v>
      </c>
      <c r="H1285" t="s">
        <v>8221</v>
      </c>
      <c r="I1285">
        <v>21</v>
      </c>
    </row>
    <row r="1286" spans="1:9" x14ac:dyDescent="0.35">
      <c r="A1286" t="s">
        <v>8219</v>
      </c>
      <c r="B1286">
        <v>78</v>
      </c>
      <c r="H1286" t="s">
        <v>8221</v>
      </c>
      <c r="I1286">
        <v>22</v>
      </c>
    </row>
    <row r="1287" spans="1:9" x14ac:dyDescent="0.35">
      <c r="A1287" t="s">
        <v>8219</v>
      </c>
      <c r="B1287">
        <v>78</v>
      </c>
      <c r="H1287" t="s">
        <v>8221</v>
      </c>
      <c r="I1287">
        <v>22</v>
      </c>
    </row>
    <row r="1288" spans="1:9" x14ac:dyDescent="0.35">
      <c r="A1288" t="s">
        <v>8219</v>
      </c>
      <c r="B1288">
        <v>78</v>
      </c>
      <c r="H1288" t="s">
        <v>8221</v>
      </c>
      <c r="I1288">
        <v>22</v>
      </c>
    </row>
    <row r="1289" spans="1:9" x14ac:dyDescent="0.35">
      <c r="A1289" t="s">
        <v>8219</v>
      </c>
      <c r="B1289">
        <v>78</v>
      </c>
      <c r="H1289" t="s">
        <v>8221</v>
      </c>
      <c r="I1289">
        <v>22</v>
      </c>
    </row>
    <row r="1290" spans="1:9" x14ac:dyDescent="0.35">
      <c r="A1290" t="s">
        <v>8219</v>
      </c>
      <c r="B1290">
        <v>78</v>
      </c>
      <c r="H1290" t="s">
        <v>8221</v>
      </c>
      <c r="I1290">
        <v>22</v>
      </c>
    </row>
    <row r="1291" spans="1:9" x14ac:dyDescent="0.35">
      <c r="A1291" t="s">
        <v>8219</v>
      </c>
      <c r="B1291">
        <v>78</v>
      </c>
      <c r="H1291" t="s">
        <v>8221</v>
      </c>
      <c r="I1291">
        <v>22</v>
      </c>
    </row>
    <row r="1292" spans="1:9" x14ac:dyDescent="0.35">
      <c r="A1292" t="s">
        <v>8219</v>
      </c>
      <c r="B1292">
        <v>78</v>
      </c>
      <c r="H1292" t="s">
        <v>8221</v>
      </c>
      <c r="I1292">
        <v>22</v>
      </c>
    </row>
    <row r="1293" spans="1:9" x14ac:dyDescent="0.35">
      <c r="A1293" t="s">
        <v>8219</v>
      </c>
      <c r="B1293">
        <v>78</v>
      </c>
      <c r="H1293" t="s">
        <v>8221</v>
      </c>
      <c r="I1293">
        <v>23</v>
      </c>
    </row>
    <row r="1294" spans="1:9" x14ac:dyDescent="0.35">
      <c r="A1294" t="s">
        <v>8219</v>
      </c>
      <c r="B1294">
        <v>78</v>
      </c>
      <c r="H1294" t="s">
        <v>8221</v>
      </c>
      <c r="I1294">
        <v>23</v>
      </c>
    </row>
    <row r="1295" spans="1:9" x14ac:dyDescent="0.35">
      <c r="A1295" t="s">
        <v>8219</v>
      </c>
      <c r="B1295">
        <v>78</v>
      </c>
      <c r="H1295" t="s">
        <v>8221</v>
      </c>
      <c r="I1295">
        <v>23</v>
      </c>
    </row>
    <row r="1296" spans="1:9" x14ac:dyDescent="0.35">
      <c r="A1296" t="s">
        <v>8219</v>
      </c>
      <c r="B1296">
        <v>78</v>
      </c>
      <c r="H1296" t="s">
        <v>8221</v>
      </c>
      <c r="I1296">
        <v>23</v>
      </c>
    </row>
    <row r="1297" spans="1:9" x14ac:dyDescent="0.35">
      <c r="A1297" t="s">
        <v>8219</v>
      </c>
      <c r="B1297">
        <v>78</v>
      </c>
      <c r="H1297" t="s">
        <v>8221</v>
      </c>
      <c r="I1297">
        <v>23</v>
      </c>
    </row>
    <row r="1298" spans="1:9" x14ac:dyDescent="0.35">
      <c r="A1298" t="s">
        <v>8219</v>
      </c>
      <c r="B1298">
        <v>78</v>
      </c>
      <c r="H1298" t="s">
        <v>8221</v>
      </c>
      <c r="I1298">
        <v>23</v>
      </c>
    </row>
    <row r="1299" spans="1:9" x14ac:dyDescent="0.35">
      <c r="A1299" t="s">
        <v>8219</v>
      </c>
      <c r="B1299">
        <v>79</v>
      </c>
      <c r="H1299" t="s">
        <v>8221</v>
      </c>
      <c r="I1299">
        <v>23</v>
      </c>
    </row>
    <row r="1300" spans="1:9" x14ac:dyDescent="0.35">
      <c r="A1300" t="s">
        <v>8219</v>
      </c>
      <c r="B1300">
        <v>79</v>
      </c>
      <c r="H1300" t="s">
        <v>8221</v>
      </c>
      <c r="I1300">
        <v>24</v>
      </c>
    </row>
    <row r="1301" spans="1:9" x14ac:dyDescent="0.35">
      <c r="A1301" t="s">
        <v>8219</v>
      </c>
      <c r="B1301">
        <v>79</v>
      </c>
      <c r="H1301" t="s">
        <v>8221</v>
      </c>
      <c r="I1301">
        <v>24</v>
      </c>
    </row>
    <row r="1302" spans="1:9" x14ac:dyDescent="0.35">
      <c r="A1302" t="s">
        <v>8219</v>
      </c>
      <c r="B1302">
        <v>79</v>
      </c>
      <c r="H1302" t="s">
        <v>8221</v>
      </c>
      <c r="I1302">
        <v>24</v>
      </c>
    </row>
    <row r="1303" spans="1:9" x14ac:dyDescent="0.35">
      <c r="A1303" t="s">
        <v>8219</v>
      </c>
      <c r="B1303">
        <v>79</v>
      </c>
      <c r="H1303" t="s">
        <v>8221</v>
      </c>
      <c r="I1303">
        <v>24</v>
      </c>
    </row>
    <row r="1304" spans="1:9" x14ac:dyDescent="0.35">
      <c r="A1304" t="s">
        <v>8219</v>
      </c>
      <c r="B1304">
        <v>79</v>
      </c>
      <c r="H1304" t="s">
        <v>8221</v>
      </c>
      <c r="I1304">
        <v>24</v>
      </c>
    </row>
    <row r="1305" spans="1:9" x14ac:dyDescent="0.35">
      <c r="A1305" t="s">
        <v>8219</v>
      </c>
      <c r="B1305">
        <v>79</v>
      </c>
      <c r="H1305" t="s">
        <v>8221</v>
      </c>
      <c r="I1305">
        <v>24</v>
      </c>
    </row>
    <row r="1306" spans="1:9" x14ac:dyDescent="0.35">
      <c r="A1306" t="s">
        <v>8219</v>
      </c>
      <c r="B1306">
        <v>79</v>
      </c>
      <c r="H1306" t="s">
        <v>8221</v>
      </c>
      <c r="I1306">
        <v>24</v>
      </c>
    </row>
    <row r="1307" spans="1:9" x14ac:dyDescent="0.35">
      <c r="A1307" t="s">
        <v>8219</v>
      </c>
      <c r="B1307">
        <v>79</v>
      </c>
      <c r="H1307" t="s">
        <v>8221</v>
      </c>
      <c r="I1307">
        <v>24</v>
      </c>
    </row>
    <row r="1308" spans="1:9" x14ac:dyDescent="0.35">
      <c r="A1308" t="s">
        <v>8219</v>
      </c>
      <c r="B1308">
        <v>79</v>
      </c>
      <c r="H1308" t="s">
        <v>8221</v>
      </c>
      <c r="I1308">
        <v>24</v>
      </c>
    </row>
    <row r="1309" spans="1:9" x14ac:dyDescent="0.35">
      <c r="A1309" t="s">
        <v>8219</v>
      </c>
      <c r="B1309">
        <v>79</v>
      </c>
      <c r="H1309" t="s">
        <v>8221</v>
      </c>
      <c r="I1309">
        <v>24</v>
      </c>
    </row>
    <row r="1310" spans="1:9" x14ac:dyDescent="0.35">
      <c r="A1310" t="s">
        <v>8219</v>
      </c>
      <c r="B1310">
        <v>80</v>
      </c>
      <c r="H1310" t="s">
        <v>8221</v>
      </c>
      <c r="I1310">
        <v>24</v>
      </c>
    </row>
    <row r="1311" spans="1:9" x14ac:dyDescent="0.35">
      <c r="A1311" t="s">
        <v>8219</v>
      </c>
      <c r="B1311">
        <v>80</v>
      </c>
      <c r="H1311" t="s">
        <v>8221</v>
      </c>
      <c r="I1311">
        <v>24</v>
      </c>
    </row>
    <row r="1312" spans="1:9" x14ac:dyDescent="0.35">
      <c r="A1312" t="s">
        <v>8219</v>
      </c>
      <c r="B1312">
        <v>80</v>
      </c>
      <c r="H1312" t="s">
        <v>8221</v>
      </c>
      <c r="I1312">
        <v>24</v>
      </c>
    </row>
    <row r="1313" spans="1:9" x14ac:dyDescent="0.35">
      <c r="A1313" t="s">
        <v>8219</v>
      </c>
      <c r="B1313">
        <v>80</v>
      </c>
      <c r="H1313" t="s">
        <v>8221</v>
      </c>
      <c r="I1313">
        <v>25</v>
      </c>
    </row>
    <row r="1314" spans="1:9" x14ac:dyDescent="0.35">
      <c r="A1314" t="s">
        <v>8219</v>
      </c>
      <c r="B1314">
        <v>80</v>
      </c>
      <c r="H1314" t="s">
        <v>8221</v>
      </c>
      <c r="I1314">
        <v>25</v>
      </c>
    </row>
    <row r="1315" spans="1:9" x14ac:dyDescent="0.35">
      <c r="A1315" t="s">
        <v>8219</v>
      </c>
      <c r="B1315">
        <v>80</v>
      </c>
      <c r="H1315" t="s">
        <v>8221</v>
      </c>
      <c r="I1315">
        <v>25</v>
      </c>
    </row>
    <row r="1316" spans="1:9" x14ac:dyDescent="0.35">
      <c r="A1316" t="s">
        <v>8219</v>
      </c>
      <c r="B1316">
        <v>80</v>
      </c>
      <c r="H1316" t="s">
        <v>8221</v>
      </c>
      <c r="I1316">
        <v>25</v>
      </c>
    </row>
    <row r="1317" spans="1:9" x14ac:dyDescent="0.35">
      <c r="A1317" t="s">
        <v>8219</v>
      </c>
      <c r="B1317">
        <v>80</v>
      </c>
      <c r="H1317" t="s">
        <v>8221</v>
      </c>
      <c r="I1317">
        <v>25</v>
      </c>
    </row>
    <row r="1318" spans="1:9" x14ac:dyDescent="0.35">
      <c r="A1318" t="s">
        <v>8219</v>
      </c>
      <c r="B1318">
        <v>81</v>
      </c>
      <c r="H1318" t="s">
        <v>8221</v>
      </c>
      <c r="I1318">
        <v>25</v>
      </c>
    </row>
    <row r="1319" spans="1:9" x14ac:dyDescent="0.35">
      <c r="A1319" t="s">
        <v>8219</v>
      </c>
      <c r="B1319">
        <v>81</v>
      </c>
      <c r="H1319" t="s">
        <v>8221</v>
      </c>
      <c r="I1319">
        <v>25</v>
      </c>
    </row>
    <row r="1320" spans="1:9" x14ac:dyDescent="0.35">
      <c r="A1320" t="s">
        <v>8219</v>
      </c>
      <c r="B1320">
        <v>81</v>
      </c>
      <c r="H1320" t="s">
        <v>8221</v>
      </c>
      <c r="I1320">
        <v>26</v>
      </c>
    </row>
    <row r="1321" spans="1:9" x14ac:dyDescent="0.35">
      <c r="A1321" t="s">
        <v>8219</v>
      </c>
      <c r="B1321">
        <v>81</v>
      </c>
      <c r="H1321" t="s">
        <v>8221</v>
      </c>
      <c r="I1321">
        <v>26</v>
      </c>
    </row>
    <row r="1322" spans="1:9" x14ac:dyDescent="0.35">
      <c r="A1322" t="s">
        <v>8219</v>
      </c>
      <c r="B1322">
        <v>81</v>
      </c>
      <c r="H1322" t="s">
        <v>8221</v>
      </c>
      <c r="I1322">
        <v>26</v>
      </c>
    </row>
    <row r="1323" spans="1:9" x14ac:dyDescent="0.35">
      <c r="A1323" t="s">
        <v>8219</v>
      </c>
      <c r="B1323">
        <v>81</v>
      </c>
      <c r="H1323" t="s">
        <v>8221</v>
      </c>
      <c r="I1323">
        <v>26</v>
      </c>
    </row>
    <row r="1324" spans="1:9" x14ac:dyDescent="0.35">
      <c r="A1324" t="s">
        <v>8219</v>
      </c>
      <c r="B1324">
        <v>81</v>
      </c>
      <c r="H1324" t="s">
        <v>8221</v>
      </c>
      <c r="I1324">
        <v>26</v>
      </c>
    </row>
    <row r="1325" spans="1:9" x14ac:dyDescent="0.35">
      <c r="A1325" t="s">
        <v>8219</v>
      </c>
      <c r="B1325">
        <v>81</v>
      </c>
      <c r="H1325" t="s">
        <v>8221</v>
      </c>
      <c r="I1325">
        <v>26</v>
      </c>
    </row>
    <row r="1326" spans="1:9" x14ac:dyDescent="0.35">
      <c r="A1326" t="s">
        <v>8219</v>
      </c>
      <c r="B1326">
        <v>81</v>
      </c>
      <c r="H1326" t="s">
        <v>8221</v>
      </c>
      <c r="I1326">
        <v>27</v>
      </c>
    </row>
    <row r="1327" spans="1:9" x14ac:dyDescent="0.35">
      <c r="A1327" t="s">
        <v>8219</v>
      </c>
      <c r="B1327">
        <v>81</v>
      </c>
      <c r="H1327" t="s">
        <v>8221</v>
      </c>
      <c r="I1327">
        <v>27</v>
      </c>
    </row>
    <row r="1328" spans="1:9" x14ac:dyDescent="0.35">
      <c r="A1328" t="s">
        <v>8219</v>
      </c>
      <c r="B1328">
        <v>82</v>
      </c>
      <c r="H1328" t="s">
        <v>8221</v>
      </c>
      <c r="I1328">
        <v>27</v>
      </c>
    </row>
    <row r="1329" spans="1:9" x14ac:dyDescent="0.35">
      <c r="A1329" t="s">
        <v>8219</v>
      </c>
      <c r="B1329">
        <v>82</v>
      </c>
      <c r="H1329" t="s">
        <v>8221</v>
      </c>
      <c r="I1329">
        <v>27</v>
      </c>
    </row>
    <row r="1330" spans="1:9" x14ac:dyDescent="0.35">
      <c r="A1330" t="s">
        <v>8219</v>
      </c>
      <c r="B1330">
        <v>82</v>
      </c>
      <c r="H1330" t="s">
        <v>8221</v>
      </c>
      <c r="I1330">
        <v>27</v>
      </c>
    </row>
    <row r="1331" spans="1:9" x14ac:dyDescent="0.35">
      <c r="A1331" t="s">
        <v>8219</v>
      </c>
      <c r="B1331">
        <v>82</v>
      </c>
      <c r="H1331" t="s">
        <v>8221</v>
      </c>
      <c r="I1331">
        <v>27</v>
      </c>
    </row>
    <row r="1332" spans="1:9" x14ac:dyDescent="0.35">
      <c r="A1332" t="s">
        <v>8219</v>
      </c>
      <c r="B1332">
        <v>82</v>
      </c>
      <c r="H1332" t="s">
        <v>8221</v>
      </c>
      <c r="I1332">
        <v>27</v>
      </c>
    </row>
    <row r="1333" spans="1:9" x14ac:dyDescent="0.35">
      <c r="A1333" t="s">
        <v>8219</v>
      </c>
      <c r="B1333">
        <v>82</v>
      </c>
      <c r="H1333" t="s">
        <v>8221</v>
      </c>
      <c r="I1333">
        <v>28</v>
      </c>
    </row>
    <row r="1334" spans="1:9" x14ac:dyDescent="0.35">
      <c r="A1334" t="s">
        <v>8219</v>
      </c>
      <c r="B1334">
        <v>82</v>
      </c>
      <c r="H1334" t="s">
        <v>8221</v>
      </c>
      <c r="I1334">
        <v>28</v>
      </c>
    </row>
    <row r="1335" spans="1:9" x14ac:dyDescent="0.35">
      <c r="A1335" t="s">
        <v>8219</v>
      </c>
      <c r="B1335">
        <v>82</v>
      </c>
      <c r="H1335" t="s">
        <v>8221</v>
      </c>
      <c r="I1335">
        <v>28</v>
      </c>
    </row>
    <row r="1336" spans="1:9" x14ac:dyDescent="0.35">
      <c r="A1336" t="s">
        <v>8219</v>
      </c>
      <c r="B1336">
        <v>82</v>
      </c>
      <c r="H1336" t="s">
        <v>8221</v>
      </c>
      <c r="I1336">
        <v>28</v>
      </c>
    </row>
    <row r="1337" spans="1:9" x14ac:dyDescent="0.35">
      <c r="A1337" t="s">
        <v>8219</v>
      </c>
      <c r="B1337">
        <v>83</v>
      </c>
      <c r="H1337" t="s">
        <v>8221</v>
      </c>
      <c r="I1337">
        <v>28</v>
      </c>
    </row>
    <row r="1338" spans="1:9" x14ac:dyDescent="0.35">
      <c r="A1338" t="s">
        <v>8219</v>
      </c>
      <c r="B1338">
        <v>83</v>
      </c>
      <c r="H1338" t="s">
        <v>8221</v>
      </c>
      <c r="I1338">
        <v>28</v>
      </c>
    </row>
    <row r="1339" spans="1:9" x14ac:dyDescent="0.35">
      <c r="A1339" t="s">
        <v>8219</v>
      </c>
      <c r="B1339">
        <v>83</v>
      </c>
      <c r="H1339" t="s">
        <v>8221</v>
      </c>
      <c r="I1339">
        <v>28</v>
      </c>
    </row>
    <row r="1340" spans="1:9" x14ac:dyDescent="0.35">
      <c r="A1340" t="s">
        <v>8219</v>
      </c>
      <c r="B1340">
        <v>83</v>
      </c>
      <c r="H1340" t="s">
        <v>8221</v>
      </c>
      <c r="I1340">
        <v>28</v>
      </c>
    </row>
    <row r="1341" spans="1:9" x14ac:dyDescent="0.35">
      <c r="A1341" t="s">
        <v>8219</v>
      </c>
      <c r="B1341">
        <v>83</v>
      </c>
      <c r="H1341" t="s">
        <v>8221</v>
      </c>
      <c r="I1341">
        <v>29</v>
      </c>
    </row>
    <row r="1342" spans="1:9" x14ac:dyDescent="0.35">
      <c r="A1342" t="s">
        <v>8219</v>
      </c>
      <c r="B1342">
        <v>83</v>
      </c>
      <c r="H1342" t="s">
        <v>8221</v>
      </c>
      <c r="I1342">
        <v>29</v>
      </c>
    </row>
    <row r="1343" spans="1:9" x14ac:dyDescent="0.35">
      <c r="A1343" t="s">
        <v>8219</v>
      </c>
      <c r="B1343">
        <v>83</v>
      </c>
      <c r="H1343" t="s">
        <v>8221</v>
      </c>
      <c r="I1343">
        <v>29</v>
      </c>
    </row>
    <row r="1344" spans="1:9" x14ac:dyDescent="0.35">
      <c r="A1344" t="s">
        <v>8219</v>
      </c>
      <c r="B1344">
        <v>83</v>
      </c>
      <c r="H1344" t="s">
        <v>8221</v>
      </c>
      <c r="I1344">
        <v>29</v>
      </c>
    </row>
    <row r="1345" spans="1:9" x14ac:dyDescent="0.35">
      <c r="A1345" t="s">
        <v>8219</v>
      </c>
      <c r="B1345">
        <v>84</v>
      </c>
      <c r="H1345" t="s">
        <v>8221</v>
      </c>
      <c r="I1345">
        <v>29</v>
      </c>
    </row>
    <row r="1346" spans="1:9" x14ac:dyDescent="0.35">
      <c r="A1346" t="s">
        <v>8219</v>
      </c>
      <c r="B1346">
        <v>84</v>
      </c>
      <c r="H1346" t="s">
        <v>8221</v>
      </c>
      <c r="I1346">
        <v>29</v>
      </c>
    </row>
    <row r="1347" spans="1:9" x14ac:dyDescent="0.35">
      <c r="A1347" t="s">
        <v>8219</v>
      </c>
      <c r="B1347">
        <v>84</v>
      </c>
      <c r="H1347" t="s">
        <v>8221</v>
      </c>
      <c r="I1347">
        <v>29</v>
      </c>
    </row>
    <row r="1348" spans="1:9" x14ac:dyDescent="0.35">
      <c r="A1348" t="s">
        <v>8219</v>
      </c>
      <c r="B1348">
        <v>84</v>
      </c>
      <c r="H1348" t="s">
        <v>8221</v>
      </c>
      <c r="I1348">
        <v>29</v>
      </c>
    </row>
    <row r="1349" spans="1:9" x14ac:dyDescent="0.35">
      <c r="A1349" t="s">
        <v>8219</v>
      </c>
      <c r="B1349">
        <v>84</v>
      </c>
      <c r="H1349" t="s">
        <v>8221</v>
      </c>
      <c r="I1349">
        <v>29</v>
      </c>
    </row>
    <row r="1350" spans="1:9" x14ac:dyDescent="0.35">
      <c r="A1350" t="s">
        <v>8219</v>
      </c>
      <c r="B1350">
        <v>84</v>
      </c>
      <c r="H1350" t="s">
        <v>8221</v>
      </c>
      <c r="I1350">
        <v>30</v>
      </c>
    </row>
    <row r="1351" spans="1:9" x14ac:dyDescent="0.35">
      <c r="A1351" t="s">
        <v>8219</v>
      </c>
      <c r="B1351">
        <v>85</v>
      </c>
      <c r="H1351" t="s">
        <v>8221</v>
      </c>
      <c r="I1351">
        <v>30</v>
      </c>
    </row>
    <row r="1352" spans="1:9" x14ac:dyDescent="0.35">
      <c r="A1352" t="s">
        <v>8219</v>
      </c>
      <c r="B1352">
        <v>85</v>
      </c>
      <c r="H1352" t="s">
        <v>8221</v>
      </c>
      <c r="I1352">
        <v>30</v>
      </c>
    </row>
    <row r="1353" spans="1:9" x14ac:dyDescent="0.35">
      <c r="A1353" t="s">
        <v>8219</v>
      </c>
      <c r="B1353">
        <v>85</v>
      </c>
      <c r="H1353" t="s">
        <v>8221</v>
      </c>
      <c r="I1353">
        <v>30</v>
      </c>
    </row>
    <row r="1354" spans="1:9" x14ac:dyDescent="0.35">
      <c r="A1354" t="s">
        <v>8219</v>
      </c>
      <c r="B1354">
        <v>85</v>
      </c>
      <c r="H1354" t="s">
        <v>8221</v>
      </c>
      <c r="I1354">
        <v>30</v>
      </c>
    </row>
    <row r="1355" spans="1:9" x14ac:dyDescent="0.35">
      <c r="A1355" t="s">
        <v>8219</v>
      </c>
      <c r="B1355">
        <v>86</v>
      </c>
      <c r="H1355" t="s">
        <v>8221</v>
      </c>
      <c r="I1355">
        <v>30</v>
      </c>
    </row>
    <row r="1356" spans="1:9" x14ac:dyDescent="0.35">
      <c r="A1356" t="s">
        <v>8219</v>
      </c>
      <c r="B1356">
        <v>86</v>
      </c>
      <c r="H1356" t="s">
        <v>8221</v>
      </c>
      <c r="I1356">
        <v>30</v>
      </c>
    </row>
    <row r="1357" spans="1:9" x14ac:dyDescent="0.35">
      <c r="A1357" t="s">
        <v>8219</v>
      </c>
      <c r="B1357">
        <v>86</v>
      </c>
      <c r="H1357" t="s">
        <v>8221</v>
      </c>
      <c r="I1357">
        <v>31</v>
      </c>
    </row>
    <row r="1358" spans="1:9" x14ac:dyDescent="0.35">
      <c r="A1358" t="s">
        <v>8219</v>
      </c>
      <c r="B1358">
        <v>86</v>
      </c>
      <c r="H1358" t="s">
        <v>8221</v>
      </c>
      <c r="I1358">
        <v>31</v>
      </c>
    </row>
    <row r="1359" spans="1:9" x14ac:dyDescent="0.35">
      <c r="A1359" t="s">
        <v>8219</v>
      </c>
      <c r="B1359">
        <v>86</v>
      </c>
      <c r="H1359" t="s">
        <v>8221</v>
      </c>
      <c r="I1359">
        <v>31</v>
      </c>
    </row>
    <row r="1360" spans="1:9" x14ac:dyDescent="0.35">
      <c r="A1360" t="s">
        <v>8219</v>
      </c>
      <c r="B1360">
        <v>86</v>
      </c>
      <c r="H1360" t="s">
        <v>8221</v>
      </c>
      <c r="I1360">
        <v>31</v>
      </c>
    </row>
    <row r="1361" spans="1:9" x14ac:dyDescent="0.35">
      <c r="A1361" t="s">
        <v>8219</v>
      </c>
      <c r="B1361">
        <v>87</v>
      </c>
      <c r="H1361" t="s">
        <v>8221</v>
      </c>
      <c r="I1361">
        <v>31</v>
      </c>
    </row>
    <row r="1362" spans="1:9" x14ac:dyDescent="0.35">
      <c r="A1362" t="s">
        <v>8219</v>
      </c>
      <c r="B1362">
        <v>87</v>
      </c>
      <c r="H1362" t="s">
        <v>8221</v>
      </c>
      <c r="I1362">
        <v>31</v>
      </c>
    </row>
    <row r="1363" spans="1:9" x14ac:dyDescent="0.35">
      <c r="A1363" t="s">
        <v>8219</v>
      </c>
      <c r="B1363">
        <v>87</v>
      </c>
      <c r="H1363" t="s">
        <v>8221</v>
      </c>
      <c r="I1363">
        <v>31</v>
      </c>
    </row>
    <row r="1364" spans="1:9" x14ac:dyDescent="0.35">
      <c r="A1364" t="s">
        <v>8219</v>
      </c>
      <c r="B1364">
        <v>87</v>
      </c>
      <c r="H1364" t="s">
        <v>8221</v>
      </c>
      <c r="I1364">
        <v>32</v>
      </c>
    </row>
    <row r="1365" spans="1:9" x14ac:dyDescent="0.35">
      <c r="A1365" t="s">
        <v>8219</v>
      </c>
      <c r="B1365">
        <v>87</v>
      </c>
      <c r="H1365" t="s">
        <v>8221</v>
      </c>
      <c r="I1365">
        <v>32</v>
      </c>
    </row>
    <row r="1366" spans="1:9" x14ac:dyDescent="0.35">
      <c r="A1366" t="s">
        <v>8219</v>
      </c>
      <c r="B1366">
        <v>87</v>
      </c>
      <c r="H1366" t="s">
        <v>8221</v>
      </c>
      <c r="I1366">
        <v>32</v>
      </c>
    </row>
    <row r="1367" spans="1:9" x14ac:dyDescent="0.35">
      <c r="A1367" t="s">
        <v>8219</v>
      </c>
      <c r="B1367">
        <v>87</v>
      </c>
      <c r="H1367" t="s">
        <v>8221</v>
      </c>
      <c r="I1367">
        <v>33</v>
      </c>
    </row>
    <row r="1368" spans="1:9" x14ac:dyDescent="0.35">
      <c r="A1368" t="s">
        <v>8219</v>
      </c>
      <c r="B1368">
        <v>87</v>
      </c>
      <c r="H1368" t="s">
        <v>8221</v>
      </c>
      <c r="I1368">
        <v>33</v>
      </c>
    </row>
    <row r="1369" spans="1:9" x14ac:dyDescent="0.35">
      <c r="A1369" t="s">
        <v>8219</v>
      </c>
      <c r="B1369">
        <v>87</v>
      </c>
      <c r="H1369" t="s">
        <v>8221</v>
      </c>
      <c r="I1369">
        <v>33</v>
      </c>
    </row>
    <row r="1370" spans="1:9" x14ac:dyDescent="0.35">
      <c r="A1370" t="s">
        <v>8219</v>
      </c>
      <c r="B1370">
        <v>88</v>
      </c>
      <c r="H1370" t="s">
        <v>8221</v>
      </c>
      <c r="I1370">
        <v>33</v>
      </c>
    </row>
    <row r="1371" spans="1:9" x14ac:dyDescent="0.35">
      <c r="A1371" t="s">
        <v>8219</v>
      </c>
      <c r="B1371">
        <v>88</v>
      </c>
      <c r="H1371" t="s">
        <v>8221</v>
      </c>
      <c r="I1371">
        <v>33</v>
      </c>
    </row>
    <row r="1372" spans="1:9" x14ac:dyDescent="0.35">
      <c r="A1372" t="s">
        <v>8219</v>
      </c>
      <c r="B1372">
        <v>88</v>
      </c>
      <c r="H1372" t="s">
        <v>8221</v>
      </c>
      <c r="I1372">
        <v>33</v>
      </c>
    </row>
    <row r="1373" spans="1:9" x14ac:dyDescent="0.35">
      <c r="A1373" t="s">
        <v>8219</v>
      </c>
      <c r="B1373">
        <v>88</v>
      </c>
      <c r="H1373" t="s">
        <v>8221</v>
      </c>
      <c r="I1373">
        <v>33</v>
      </c>
    </row>
    <row r="1374" spans="1:9" x14ac:dyDescent="0.35">
      <c r="A1374" t="s">
        <v>8219</v>
      </c>
      <c r="B1374">
        <v>88</v>
      </c>
      <c r="H1374" t="s">
        <v>8221</v>
      </c>
      <c r="I1374">
        <v>34</v>
      </c>
    </row>
    <row r="1375" spans="1:9" x14ac:dyDescent="0.35">
      <c r="A1375" t="s">
        <v>8219</v>
      </c>
      <c r="B1375">
        <v>88</v>
      </c>
      <c r="H1375" t="s">
        <v>8221</v>
      </c>
      <c r="I1375">
        <v>34</v>
      </c>
    </row>
    <row r="1376" spans="1:9" x14ac:dyDescent="0.35">
      <c r="A1376" t="s">
        <v>8219</v>
      </c>
      <c r="B1376">
        <v>89</v>
      </c>
      <c r="H1376" t="s">
        <v>8221</v>
      </c>
      <c r="I1376">
        <v>34</v>
      </c>
    </row>
    <row r="1377" spans="1:9" x14ac:dyDescent="0.35">
      <c r="A1377" t="s">
        <v>8219</v>
      </c>
      <c r="B1377">
        <v>89</v>
      </c>
      <c r="H1377" t="s">
        <v>8221</v>
      </c>
      <c r="I1377">
        <v>34</v>
      </c>
    </row>
    <row r="1378" spans="1:9" x14ac:dyDescent="0.35">
      <c r="A1378" t="s">
        <v>8219</v>
      </c>
      <c r="B1378">
        <v>89</v>
      </c>
      <c r="H1378" t="s">
        <v>8221</v>
      </c>
      <c r="I1378">
        <v>34</v>
      </c>
    </row>
    <row r="1379" spans="1:9" x14ac:dyDescent="0.35">
      <c r="A1379" t="s">
        <v>8219</v>
      </c>
      <c r="B1379">
        <v>89</v>
      </c>
      <c r="H1379" t="s">
        <v>8221</v>
      </c>
      <c r="I1379">
        <v>35</v>
      </c>
    </row>
    <row r="1380" spans="1:9" x14ac:dyDescent="0.35">
      <c r="A1380" t="s">
        <v>8219</v>
      </c>
      <c r="B1380">
        <v>89</v>
      </c>
      <c r="H1380" t="s">
        <v>8221</v>
      </c>
      <c r="I1380">
        <v>36</v>
      </c>
    </row>
    <row r="1381" spans="1:9" x14ac:dyDescent="0.35">
      <c r="A1381" t="s">
        <v>8219</v>
      </c>
      <c r="B1381">
        <v>89</v>
      </c>
      <c r="H1381" t="s">
        <v>8221</v>
      </c>
      <c r="I1381">
        <v>36</v>
      </c>
    </row>
    <row r="1382" spans="1:9" x14ac:dyDescent="0.35">
      <c r="A1382" t="s">
        <v>8219</v>
      </c>
      <c r="B1382">
        <v>89</v>
      </c>
      <c r="H1382" t="s">
        <v>8221</v>
      </c>
      <c r="I1382">
        <v>36</v>
      </c>
    </row>
    <row r="1383" spans="1:9" x14ac:dyDescent="0.35">
      <c r="A1383" t="s">
        <v>8219</v>
      </c>
      <c r="B1383">
        <v>89</v>
      </c>
      <c r="H1383" t="s">
        <v>8221</v>
      </c>
      <c r="I1383">
        <v>36</v>
      </c>
    </row>
    <row r="1384" spans="1:9" x14ac:dyDescent="0.35">
      <c r="A1384" t="s">
        <v>8219</v>
      </c>
      <c r="B1384">
        <v>89</v>
      </c>
      <c r="H1384" t="s">
        <v>8221</v>
      </c>
      <c r="I1384">
        <v>36</v>
      </c>
    </row>
    <row r="1385" spans="1:9" x14ac:dyDescent="0.35">
      <c r="A1385" t="s">
        <v>8219</v>
      </c>
      <c r="B1385">
        <v>89</v>
      </c>
      <c r="H1385" t="s">
        <v>8221</v>
      </c>
      <c r="I1385">
        <v>37</v>
      </c>
    </row>
    <row r="1386" spans="1:9" x14ac:dyDescent="0.35">
      <c r="A1386" t="s">
        <v>8219</v>
      </c>
      <c r="B1386">
        <v>89</v>
      </c>
      <c r="H1386" t="s">
        <v>8221</v>
      </c>
      <c r="I1386">
        <v>37</v>
      </c>
    </row>
    <row r="1387" spans="1:9" x14ac:dyDescent="0.35">
      <c r="A1387" t="s">
        <v>8219</v>
      </c>
      <c r="B1387">
        <v>90</v>
      </c>
      <c r="H1387" t="s">
        <v>8221</v>
      </c>
      <c r="I1387">
        <v>37</v>
      </c>
    </row>
    <row r="1388" spans="1:9" x14ac:dyDescent="0.35">
      <c r="A1388" t="s">
        <v>8219</v>
      </c>
      <c r="B1388">
        <v>90</v>
      </c>
      <c r="H1388" t="s">
        <v>8221</v>
      </c>
      <c r="I1388">
        <v>37</v>
      </c>
    </row>
    <row r="1389" spans="1:9" x14ac:dyDescent="0.35">
      <c r="A1389" t="s">
        <v>8219</v>
      </c>
      <c r="B1389">
        <v>90</v>
      </c>
      <c r="H1389" t="s">
        <v>8221</v>
      </c>
      <c r="I1389">
        <v>37</v>
      </c>
    </row>
    <row r="1390" spans="1:9" x14ac:dyDescent="0.35">
      <c r="A1390" t="s">
        <v>8219</v>
      </c>
      <c r="B1390">
        <v>90</v>
      </c>
      <c r="H1390" t="s">
        <v>8221</v>
      </c>
      <c r="I1390">
        <v>37</v>
      </c>
    </row>
    <row r="1391" spans="1:9" x14ac:dyDescent="0.35">
      <c r="A1391" t="s">
        <v>8219</v>
      </c>
      <c r="B1391">
        <v>90</v>
      </c>
      <c r="H1391" t="s">
        <v>8221</v>
      </c>
      <c r="I1391">
        <v>37</v>
      </c>
    </row>
    <row r="1392" spans="1:9" x14ac:dyDescent="0.35">
      <c r="A1392" t="s">
        <v>8219</v>
      </c>
      <c r="B1392">
        <v>90</v>
      </c>
      <c r="H1392" t="s">
        <v>8221</v>
      </c>
      <c r="I1392">
        <v>37</v>
      </c>
    </row>
    <row r="1393" spans="1:9" x14ac:dyDescent="0.35">
      <c r="A1393" t="s">
        <v>8219</v>
      </c>
      <c r="B1393">
        <v>90</v>
      </c>
      <c r="H1393" t="s">
        <v>8221</v>
      </c>
      <c r="I1393">
        <v>38</v>
      </c>
    </row>
    <row r="1394" spans="1:9" x14ac:dyDescent="0.35">
      <c r="A1394" t="s">
        <v>8219</v>
      </c>
      <c r="B1394">
        <v>90</v>
      </c>
      <c r="H1394" t="s">
        <v>8221</v>
      </c>
      <c r="I1394">
        <v>38</v>
      </c>
    </row>
    <row r="1395" spans="1:9" x14ac:dyDescent="0.35">
      <c r="A1395" t="s">
        <v>8219</v>
      </c>
      <c r="B1395">
        <v>90</v>
      </c>
      <c r="H1395" t="s">
        <v>8221</v>
      </c>
      <c r="I1395">
        <v>38</v>
      </c>
    </row>
    <row r="1396" spans="1:9" x14ac:dyDescent="0.35">
      <c r="A1396" t="s">
        <v>8219</v>
      </c>
      <c r="B1396">
        <v>91</v>
      </c>
      <c r="H1396" t="s">
        <v>8221</v>
      </c>
      <c r="I1396">
        <v>38</v>
      </c>
    </row>
    <row r="1397" spans="1:9" x14ac:dyDescent="0.35">
      <c r="A1397" t="s">
        <v>8219</v>
      </c>
      <c r="B1397">
        <v>91</v>
      </c>
      <c r="H1397" t="s">
        <v>8221</v>
      </c>
      <c r="I1397">
        <v>38</v>
      </c>
    </row>
    <row r="1398" spans="1:9" x14ac:dyDescent="0.35">
      <c r="A1398" t="s">
        <v>8219</v>
      </c>
      <c r="B1398">
        <v>91</v>
      </c>
      <c r="H1398" t="s">
        <v>8221</v>
      </c>
      <c r="I1398">
        <v>39</v>
      </c>
    </row>
    <row r="1399" spans="1:9" x14ac:dyDescent="0.35">
      <c r="A1399" t="s">
        <v>8219</v>
      </c>
      <c r="B1399">
        <v>91</v>
      </c>
      <c r="H1399" t="s">
        <v>8221</v>
      </c>
      <c r="I1399">
        <v>39</v>
      </c>
    </row>
    <row r="1400" spans="1:9" x14ac:dyDescent="0.35">
      <c r="A1400" t="s">
        <v>8219</v>
      </c>
      <c r="B1400">
        <v>91</v>
      </c>
      <c r="H1400" t="s">
        <v>8221</v>
      </c>
      <c r="I1400">
        <v>39</v>
      </c>
    </row>
    <row r="1401" spans="1:9" x14ac:dyDescent="0.35">
      <c r="A1401" t="s">
        <v>8219</v>
      </c>
      <c r="B1401">
        <v>92</v>
      </c>
      <c r="H1401" t="s">
        <v>8221</v>
      </c>
      <c r="I1401">
        <v>39</v>
      </c>
    </row>
    <row r="1402" spans="1:9" x14ac:dyDescent="0.35">
      <c r="A1402" t="s">
        <v>8219</v>
      </c>
      <c r="B1402">
        <v>92</v>
      </c>
      <c r="H1402" t="s">
        <v>8221</v>
      </c>
      <c r="I1402">
        <v>39</v>
      </c>
    </row>
    <row r="1403" spans="1:9" x14ac:dyDescent="0.35">
      <c r="A1403" t="s">
        <v>8219</v>
      </c>
      <c r="B1403">
        <v>92</v>
      </c>
      <c r="H1403" t="s">
        <v>8221</v>
      </c>
      <c r="I1403">
        <v>39</v>
      </c>
    </row>
    <row r="1404" spans="1:9" x14ac:dyDescent="0.35">
      <c r="A1404" t="s">
        <v>8219</v>
      </c>
      <c r="B1404">
        <v>93</v>
      </c>
      <c r="H1404" t="s">
        <v>8221</v>
      </c>
      <c r="I1404">
        <v>40</v>
      </c>
    </row>
    <row r="1405" spans="1:9" x14ac:dyDescent="0.35">
      <c r="A1405" t="s">
        <v>8219</v>
      </c>
      <c r="B1405">
        <v>93</v>
      </c>
      <c r="H1405" t="s">
        <v>8221</v>
      </c>
      <c r="I1405">
        <v>40</v>
      </c>
    </row>
    <row r="1406" spans="1:9" x14ac:dyDescent="0.35">
      <c r="A1406" t="s">
        <v>8219</v>
      </c>
      <c r="B1406">
        <v>93</v>
      </c>
      <c r="H1406" t="s">
        <v>8221</v>
      </c>
      <c r="I1406">
        <v>40</v>
      </c>
    </row>
    <row r="1407" spans="1:9" x14ac:dyDescent="0.35">
      <c r="A1407" t="s">
        <v>8219</v>
      </c>
      <c r="B1407">
        <v>93</v>
      </c>
      <c r="H1407" t="s">
        <v>8221</v>
      </c>
      <c r="I1407">
        <v>41</v>
      </c>
    </row>
    <row r="1408" spans="1:9" x14ac:dyDescent="0.35">
      <c r="A1408" t="s">
        <v>8219</v>
      </c>
      <c r="B1408">
        <v>93</v>
      </c>
      <c r="H1408" t="s">
        <v>8221</v>
      </c>
      <c r="I1408">
        <v>41</v>
      </c>
    </row>
    <row r="1409" spans="1:9" x14ac:dyDescent="0.35">
      <c r="A1409" t="s">
        <v>8219</v>
      </c>
      <c r="B1409">
        <v>93</v>
      </c>
      <c r="H1409" t="s">
        <v>8221</v>
      </c>
      <c r="I1409">
        <v>41</v>
      </c>
    </row>
    <row r="1410" spans="1:9" x14ac:dyDescent="0.35">
      <c r="A1410" t="s">
        <v>8219</v>
      </c>
      <c r="B1410">
        <v>94</v>
      </c>
      <c r="H1410" t="s">
        <v>8221</v>
      </c>
      <c r="I1410">
        <v>42</v>
      </c>
    </row>
    <row r="1411" spans="1:9" x14ac:dyDescent="0.35">
      <c r="A1411" t="s">
        <v>8219</v>
      </c>
      <c r="B1411">
        <v>94</v>
      </c>
      <c r="H1411" t="s">
        <v>8221</v>
      </c>
      <c r="I1411">
        <v>42</v>
      </c>
    </row>
    <row r="1412" spans="1:9" x14ac:dyDescent="0.35">
      <c r="A1412" t="s">
        <v>8219</v>
      </c>
      <c r="B1412">
        <v>94</v>
      </c>
      <c r="H1412" t="s">
        <v>8221</v>
      </c>
      <c r="I1412">
        <v>43</v>
      </c>
    </row>
    <row r="1413" spans="1:9" x14ac:dyDescent="0.35">
      <c r="A1413" t="s">
        <v>8219</v>
      </c>
      <c r="B1413">
        <v>94</v>
      </c>
      <c r="H1413" t="s">
        <v>8221</v>
      </c>
      <c r="I1413">
        <v>44</v>
      </c>
    </row>
    <row r="1414" spans="1:9" x14ac:dyDescent="0.35">
      <c r="A1414" t="s">
        <v>8219</v>
      </c>
      <c r="B1414">
        <v>94</v>
      </c>
      <c r="H1414" t="s">
        <v>8221</v>
      </c>
      <c r="I1414">
        <v>45</v>
      </c>
    </row>
    <row r="1415" spans="1:9" x14ac:dyDescent="0.35">
      <c r="A1415" t="s">
        <v>8219</v>
      </c>
      <c r="B1415">
        <v>94</v>
      </c>
      <c r="H1415" t="s">
        <v>8221</v>
      </c>
      <c r="I1415">
        <v>45</v>
      </c>
    </row>
    <row r="1416" spans="1:9" x14ac:dyDescent="0.35">
      <c r="A1416" t="s">
        <v>8219</v>
      </c>
      <c r="B1416">
        <v>94</v>
      </c>
      <c r="H1416" t="s">
        <v>8221</v>
      </c>
      <c r="I1416">
        <v>45</v>
      </c>
    </row>
    <row r="1417" spans="1:9" x14ac:dyDescent="0.35">
      <c r="A1417" t="s">
        <v>8219</v>
      </c>
      <c r="B1417">
        <v>94</v>
      </c>
      <c r="H1417" t="s">
        <v>8221</v>
      </c>
      <c r="I1417">
        <v>46</v>
      </c>
    </row>
    <row r="1418" spans="1:9" x14ac:dyDescent="0.35">
      <c r="A1418" t="s">
        <v>8219</v>
      </c>
      <c r="B1418">
        <v>95</v>
      </c>
      <c r="H1418" t="s">
        <v>8221</v>
      </c>
      <c r="I1418">
        <v>47</v>
      </c>
    </row>
    <row r="1419" spans="1:9" x14ac:dyDescent="0.35">
      <c r="A1419" t="s">
        <v>8219</v>
      </c>
      <c r="B1419">
        <v>95</v>
      </c>
      <c r="H1419" t="s">
        <v>8221</v>
      </c>
      <c r="I1419">
        <v>47</v>
      </c>
    </row>
    <row r="1420" spans="1:9" x14ac:dyDescent="0.35">
      <c r="A1420" t="s">
        <v>8219</v>
      </c>
      <c r="B1420">
        <v>95</v>
      </c>
      <c r="H1420" t="s">
        <v>8221</v>
      </c>
      <c r="I1420">
        <v>48</v>
      </c>
    </row>
    <row r="1421" spans="1:9" x14ac:dyDescent="0.35">
      <c r="A1421" t="s">
        <v>8219</v>
      </c>
      <c r="B1421">
        <v>95</v>
      </c>
      <c r="H1421" t="s">
        <v>8221</v>
      </c>
      <c r="I1421">
        <v>48</v>
      </c>
    </row>
    <row r="1422" spans="1:9" x14ac:dyDescent="0.35">
      <c r="A1422" t="s">
        <v>8219</v>
      </c>
      <c r="B1422">
        <v>95</v>
      </c>
      <c r="H1422" t="s">
        <v>8221</v>
      </c>
      <c r="I1422">
        <v>49</v>
      </c>
    </row>
    <row r="1423" spans="1:9" x14ac:dyDescent="0.35">
      <c r="A1423" t="s">
        <v>8219</v>
      </c>
      <c r="B1423">
        <v>95</v>
      </c>
      <c r="H1423" t="s">
        <v>8221</v>
      </c>
      <c r="I1423">
        <v>49</v>
      </c>
    </row>
    <row r="1424" spans="1:9" x14ac:dyDescent="0.35">
      <c r="A1424" t="s">
        <v>8219</v>
      </c>
      <c r="B1424">
        <v>95</v>
      </c>
      <c r="H1424" t="s">
        <v>8221</v>
      </c>
      <c r="I1424">
        <v>49</v>
      </c>
    </row>
    <row r="1425" spans="1:9" x14ac:dyDescent="0.35">
      <c r="A1425" t="s">
        <v>8219</v>
      </c>
      <c r="B1425">
        <v>96</v>
      </c>
      <c r="H1425" t="s">
        <v>8221</v>
      </c>
      <c r="I1425">
        <v>50</v>
      </c>
    </row>
    <row r="1426" spans="1:9" x14ac:dyDescent="0.35">
      <c r="A1426" t="s">
        <v>8219</v>
      </c>
      <c r="B1426">
        <v>96</v>
      </c>
      <c r="H1426" t="s">
        <v>8221</v>
      </c>
      <c r="I1426">
        <v>50</v>
      </c>
    </row>
    <row r="1427" spans="1:9" x14ac:dyDescent="0.35">
      <c r="A1427" t="s">
        <v>8219</v>
      </c>
      <c r="B1427">
        <v>96</v>
      </c>
      <c r="H1427" t="s">
        <v>8221</v>
      </c>
      <c r="I1427">
        <v>52</v>
      </c>
    </row>
    <row r="1428" spans="1:9" x14ac:dyDescent="0.35">
      <c r="A1428" t="s">
        <v>8219</v>
      </c>
      <c r="B1428">
        <v>96</v>
      </c>
      <c r="H1428" t="s">
        <v>8221</v>
      </c>
      <c r="I1428">
        <v>52</v>
      </c>
    </row>
    <row r="1429" spans="1:9" x14ac:dyDescent="0.35">
      <c r="A1429" t="s">
        <v>8219</v>
      </c>
      <c r="B1429">
        <v>96</v>
      </c>
      <c r="H1429" t="s">
        <v>8221</v>
      </c>
      <c r="I1429">
        <v>52</v>
      </c>
    </row>
    <row r="1430" spans="1:9" x14ac:dyDescent="0.35">
      <c r="A1430" t="s">
        <v>8219</v>
      </c>
      <c r="B1430">
        <v>96</v>
      </c>
      <c r="H1430" t="s">
        <v>8221</v>
      </c>
      <c r="I1430">
        <v>53</v>
      </c>
    </row>
    <row r="1431" spans="1:9" x14ac:dyDescent="0.35">
      <c r="A1431" t="s">
        <v>8219</v>
      </c>
      <c r="B1431">
        <v>96</v>
      </c>
      <c r="H1431" t="s">
        <v>8221</v>
      </c>
      <c r="I1431">
        <v>53</v>
      </c>
    </row>
    <row r="1432" spans="1:9" x14ac:dyDescent="0.35">
      <c r="A1432" t="s">
        <v>8219</v>
      </c>
      <c r="B1432">
        <v>96</v>
      </c>
      <c r="H1432" t="s">
        <v>8221</v>
      </c>
      <c r="I1432">
        <v>55</v>
      </c>
    </row>
    <row r="1433" spans="1:9" x14ac:dyDescent="0.35">
      <c r="A1433" t="s">
        <v>8219</v>
      </c>
      <c r="B1433">
        <v>96</v>
      </c>
      <c r="H1433" t="s">
        <v>8221</v>
      </c>
      <c r="I1433">
        <v>55</v>
      </c>
    </row>
    <row r="1434" spans="1:9" x14ac:dyDescent="0.35">
      <c r="A1434" t="s">
        <v>8219</v>
      </c>
      <c r="B1434">
        <v>96</v>
      </c>
      <c r="H1434" t="s">
        <v>8221</v>
      </c>
      <c r="I1434">
        <v>56</v>
      </c>
    </row>
    <row r="1435" spans="1:9" x14ac:dyDescent="0.35">
      <c r="A1435" t="s">
        <v>8219</v>
      </c>
      <c r="B1435">
        <v>97</v>
      </c>
      <c r="H1435" t="s">
        <v>8221</v>
      </c>
      <c r="I1435">
        <v>57</v>
      </c>
    </row>
    <row r="1436" spans="1:9" x14ac:dyDescent="0.35">
      <c r="A1436" t="s">
        <v>8219</v>
      </c>
      <c r="B1436">
        <v>97</v>
      </c>
      <c r="H1436" t="s">
        <v>8221</v>
      </c>
      <c r="I1436">
        <v>57</v>
      </c>
    </row>
    <row r="1437" spans="1:9" x14ac:dyDescent="0.35">
      <c r="A1437" t="s">
        <v>8219</v>
      </c>
      <c r="B1437">
        <v>97</v>
      </c>
      <c r="H1437" t="s">
        <v>8221</v>
      </c>
      <c r="I1437">
        <v>59</v>
      </c>
    </row>
    <row r="1438" spans="1:9" x14ac:dyDescent="0.35">
      <c r="A1438" t="s">
        <v>8219</v>
      </c>
      <c r="B1438">
        <v>97</v>
      </c>
      <c r="H1438" t="s">
        <v>8221</v>
      </c>
      <c r="I1438">
        <v>60</v>
      </c>
    </row>
    <row r="1439" spans="1:9" x14ac:dyDescent="0.35">
      <c r="A1439" t="s">
        <v>8219</v>
      </c>
      <c r="B1439">
        <v>97</v>
      </c>
      <c r="H1439" t="s">
        <v>8221</v>
      </c>
      <c r="I1439">
        <v>60</v>
      </c>
    </row>
    <row r="1440" spans="1:9" x14ac:dyDescent="0.35">
      <c r="A1440" t="s">
        <v>8219</v>
      </c>
      <c r="B1440">
        <v>97</v>
      </c>
      <c r="H1440" t="s">
        <v>8221</v>
      </c>
      <c r="I1440">
        <v>66</v>
      </c>
    </row>
    <row r="1441" spans="1:9" x14ac:dyDescent="0.35">
      <c r="A1441" t="s">
        <v>8219</v>
      </c>
      <c r="B1441">
        <v>97</v>
      </c>
      <c r="H1441" t="s">
        <v>8221</v>
      </c>
      <c r="I1441">
        <v>67</v>
      </c>
    </row>
    <row r="1442" spans="1:9" x14ac:dyDescent="0.35">
      <c r="A1442" t="s">
        <v>8219</v>
      </c>
      <c r="B1442">
        <v>98</v>
      </c>
      <c r="H1442" t="s">
        <v>8221</v>
      </c>
      <c r="I1442">
        <v>68</v>
      </c>
    </row>
    <row r="1443" spans="1:9" x14ac:dyDescent="0.35">
      <c r="A1443" t="s">
        <v>8219</v>
      </c>
      <c r="B1443">
        <v>98</v>
      </c>
      <c r="H1443" t="s">
        <v>8221</v>
      </c>
      <c r="I1443">
        <v>70</v>
      </c>
    </row>
    <row r="1444" spans="1:9" x14ac:dyDescent="0.35">
      <c r="A1444" t="s">
        <v>8219</v>
      </c>
      <c r="B1444">
        <v>98</v>
      </c>
      <c r="H1444" t="s">
        <v>8221</v>
      </c>
      <c r="I1444">
        <v>70</v>
      </c>
    </row>
    <row r="1445" spans="1:9" x14ac:dyDescent="0.35">
      <c r="A1445" t="s">
        <v>8219</v>
      </c>
      <c r="B1445">
        <v>98</v>
      </c>
      <c r="H1445" t="s">
        <v>8221</v>
      </c>
      <c r="I1445">
        <v>72</v>
      </c>
    </row>
    <row r="1446" spans="1:9" x14ac:dyDescent="0.35">
      <c r="A1446" t="s">
        <v>8219</v>
      </c>
      <c r="B1446">
        <v>98</v>
      </c>
      <c r="H1446" t="s">
        <v>8221</v>
      </c>
      <c r="I1446">
        <v>72</v>
      </c>
    </row>
    <row r="1447" spans="1:9" x14ac:dyDescent="0.35">
      <c r="A1447" t="s">
        <v>8219</v>
      </c>
      <c r="B1447">
        <v>98</v>
      </c>
      <c r="H1447" t="s">
        <v>8221</v>
      </c>
      <c r="I1447">
        <v>73</v>
      </c>
    </row>
    <row r="1448" spans="1:9" x14ac:dyDescent="0.35">
      <c r="A1448" t="s">
        <v>8219</v>
      </c>
      <c r="B1448">
        <v>99</v>
      </c>
      <c r="H1448" t="s">
        <v>8221</v>
      </c>
      <c r="I1448">
        <v>75</v>
      </c>
    </row>
    <row r="1449" spans="1:9" x14ac:dyDescent="0.35">
      <c r="A1449" t="s">
        <v>8219</v>
      </c>
      <c r="B1449">
        <v>99</v>
      </c>
      <c r="H1449" t="s">
        <v>8221</v>
      </c>
      <c r="I1449">
        <v>76</v>
      </c>
    </row>
    <row r="1450" spans="1:9" x14ac:dyDescent="0.35">
      <c r="A1450" t="s">
        <v>8219</v>
      </c>
      <c r="B1450">
        <v>99</v>
      </c>
      <c r="H1450" t="s">
        <v>8221</v>
      </c>
      <c r="I1450">
        <v>76</v>
      </c>
    </row>
    <row r="1451" spans="1:9" x14ac:dyDescent="0.35">
      <c r="A1451" t="s">
        <v>8219</v>
      </c>
      <c r="B1451">
        <v>99</v>
      </c>
      <c r="H1451" t="s">
        <v>8221</v>
      </c>
      <c r="I1451">
        <v>76</v>
      </c>
    </row>
    <row r="1452" spans="1:9" x14ac:dyDescent="0.35">
      <c r="A1452" t="s">
        <v>8219</v>
      </c>
      <c r="B1452">
        <v>99</v>
      </c>
      <c r="H1452" t="s">
        <v>8221</v>
      </c>
      <c r="I1452">
        <v>79</v>
      </c>
    </row>
    <row r="1453" spans="1:9" x14ac:dyDescent="0.35">
      <c r="A1453" t="s">
        <v>8219</v>
      </c>
      <c r="B1453">
        <v>99</v>
      </c>
      <c r="H1453" t="s">
        <v>8221</v>
      </c>
      <c r="I1453">
        <v>81</v>
      </c>
    </row>
    <row r="1454" spans="1:9" x14ac:dyDescent="0.35">
      <c r="A1454" t="s">
        <v>8219</v>
      </c>
      <c r="B1454">
        <v>99</v>
      </c>
      <c r="H1454" t="s">
        <v>8221</v>
      </c>
      <c r="I1454">
        <v>81</v>
      </c>
    </row>
    <row r="1455" spans="1:9" x14ac:dyDescent="0.35">
      <c r="A1455" t="s">
        <v>8219</v>
      </c>
      <c r="B1455">
        <v>100</v>
      </c>
      <c r="H1455" t="s">
        <v>8221</v>
      </c>
      <c r="I1455">
        <v>83</v>
      </c>
    </row>
    <row r="1456" spans="1:9" x14ac:dyDescent="0.35">
      <c r="A1456" t="s">
        <v>8219</v>
      </c>
      <c r="B1456">
        <v>100</v>
      </c>
      <c r="H1456" t="s">
        <v>8221</v>
      </c>
      <c r="I1456">
        <v>84</v>
      </c>
    </row>
    <row r="1457" spans="1:9" x14ac:dyDescent="0.35">
      <c r="A1457" t="s">
        <v>8219</v>
      </c>
      <c r="B1457">
        <v>100</v>
      </c>
      <c r="H1457" t="s">
        <v>8221</v>
      </c>
      <c r="I1457">
        <v>84</v>
      </c>
    </row>
    <row r="1458" spans="1:9" x14ac:dyDescent="0.35">
      <c r="A1458" t="s">
        <v>8219</v>
      </c>
      <c r="B1458">
        <v>100</v>
      </c>
      <c r="H1458" t="s">
        <v>8221</v>
      </c>
      <c r="I1458">
        <v>84</v>
      </c>
    </row>
    <row r="1459" spans="1:9" x14ac:dyDescent="0.35">
      <c r="A1459" t="s">
        <v>8219</v>
      </c>
      <c r="B1459">
        <v>100</v>
      </c>
      <c r="H1459" t="s">
        <v>8221</v>
      </c>
      <c r="I1459">
        <v>85</v>
      </c>
    </row>
    <row r="1460" spans="1:9" x14ac:dyDescent="0.35">
      <c r="A1460" t="s">
        <v>8219</v>
      </c>
      <c r="B1460">
        <v>100</v>
      </c>
      <c r="H1460" t="s">
        <v>8221</v>
      </c>
      <c r="I1460">
        <v>86</v>
      </c>
    </row>
    <row r="1461" spans="1:9" x14ac:dyDescent="0.35">
      <c r="A1461" t="s">
        <v>8219</v>
      </c>
      <c r="B1461">
        <v>100</v>
      </c>
      <c r="H1461" t="s">
        <v>8221</v>
      </c>
      <c r="I1461">
        <v>89</v>
      </c>
    </row>
    <row r="1462" spans="1:9" x14ac:dyDescent="0.35">
      <c r="A1462" t="s">
        <v>8219</v>
      </c>
      <c r="B1462">
        <v>100</v>
      </c>
      <c r="H1462" t="s">
        <v>8221</v>
      </c>
      <c r="I1462">
        <v>90</v>
      </c>
    </row>
    <row r="1463" spans="1:9" x14ac:dyDescent="0.35">
      <c r="A1463" t="s">
        <v>8219</v>
      </c>
      <c r="B1463">
        <v>101</v>
      </c>
      <c r="H1463" t="s">
        <v>8221</v>
      </c>
      <c r="I1463">
        <v>91</v>
      </c>
    </row>
    <row r="1464" spans="1:9" x14ac:dyDescent="0.35">
      <c r="A1464" t="s">
        <v>8219</v>
      </c>
      <c r="B1464">
        <v>101</v>
      </c>
      <c r="H1464" t="s">
        <v>8221</v>
      </c>
      <c r="I1464">
        <v>92</v>
      </c>
    </row>
    <row r="1465" spans="1:9" x14ac:dyDescent="0.35">
      <c r="A1465" t="s">
        <v>8219</v>
      </c>
      <c r="B1465">
        <v>101</v>
      </c>
      <c r="H1465" t="s">
        <v>8221</v>
      </c>
      <c r="I1465">
        <v>92</v>
      </c>
    </row>
    <row r="1466" spans="1:9" x14ac:dyDescent="0.35">
      <c r="A1466" t="s">
        <v>8219</v>
      </c>
      <c r="B1466">
        <v>101</v>
      </c>
      <c r="H1466" t="s">
        <v>8221</v>
      </c>
      <c r="I1466">
        <v>93</v>
      </c>
    </row>
    <row r="1467" spans="1:9" x14ac:dyDescent="0.35">
      <c r="A1467" t="s">
        <v>8219</v>
      </c>
      <c r="B1467">
        <v>102</v>
      </c>
      <c r="H1467" t="s">
        <v>8221</v>
      </c>
      <c r="I1467">
        <v>94</v>
      </c>
    </row>
    <row r="1468" spans="1:9" x14ac:dyDescent="0.35">
      <c r="A1468" t="s">
        <v>8219</v>
      </c>
      <c r="B1468">
        <v>102</v>
      </c>
      <c r="H1468" t="s">
        <v>8221</v>
      </c>
      <c r="I1468">
        <v>94</v>
      </c>
    </row>
    <row r="1469" spans="1:9" x14ac:dyDescent="0.35">
      <c r="A1469" t="s">
        <v>8219</v>
      </c>
      <c r="B1469">
        <v>102</v>
      </c>
      <c r="H1469" t="s">
        <v>8221</v>
      </c>
      <c r="I1469">
        <v>94</v>
      </c>
    </row>
    <row r="1470" spans="1:9" x14ac:dyDescent="0.35">
      <c r="A1470" t="s">
        <v>8219</v>
      </c>
      <c r="B1470">
        <v>102</v>
      </c>
      <c r="H1470" t="s">
        <v>8221</v>
      </c>
      <c r="I1470">
        <v>95</v>
      </c>
    </row>
    <row r="1471" spans="1:9" x14ac:dyDescent="0.35">
      <c r="A1471" t="s">
        <v>8219</v>
      </c>
      <c r="B1471">
        <v>102</v>
      </c>
      <c r="H1471" t="s">
        <v>8221</v>
      </c>
      <c r="I1471">
        <v>96</v>
      </c>
    </row>
    <row r="1472" spans="1:9" x14ac:dyDescent="0.35">
      <c r="A1472" t="s">
        <v>8219</v>
      </c>
      <c r="B1472">
        <v>103</v>
      </c>
      <c r="H1472" t="s">
        <v>8221</v>
      </c>
      <c r="I1472">
        <v>96</v>
      </c>
    </row>
    <row r="1473" spans="1:9" x14ac:dyDescent="0.35">
      <c r="A1473" t="s">
        <v>8219</v>
      </c>
      <c r="B1473">
        <v>103</v>
      </c>
      <c r="H1473" t="s">
        <v>8221</v>
      </c>
      <c r="I1473">
        <v>96</v>
      </c>
    </row>
    <row r="1474" spans="1:9" x14ac:dyDescent="0.35">
      <c r="A1474" t="s">
        <v>8219</v>
      </c>
      <c r="B1474">
        <v>103</v>
      </c>
      <c r="H1474" t="s">
        <v>8221</v>
      </c>
      <c r="I1474">
        <v>96</v>
      </c>
    </row>
    <row r="1475" spans="1:9" x14ac:dyDescent="0.35">
      <c r="A1475" t="s">
        <v>8219</v>
      </c>
      <c r="B1475">
        <v>103</v>
      </c>
      <c r="H1475" t="s">
        <v>8221</v>
      </c>
      <c r="I1475">
        <v>98</v>
      </c>
    </row>
    <row r="1476" spans="1:9" x14ac:dyDescent="0.35">
      <c r="A1476" t="s">
        <v>8219</v>
      </c>
      <c r="B1476">
        <v>103</v>
      </c>
      <c r="H1476" t="s">
        <v>8221</v>
      </c>
      <c r="I1476">
        <v>99</v>
      </c>
    </row>
    <row r="1477" spans="1:9" x14ac:dyDescent="0.35">
      <c r="A1477" t="s">
        <v>8219</v>
      </c>
      <c r="B1477">
        <v>103</v>
      </c>
      <c r="H1477" t="s">
        <v>8221</v>
      </c>
      <c r="I1477">
        <v>99</v>
      </c>
    </row>
    <row r="1478" spans="1:9" x14ac:dyDescent="0.35">
      <c r="A1478" t="s">
        <v>8219</v>
      </c>
      <c r="B1478">
        <v>104</v>
      </c>
      <c r="H1478" t="s">
        <v>8221</v>
      </c>
      <c r="I1478">
        <v>100</v>
      </c>
    </row>
    <row r="1479" spans="1:9" x14ac:dyDescent="0.35">
      <c r="A1479" t="s">
        <v>8219</v>
      </c>
      <c r="B1479">
        <v>104</v>
      </c>
      <c r="H1479" t="s">
        <v>8221</v>
      </c>
      <c r="I1479">
        <v>103</v>
      </c>
    </row>
    <row r="1480" spans="1:9" x14ac:dyDescent="0.35">
      <c r="A1480" t="s">
        <v>8219</v>
      </c>
      <c r="B1480">
        <v>104</v>
      </c>
      <c r="H1480" t="s">
        <v>8221</v>
      </c>
      <c r="I1480">
        <v>105</v>
      </c>
    </row>
    <row r="1481" spans="1:9" x14ac:dyDescent="0.35">
      <c r="A1481" t="s">
        <v>8219</v>
      </c>
      <c r="B1481">
        <v>104</v>
      </c>
      <c r="H1481" t="s">
        <v>8221</v>
      </c>
      <c r="I1481">
        <v>108</v>
      </c>
    </row>
    <row r="1482" spans="1:9" x14ac:dyDescent="0.35">
      <c r="A1482" t="s">
        <v>8219</v>
      </c>
      <c r="B1482">
        <v>104</v>
      </c>
      <c r="H1482" t="s">
        <v>8221</v>
      </c>
      <c r="I1482">
        <v>110</v>
      </c>
    </row>
    <row r="1483" spans="1:9" x14ac:dyDescent="0.35">
      <c r="A1483" t="s">
        <v>8219</v>
      </c>
      <c r="B1483">
        <v>104</v>
      </c>
      <c r="H1483" t="s">
        <v>8221</v>
      </c>
      <c r="I1483">
        <v>113</v>
      </c>
    </row>
    <row r="1484" spans="1:9" x14ac:dyDescent="0.35">
      <c r="A1484" t="s">
        <v>8219</v>
      </c>
      <c r="B1484">
        <v>104</v>
      </c>
      <c r="H1484" t="s">
        <v>8221</v>
      </c>
      <c r="I1484">
        <v>114</v>
      </c>
    </row>
    <row r="1485" spans="1:9" x14ac:dyDescent="0.35">
      <c r="A1485" t="s">
        <v>8219</v>
      </c>
      <c r="B1485">
        <v>104</v>
      </c>
      <c r="H1485" t="s">
        <v>8221</v>
      </c>
      <c r="I1485">
        <v>114</v>
      </c>
    </row>
    <row r="1486" spans="1:9" x14ac:dyDescent="0.35">
      <c r="A1486" t="s">
        <v>8219</v>
      </c>
      <c r="B1486">
        <v>104</v>
      </c>
      <c r="H1486" t="s">
        <v>8221</v>
      </c>
      <c r="I1486">
        <v>117</v>
      </c>
    </row>
    <row r="1487" spans="1:9" x14ac:dyDescent="0.35">
      <c r="A1487" t="s">
        <v>8219</v>
      </c>
      <c r="B1487">
        <v>104</v>
      </c>
      <c r="H1487" t="s">
        <v>8221</v>
      </c>
      <c r="I1487">
        <v>118</v>
      </c>
    </row>
    <row r="1488" spans="1:9" x14ac:dyDescent="0.35">
      <c r="A1488" t="s">
        <v>8219</v>
      </c>
      <c r="B1488">
        <v>104</v>
      </c>
      <c r="H1488" t="s">
        <v>8221</v>
      </c>
      <c r="I1488">
        <v>121</v>
      </c>
    </row>
    <row r="1489" spans="1:9" x14ac:dyDescent="0.35">
      <c r="A1489" t="s">
        <v>8219</v>
      </c>
      <c r="B1489">
        <v>104</v>
      </c>
      <c r="H1489" t="s">
        <v>8221</v>
      </c>
      <c r="I1489">
        <v>122</v>
      </c>
    </row>
    <row r="1490" spans="1:9" x14ac:dyDescent="0.35">
      <c r="A1490" t="s">
        <v>8219</v>
      </c>
      <c r="B1490">
        <v>104</v>
      </c>
      <c r="H1490" t="s">
        <v>8221</v>
      </c>
      <c r="I1490">
        <v>123</v>
      </c>
    </row>
    <row r="1491" spans="1:9" x14ac:dyDescent="0.35">
      <c r="A1491" t="s">
        <v>8219</v>
      </c>
      <c r="B1491">
        <v>104</v>
      </c>
      <c r="H1491" t="s">
        <v>8221</v>
      </c>
      <c r="I1491">
        <v>123</v>
      </c>
    </row>
    <row r="1492" spans="1:9" x14ac:dyDescent="0.35">
      <c r="A1492" t="s">
        <v>8219</v>
      </c>
      <c r="B1492">
        <v>105</v>
      </c>
      <c r="H1492" t="s">
        <v>8221</v>
      </c>
      <c r="I1492">
        <v>124</v>
      </c>
    </row>
    <row r="1493" spans="1:9" x14ac:dyDescent="0.35">
      <c r="A1493" t="s">
        <v>8219</v>
      </c>
      <c r="B1493">
        <v>105</v>
      </c>
      <c r="H1493" t="s">
        <v>8221</v>
      </c>
      <c r="I1493">
        <v>124</v>
      </c>
    </row>
    <row r="1494" spans="1:9" x14ac:dyDescent="0.35">
      <c r="A1494" t="s">
        <v>8219</v>
      </c>
      <c r="B1494">
        <v>105</v>
      </c>
      <c r="H1494" t="s">
        <v>8221</v>
      </c>
      <c r="I1494">
        <v>125</v>
      </c>
    </row>
    <row r="1495" spans="1:9" x14ac:dyDescent="0.35">
      <c r="A1495" t="s">
        <v>8219</v>
      </c>
      <c r="B1495">
        <v>105</v>
      </c>
      <c r="H1495" t="s">
        <v>8221</v>
      </c>
      <c r="I1495">
        <v>129</v>
      </c>
    </row>
    <row r="1496" spans="1:9" x14ac:dyDescent="0.35">
      <c r="A1496" t="s">
        <v>8219</v>
      </c>
      <c r="B1496">
        <v>105</v>
      </c>
      <c r="H1496" t="s">
        <v>8221</v>
      </c>
      <c r="I1496">
        <v>135</v>
      </c>
    </row>
    <row r="1497" spans="1:9" x14ac:dyDescent="0.35">
      <c r="A1497" t="s">
        <v>8219</v>
      </c>
      <c r="B1497">
        <v>106</v>
      </c>
      <c r="H1497" t="s">
        <v>8221</v>
      </c>
      <c r="I1497">
        <v>139</v>
      </c>
    </row>
    <row r="1498" spans="1:9" x14ac:dyDescent="0.35">
      <c r="A1498" t="s">
        <v>8219</v>
      </c>
      <c r="B1498">
        <v>107</v>
      </c>
      <c r="H1498" t="s">
        <v>8221</v>
      </c>
      <c r="I1498">
        <v>140</v>
      </c>
    </row>
    <row r="1499" spans="1:9" x14ac:dyDescent="0.35">
      <c r="A1499" t="s">
        <v>8219</v>
      </c>
      <c r="B1499">
        <v>107</v>
      </c>
      <c r="H1499" t="s">
        <v>8221</v>
      </c>
      <c r="I1499">
        <v>140</v>
      </c>
    </row>
    <row r="1500" spans="1:9" x14ac:dyDescent="0.35">
      <c r="A1500" t="s">
        <v>8219</v>
      </c>
      <c r="B1500">
        <v>107</v>
      </c>
      <c r="H1500" t="s">
        <v>8221</v>
      </c>
      <c r="I1500">
        <v>140</v>
      </c>
    </row>
    <row r="1501" spans="1:9" x14ac:dyDescent="0.35">
      <c r="A1501" t="s">
        <v>8219</v>
      </c>
      <c r="B1501">
        <v>107</v>
      </c>
      <c r="H1501" t="s">
        <v>8221</v>
      </c>
      <c r="I1501">
        <v>147</v>
      </c>
    </row>
    <row r="1502" spans="1:9" x14ac:dyDescent="0.35">
      <c r="A1502" t="s">
        <v>8219</v>
      </c>
      <c r="B1502">
        <v>107</v>
      </c>
      <c r="H1502" t="s">
        <v>8221</v>
      </c>
      <c r="I1502">
        <v>147</v>
      </c>
    </row>
    <row r="1503" spans="1:9" x14ac:dyDescent="0.35">
      <c r="A1503" t="s">
        <v>8219</v>
      </c>
      <c r="B1503">
        <v>107</v>
      </c>
      <c r="H1503" t="s">
        <v>8221</v>
      </c>
      <c r="I1503">
        <v>148</v>
      </c>
    </row>
    <row r="1504" spans="1:9" x14ac:dyDescent="0.35">
      <c r="A1504" t="s">
        <v>8219</v>
      </c>
      <c r="B1504">
        <v>107</v>
      </c>
      <c r="H1504" t="s">
        <v>8221</v>
      </c>
      <c r="I1504">
        <v>152</v>
      </c>
    </row>
    <row r="1505" spans="1:9" x14ac:dyDescent="0.35">
      <c r="A1505" t="s">
        <v>8219</v>
      </c>
      <c r="B1505">
        <v>108</v>
      </c>
      <c r="H1505" t="s">
        <v>8221</v>
      </c>
      <c r="I1505">
        <v>167</v>
      </c>
    </row>
    <row r="1506" spans="1:9" x14ac:dyDescent="0.35">
      <c r="A1506" t="s">
        <v>8219</v>
      </c>
      <c r="B1506">
        <v>108</v>
      </c>
      <c r="H1506" t="s">
        <v>8221</v>
      </c>
      <c r="I1506">
        <v>170</v>
      </c>
    </row>
    <row r="1507" spans="1:9" x14ac:dyDescent="0.35">
      <c r="A1507" t="s">
        <v>8219</v>
      </c>
      <c r="B1507">
        <v>108</v>
      </c>
      <c r="H1507" t="s">
        <v>8221</v>
      </c>
      <c r="I1507">
        <v>171</v>
      </c>
    </row>
    <row r="1508" spans="1:9" x14ac:dyDescent="0.35">
      <c r="A1508" t="s">
        <v>8219</v>
      </c>
      <c r="B1508">
        <v>108</v>
      </c>
      <c r="H1508" t="s">
        <v>8221</v>
      </c>
      <c r="I1508">
        <v>171</v>
      </c>
    </row>
    <row r="1509" spans="1:9" x14ac:dyDescent="0.35">
      <c r="A1509" t="s">
        <v>8219</v>
      </c>
      <c r="B1509">
        <v>108</v>
      </c>
      <c r="H1509" t="s">
        <v>8221</v>
      </c>
      <c r="I1509">
        <v>179</v>
      </c>
    </row>
    <row r="1510" spans="1:9" x14ac:dyDescent="0.35">
      <c r="A1510" t="s">
        <v>8219</v>
      </c>
      <c r="B1510">
        <v>108</v>
      </c>
      <c r="H1510" t="s">
        <v>8221</v>
      </c>
      <c r="I1510">
        <v>185</v>
      </c>
    </row>
    <row r="1511" spans="1:9" x14ac:dyDescent="0.35">
      <c r="A1511" t="s">
        <v>8219</v>
      </c>
      <c r="B1511">
        <v>108</v>
      </c>
      <c r="H1511" t="s">
        <v>8221</v>
      </c>
      <c r="I1511">
        <v>188</v>
      </c>
    </row>
    <row r="1512" spans="1:9" x14ac:dyDescent="0.35">
      <c r="A1512" t="s">
        <v>8219</v>
      </c>
      <c r="B1512">
        <v>108</v>
      </c>
      <c r="H1512" t="s">
        <v>8221</v>
      </c>
      <c r="I1512">
        <v>196</v>
      </c>
    </row>
    <row r="1513" spans="1:9" x14ac:dyDescent="0.35">
      <c r="A1513" t="s">
        <v>8219</v>
      </c>
      <c r="B1513">
        <v>108</v>
      </c>
      <c r="H1513" t="s">
        <v>8221</v>
      </c>
      <c r="I1513">
        <v>196</v>
      </c>
    </row>
    <row r="1514" spans="1:9" x14ac:dyDescent="0.35">
      <c r="A1514" t="s">
        <v>8219</v>
      </c>
      <c r="B1514">
        <v>108</v>
      </c>
      <c r="H1514" t="s">
        <v>8221</v>
      </c>
      <c r="I1514">
        <v>197</v>
      </c>
    </row>
    <row r="1515" spans="1:9" x14ac:dyDescent="0.35">
      <c r="A1515" t="s">
        <v>8219</v>
      </c>
      <c r="B1515">
        <v>108</v>
      </c>
      <c r="H1515" t="s">
        <v>8221</v>
      </c>
      <c r="I1515">
        <v>201</v>
      </c>
    </row>
    <row r="1516" spans="1:9" x14ac:dyDescent="0.35">
      <c r="A1516" t="s">
        <v>8219</v>
      </c>
      <c r="B1516">
        <v>109</v>
      </c>
      <c r="H1516" t="s">
        <v>8221</v>
      </c>
      <c r="I1516">
        <v>202</v>
      </c>
    </row>
    <row r="1517" spans="1:9" x14ac:dyDescent="0.35">
      <c r="A1517" t="s">
        <v>8219</v>
      </c>
      <c r="B1517">
        <v>109</v>
      </c>
      <c r="H1517" t="s">
        <v>8221</v>
      </c>
      <c r="I1517">
        <v>215</v>
      </c>
    </row>
    <row r="1518" spans="1:9" x14ac:dyDescent="0.35">
      <c r="A1518" t="s">
        <v>8219</v>
      </c>
      <c r="B1518">
        <v>109</v>
      </c>
      <c r="H1518" t="s">
        <v>8221</v>
      </c>
      <c r="I1518">
        <v>229</v>
      </c>
    </row>
    <row r="1519" spans="1:9" x14ac:dyDescent="0.35">
      <c r="A1519" t="s">
        <v>8219</v>
      </c>
      <c r="B1519">
        <v>110</v>
      </c>
      <c r="H1519" t="s">
        <v>8221</v>
      </c>
      <c r="I1519">
        <v>236</v>
      </c>
    </row>
    <row r="1520" spans="1:9" x14ac:dyDescent="0.35">
      <c r="A1520" t="s">
        <v>8219</v>
      </c>
      <c r="B1520">
        <v>110</v>
      </c>
      <c r="H1520" t="s">
        <v>8221</v>
      </c>
      <c r="I1520">
        <v>285</v>
      </c>
    </row>
    <row r="1521" spans="1:9" x14ac:dyDescent="0.35">
      <c r="A1521" t="s">
        <v>8219</v>
      </c>
      <c r="B1521">
        <v>110</v>
      </c>
      <c r="H1521" t="s">
        <v>8221</v>
      </c>
      <c r="I1521">
        <v>296</v>
      </c>
    </row>
    <row r="1522" spans="1:9" x14ac:dyDescent="0.35">
      <c r="A1522" t="s">
        <v>8219</v>
      </c>
      <c r="B1522">
        <v>110</v>
      </c>
      <c r="H1522" t="s">
        <v>8221</v>
      </c>
      <c r="I1522">
        <v>310</v>
      </c>
    </row>
    <row r="1523" spans="1:9" x14ac:dyDescent="0.35">
      <c r="A1523" t="s">
        <v>8219</v>
      </c>
      <c r="B1523">
        <v>111</v>
      </c>
      <c r="H1523" t="s">
        <v>8221</v>
      </c>
      <c r="I1523">
        <v>311</v>
      </c>
    </row>
    <row r="1524" spans="1:9" x14ac:dyDescent="0.35">
      <c r="A1524" t="s">
        <v>8219</v>
      </c>
      <c r="B1524">
        <v>111</v>
      </c>
      <c r="H1524" t="s">
        <v>8221</v>
      </c>
      <c r="I1524">
        <v>312</v>
      </c>
    </row>
    <row r="1525" spans="1:9" x14ac:dyDescent="0.35">
      <c r="A1525" t="s">
        <v>8219</v>
      </c>
      <c r="B1525">
        <v>111</v>
      </c>
      <c r="H1525" t="s">
        <v>8221</v>
      </c>
      <c r="I1525">
        <v>336</v>
      </c>
    </row>
    <row r="1526" spans="1:9" x14ac:dyDescent="0.35">
      <c r="A1526" t="s">
        <v>8219</v>
      </c>
      <c r="B1526">
        <v>111</v>
      </c>
      <c r="H1526" t="s">
        <v>8221</v>
      </c>
      <c r="I1526">
        <v>338</v>
      </c>
    </row>
    <row r="1527" spans="1:9" x14ac:dyDescent="0.35">
      <c r="A1527" t="s">
        <v>8219</v>
      </c>
      <c r="B1527">
        <v>111</v>
      </c>
      <c r="H1527" t="s">
        <v>8221</v>
      </c>
      <c r="I1527">
        <v>369</v>
      </c>
    </row>
    <row r="1528" spans="1:9" x14ac:dyDescent="0.35">
      <c r="A1528" t="s">
        <v>8219</v>
      </c>
      <c r="B1528">
        <v>111</v>
      </c>
      <c r="H1528" t="s">
        <v>8221</v>
      </c>
      <c r="I1528">
        <v>456</v>
      </c>
    </row>
    <row r="1529" spans="1:9" x14ac:dyDescent="0.35">
      <c r="A1529" t="s">
        <v>8219</v>
      </c>
      <c r="B1529">
        <v>111</v>
      </c>
      <c r="H1529" t="s">
        <v>8221</v>
      </c>
      <c r="I1529">
        <v>534</v>
      </c>
    </row>
    <row r="1530" spans="1:9" x14ac:dyDescent="0.35">
      <c r="A1530" t="s">
        <v>8219</v>
      </c>
      <c r="B1530">
        <v>112</v>
      </c>
      <c r="H1530" t="s">
        <v>8221</v>
      </c>
      <c r="I1530">
        <v>890</v>
      </c>
    </row>
    <row r="1531" spans="1:9" x14ac:dyDescent="0.35">
      <c r="A1531" t="s">
        <v>8219</v>
      </c>
      <c r="B1531">
        <v>112</v>
      </c>
      <c r="H1531" t="s">
        <v>8221</v>
      </c>
      <c r="I1531">
        <v>975</v>
      </c>
    </row>
    <row r="1532" spans="1:9" x14ac:dyDescent="0.35">
      <c r="A1532" t="s">
        <v>8219</v>
      </c>
      <c r="B1532">
        <v>112</v>
      </c>
      <c r="H1532" t="s">
        <v>8221</v>
      </c>
      <c r="I1532">
        <v>1293</v>
      </c>
    </row>
    <row r="1533" spans="1:9" x14ac:dyDescent="0.35">
      <c r="A1533" t="s">
        <v>8219</v>
      </c>
      <c r="B1533">
        <v>112</v>
      </c>
    </row>
    <row r="1534" spans="1:9" x14ac:dyDescent="0.35">
      <c r="A1534" t="s">
        <v>8219</v>
      </c>
      <c r="B1534">
        <v>112</v>
      </c>
    </row>
    <row r="1535" spans="1:9" x14ac:dyDescent="0.35">
      <c r="A1535" t="s">
        <v>8219</v>
      </c>
      <c r="B1535">
        <v>113</v>
      </c>
    </row>
    <row r="1536" spans="1:9" x14ac:dyDescent="0.35">
      <c r="A1536" t="s">
        <v>8219</v>
      </c>
      <c r="B1536">
        <v>113</v>
      </c>
    </row>
    <row r="1537" spans="1:2" x14ac:dyDescent="0.35">
      <c r="A1537" t="s">
        <v>8219</v>
      </c>
      <c r="B1537">
        <v>113</v>
      </c>
    </row>
    <row r="1538" spans="1:2" x14ac:dyDescent="0.35">
      <c r="A1538" t="s">
        <v>8219</v>
      </c>
      <c r="B1538">
        <v>113</v>
      </c>
    </row>
    <row r="1539" spans="1:2" x14ac:dyDescent="0.35">
      <c r="A1539" t="s">
        <v>8219</v>
      </c>
      <c r="B1539">
        <v>113</v>
      </c>
    </row>
    <row r="1540" spans="1:2" x14ac:dyDescent="0.35">
      <c r="A1540" t="s">
        <v>8219</v>
      </c>
      <c r="B1540">
        <v>113</v>
      </c>
    </row>
    <row r="1541" spans="1:2" x14ac:dyDescent="0.35">
      <c r="A1541" t="s">
        <v>8219</v>
      </c>
      <c r="B1541">
        <v>113</v>
      </c>
    </row>
    <row r="1542" spans="1:2" x14ac:dyDescent="0.35">
      <c r="A1542" t="s">
        <v>8219</v>
      </c>
      <c r="B1542">
        <v>113</v>
      </c>
    </row>
    <row r="1543" spans="1:2" x14ac:dyDescent="0.35">
      <c r="A1543" t="s">
        <v>8219</v>
      </c>
      <c r="B1543">
        <v>114</v>
      </c>
    </row>
    <row r="1544" spans="1:2" x14ac:dyDescent="0.35">
      <c r="A1544" t="s">
        <v>8219</v>
      </c>
      <c r="B1544">
        <v>114</v>
      </c>
    </row>
    <row r="1545" spans="1:2" x14ac:dyDescent="0.35">
      <c r="A1545" t="s">
        <v>8219</v>
      </c>
      <c r="B1545">
        <v>114</v>
      </c>
    </row>
    <row r="1546" spans="1:2" x14ac:dyDescent="0.35">
      <c r="A1546" t="s">
        <v>8219</v>
      </c>
      <c r="B1546">
        <v>115</v>
      </c>
    </row>
    <row r="1547" spans="1:2" x14ac:dyDescent="0.35">
      <c r="A1547" t="s">
        <v>8219</v>
      </c>
      <c r="B1547">
        <v>115</v>
      </c>
    </row>
    <row r="1548" spans="1:2" x14ac:dyDescent="0.35">
      <c r="A1548" t="s">
        <v>8219</v>
      </c>
      <c r="B1548">
        <v>115</v>
      </c>
    </row>
    <row r="1549" spans="1:2" x14ac:dyDescent="0.35">
      <c r="A1549" t="s">
        <v>8219</v>
      </c>
      <c r="B1549">
        <v>115</v>
      </c>
    </row>
    <row r="1550" spans="1:2" x14ac:dyDescent="0.35">
      <c r="A1550" t="s">
        <v>8219</v>
      </c>
      <c r="B1550">
        <v>115</v>
      </c>
    </row>
    <row r="1551" spans="1:2" x14ac:dyDescent="0.35">
      <c r="A1551" t="s">
        <v>8219</v>
      </c>
      <c r="B1551">
        <v>115</v>
      </c>
    </row>
    <row r="1552" spans="1:2" x14ac:dyDescent="0.35">
      <c r="A1552" t="s">
        <v>8219</v>
      </c>
      <c r="B1552">
        <v>115</v>
      </c>
    </row>
    <row r="1553" spans="1:2" x14ac:dyDescent="0.35">
      <c r="A1553" t="s">
        <v>8219</v>
      </c>
      <c r="B1553">
        <v>115</v>
      </c>
    </row>
    <row r="1554" spans="1:2" x14ac:dyDescent="0.35">
      <c r="A1554" t="s">
        <v>8219</v>
      </c>
      <c r="B1554">
        <v>115</v>
      </c>
    </row>
    <row r="1555" spans="1:2" x14ac:dyDescent="0.35">
      <c r="A1555" t="s">
        <v>8219</v>
      </c>
      <c r="B1555">
        <v>115</v>
      </c>
    </row>
    <row r="1556" spans="1:2" x14ac:dyDescent="0.35">
      <c r="A1556" t="s">
        <v>8219</v>
      </c>
      <c r="B1556">
        <v>116</v>
      </c>
    </row>
    <row r="1557" spans="1:2" x14ac:dyDescent="0.35">
      <c r="A1557" t="s">
        <v>8219</v>
      </c>
      <c r="B1557">
        <v>116</v>
      </c>
    </row>
    <row r="1558" spans="1:2" x14ac:dyDescent="0.35">
      <c r="A1558" t="s">
        <v>8219</v>
      </c>
      <c r="B1558">
        <v>117</v>
      </c>
    </row>
    <row r="1559" spans="1:2" x14ac:dyDescent="0.35">
      <c r="A1559" t="s">
        <v>8219</v>
      </c>
      <c r="B1559">
        <v>117</v>
      </c>
    </row>
    <row r="1560" spans="1:2" x14ac:dyDescent="0.35">
      <c r="A1560" t="s">
        <v>8219</v>
      </c>
      <c r="B1560">
        <v>117</v>
      </c>
    </row>
    <row r="1561" spans="1:2" x14ac:dyDescent="0.35">
      <c r="A1561" t="s">
        <v>8219</v>
      </c>
      <c r="B1561">
        <v>117</v>
      </c>
    </row>
    <row r="1562" spans="1:2" x14ac:dyDescent="0.35">
      <c r="A1562" t="s">
        <v>8219</v>
      </c>
      <c r="B1562">
        <v>118</v>
      </c>
    </row>
    <row r="1563" spans="1:2" x14ac:dyDescent="0.35">
      <c r="A1563" t="s">
        <v>8219</v>
      </c>
      <c r="B1563">
        <v>118</v>
      </c>
    </row>
    <row r="1564" spans="1:2" x14ac:dyDescent="0.35">
      <c r="A1564" t="s">
        <v>8219</v>
      </c>
      <c r="B1564">
        <v>118</v>
      </c>
    </row>
    <row r="1565" spans="1:2" x14ac:dyDescent="0.35">
      <c r="A1565" t="s">
        <v>8219</v>
      </c>
      <c r="B1565">
        <v>119</v>
      </c>
    </row>
    <row r="1566" spans="1:2" x14ac:dyDescent="0.35">
      <c r="A1566" t="s">
        <v>8219</v>
      </c>
      <c r="B1566">
        <v>119</v>
      </c>
    </row>
    <row r="1567" spans="1:2" x14ac:dyDescent="0.35">
      <c r="A1567" t="s">
        <v>8219</v>
      </c>
      <c r="B1567">
        <v>119</v>
      </c>
    </row>
    <row r="1568" spans="1:2" x14ac:dyDescent="0.35">
      <c r="A1568" t="s">
        <v>8219</v>
      </c>
      <c r="B1568">
        <v>119</v>
      </c>
    </row>
    <row r="1569" spans="1:2" x14ac:dyDescent="0.35">
      <c r="A1569" t="s">
        <v>8219</v>
      </c>
      <c r="B1569">
        <v>119</v>
      </c>
    </row>
    <row r="1570" spans="1:2" x14ac:dyDescent="0.35">
      <c r="A1570" t="s">
        <v>8219</v>
      </c>
      <c r="B1570">
        <v>119</v>
      </c>
    </row>
    <row r="1571" spans="1:2" x14ac:dyDescent="0.35">
      <c r="A1571" t="s">
        <v>8219</v>
      </c>
      <c r="B1571">
        <v>120</v>
      </c>
    </row>
    <row r="1572" spans="1:2" x14ac:dyDescent="0.35">
      <c r="A1572" t="s">
        <v>8219</v>
      </c>
      <c r="B1572">
        <v>120</v>
      </c>
    </row>
    <row r="1573" spans="1:2" x14ac:dyDescent="0.35">
      <c r="A1573" t="s">
        <v>8219</v>
      </c>
      <c r="B1573">
        <v>120</v>
      </c>
    </row>
    <row r="1574" spans="1:2" x14ac:dyDescent="0.35">
      <c r="A1574" t="s">
        <v>8219</v>
      </c>
      <c r="B1574">
        <v>120</v>
      </c>
    </row>
    <row r="1575" spans="1:2" x14ac:dyDescent="0.35">
      <c r="A1575" t="s">
        <v>8219</v>
      </c>
      <c r="B1575">
        <v>120</v>
      </c>
    </row>
    <row r="1576" spans="1:2" x14ac:dyDescent="0.35">
      <c r="A1576" t="s">
        <v>8219</v>
      </c>
      <c r="B1576">
        <v>120</v>
      </c>
    </row>
    <row r="1577" spans="1:2" x14ac:dyDescent="0.35">
      <c r="A1577" t="s">
        <v>8219</v>
      </c>
      <c r="B1577">
        <v>120</v>
      </c>
    </row>
    <row r="1578" spans="1:2" x14ac:dyDescent="0.35">
      <c r="A1578" t="s">
        <v>8219</v>
      </c>
      <c r="B1578">
        <v>120</v>
      </c>
    </row>
    <row r="1579" spans="1:2" x14ac:dyDescent="0.35">
      <c r="A1579" t="s">
        <v>8219</v>
      </c>
      <c r="B1579">
        <v>120</v>
      </c>
    </row>
    <row r="1580" spans="1:2" x14ac:dyDescent="0.35">
      <c r="A1580" t="s">
        <v>8219</v>
      </c>
      <c r="B1580">
        <v>121</v>
      </c>
    </row>
    <row r="1581" spans="1:2" x14ac:dyDescent="0.35">
      <c r="A1581" t="s">
        <v>8219</v>
      </c>
      <c r="B1581">
        <v>121</v>
      </c>
    </row>
    <row r="1582" spans="1:2" x14ac:dyDescent="0.35">
      <c r="A1582" t="s">
        <v>8219</v>
      </c>
      <c r="B1582">
        <v>122</v>
      </c>
    </row>
    <row r="1583" spans="1:2" x14ac:dyDescent="0.35">
      <c r="A1583" t="s">
        <v>8219</v>
      </c>
      <c r="B1583">
        <v>122</v>
      </c>
    </row>
    <row r="1584" spans="1:2" x14ac:dyDescent="0.35">
      <c r="A1584" t="s">
        <v>8219</v>
      </c>
      <c r="B1584">
        <v>122</v>
      </c>
    </row>
    <row r="1585" spans="1:2" x14ac:dyDescent="0.35">
      <c r="A1585" t="s">
        <v>8219</v>
      </c>
      <c r="B1585">
        <v>123</v>
      </c>
    </row>
    <row r="1586" spans="1:2" x14ac:dyDescent="0.35">
      <c r="A1586" t="s">
        <v>8219</v>
      </c>
      <c r="B1586">
        <v>123</v>
      </c>
    </row>
    <row r="1587" spans="1:2" x14ac:dyDescent="0.35">
      <c r="A1587" t="s">
        <v>8219</v>
      </c>
      <c r="B1587">
        <v>123</v>
      </c>
    </row>
    <row r="1588" spans="1:2" x14ac:dyDescent="0.35">
      <c r="A1588" t="s">
        <v>8219</v>
      </c>
      <c r="B1588">
        <v>123</v>
      </c>
    </row>
    <row r="1589" spans="1:2" x14ac:dyDescent="0.35">
      <c r="A1589" t="s">
        <v>8219</v>
      </c>
      <c r="B1589">
        <v>124</v>
      </c>
    </row>
    <row r="1590" spans="1:2" x14ac:dyDescent="0.35">
      <c r="A1590" t="s">
        <v>8219</v>
      </c>
      <c r="B1590">
        <v>125</v>
      </c>
    </row>
    <row r="1591" spans="1:2" x14ac:dyDescent="0.35">
      <c r="A1591" t="s">
        <v>8219</v>
      </c>
      <c r="B1591">
        <v>125</v>
      </c>
    </row>
    <row r="1592" spans="1:2" x14ac:dyDescent="0.35">
      <c r="A1592" t="s">
        <v>8219</v>
      </c>
      <c r="B1592">
        <v>125</v>
      </c>
    </row>
    <row r="1593" spans="1:2" x14ac:dyDescent="0.35">
      <c r="A1593" t="s">
        <v>8219</v>
      </c>
      <c r="B1593">
        <v>126</v>
      </c>
    </row>
    <row r="1594" spans="1:2" x14ac:dyDescent="0.35">
      <c r="A1594" t="s">
        <v>8219</v>
      </c>
      <c r="B1594">
        <v>126</v>
      </c>
    </row>
    <row r="1595" spans="1:2" x14ac:dyDescent="0.35">
      <c r="A1595" t="s">
        <v>8219</v>
      </c>
      <c r="B1595">
        <v>126</v>
      </c>
    </row>
    <row r="1596" spans="1:2" x14ac:dyDescent="0.35">
      <c r="A1596" t="s">
        <v>8219</v>
      </c>
      <c r="B1596">
        <v>127</v>
      </c>
    </row>
    <row r="1597" spans="1:2" x14ac:dyDescent="0.35">
      <c r="A1597" t="s">
        <v>8219</v>
      </c>
      <c r="B1597">
        <v>128</v>
      </c>
    </row>
    <row r="1598" spans="1:2" x14ac:dyDescent="0.35">
      <c r="A1598" t="s">
        <v>8219</v>
      </c>
      <c r="B1598">
        <v>128</v>
      </c>
    </row>
    <row r="1599" spans="1:2" x14ac:dyDescent="0.35">
      <c r="A1599" t="s">
        <v>8219</v>
      </c>
      <c r="B1599">
        <v>128</v>
      </c>
    </row>
    <row r="1600" spans="1:2" x14ac:dyDescent="0.35">
      <c r="A1600" t="s">
        <v>8219</v>
      </c>
      <c r="B1600">
        <v>128</v>
      </c>
    </row>
    <row r="1601" spans="1:2" x14ac:dyDescent="0.35">
      <c r="A1601" t="s">
        <v>8219</v>
      </c>
      <c r="B1601">
        <v>128</v>
      </c>
    </row>
    <row r="1602" spans="1:2" x14ac:dyDescent="0.35">
      <c r="A1602" t="s">
        <v>8219</v>
      </c>
      <c r="B1602">
        <v>128</v>
      </c>
    </row>
    <row r="1603" spans="1:2" x14ac:dyDescent="0.35">
      <c r="A1603" t="s">
        <v>8219</v>
      </c>
      <c r="B1603">
        <v>128</v>
      </c>
    </row>
    <row r="1604" spans="1:2" x14ac:dyDescent="0.35">
      <c r="A1604" t="s">
        <v>8219</v>
      </c>
      <c r="B1604">
        <v>129</v>
      </c>
    </row>
    <row r="1605" spans="1:2" x14ac:dyDescent="0.35">
      <c r="A1605" t="s">
        <v>8219</v>
      </c>
      <c r="B1605">
        <v>130</v>
      </c>
    </row>
    <row r="1606" spans="1:2" x14ac:dyDescent="0.35">
      <c r="A1606" t="s">
        <v>8219</v>
      </c>
      <c r="B1606">
        <v>130</v>
      </c>
    </row>
    <row r="1607" spans="1:2" x14ac:dyDescent="0.35">
      <c r="A1607" t="s">
        <v>8219</v>
      </c>
      <c r="B1607">
        <v>130</v>
      </c>
    </row>
    <row r="1608" spans="1:2" x14ac:dyDescent="0.35">
      <c r="A1608" t="s">
        <v>8219</v>
      </c>
      <c r="B1608">
        <v>130</v>
      </c>
    </row>
    <row r="1609" spans="1:2" x14ac:dyDescent="0.35">
      <c r="A1609" t="s">
        <v>8219</v>
      </c>
      <c r="B1609">
        <v>130</v>
      </c>
    </row>
    <row r="1610" spans="1:2" x14ac:dyDescent="0.35">
      <c r="A1610" t="s">
        <v>8219</v>
      </c>
      <c r="B1610">
        <v>131</v>
      </c>
    </row>
    <row r="1611" spans="1:2" x14ac:dyDescent="0.35">
      <c r="A1611" t="s">
        <v>8219</v>
      </c>
      <c r="B1611">
        <v>131</v>
      </c>
    </row>
    <row r="1612" spans="1:2" x14ac:dyDescent="0.35">
      <c r="A1612" t="s">
        <v>8219</v>
      </c>
      <c r="B1612">
        <v>131</v>
      </c>
    </row>
    <row r="1613" spans="1:2" x14ac:dyDescent="0.35">
      <c r="A1613" t="s">
        <v>8219</v>
      </c>
      <c r="B1613">
        <v>131</v>
      </c>
    </row>
    <row r="1614" spans="1:2" x14ac:dyDescent="0.35">
      <c r="A1614" t="s">
        <v>8219</v>
      </c>
      <c r="B1614">
        <v>132</v>
      </c>
    </row>
    <row r="1615" spans="1:2" x14ac:dyDescent="0.35">
      <c r="A1615" t="s">
        <v>8219</v>
      </c>
      <c r="B1615">
        <v>132</v>
      </c>
    </row>
    <row r="1616" spans="1:2" x14ac:dyDescent="0.35">
      <c r="A1616" t="s">
        <v>8219</v>
      </c>
      <c r="B1616">
        <v>133</v>
      </c>
    </row>
    <row r="1617" spans="1:2" x14ac:dyDescent="0.35">
      <c r="A1617" t="s">
        <v>8219</v>
      </c>
      <c r="B1617">
        <v>133</v>
      </c>
    </row>
    <row r="1618" spans="1:2" x14ac:dyDescent="0.35">
      <c r="A1618" t="s">
        <v>8219</v>
      </c>
      <c r="B1618">
        <v>133</v>
      </c>
    </row>
    <row r="1619" spans="1:2" x14ac:dyDescent="0.35">
      <c r="A1619" t="s">
        <v>8219</v>
      </c>
      <c r="B1619">
        <v>133</v>
      </c>
    </row>
    <row r="1620" spans="1:2" x14ac:dyDescent="0.35">
      <c r="A1620" t="s">
        <v>8219</v>
      </c>
      <c r="B1620">
        <v>133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134</v>
      </c>
    </row>
    <row r="1623" spans="1:2" x14ac:dyDescent="0.35">
      <c r="A1623" t="s">
        <v>8219</v>
      </c>
      <c r="B1623">
        <v>134</v>
      </c>
    </row>
    <row r="1624" spans="1:2" x14ac:dyDescent="0.35">
      <c r="A1624" t="s">
        <v>8219</v>
      </c>
      <c r="B1624">
        <v>134</v>
      </c>
    </row>
    <row r="1625" spans="1:2" x14ac:dyDescent="0.35">
      <c r="A1625" t="s">
        <v>8219</v>
      </c>
      <c r="B1625">
        <v>134</v>
      </c>
    </row>
    <row r="1626" spans="1:2" x14ac:dyDescent="0.35">
      <c r="A1626" t="s">
        <v>8219</v>
      </c>
      <c r="B1626">
        <v>134</v>
      </c>
    </row>
    <row r="1627" spans="1:2" x14ac:dyDescent="0.35">
      <c r="A1627" t="s">
        <v>8219</v>
      </c>
      <c r="B1627">
        <v>135</v>
      </c>
    </row>
    <row r="1628" spans="1:2" x14ac:dyDescent="0.35">
      <c r="A1628" t="s">
        <v>8219</v>
      </c>
      <c r="B1628">
        <v>136</v>
      </c>
    </row>
    <row r="1629" spans="1:2" x14ac:dyDescent="0.35">
      <c r="A1629" t="s">
        <v>8219</v>
      </c>
      <c r="B1629">
        <v>136</v>
      </c>
    </row>
    <row r="1630" spans="1:2" x14ac:dyDescent="0.35">
      <c r="A1630" t="s">
        <v>8219</v>
      </c>
      <c r="B1630">
        <v>136</v>
      </c>
    </row>
    <row r="1631" spans="1:2" x14ac:dyDescent="0.35">
      <c r="A1631" t="s">
        <v>8219</v>
      </c>
      <c r="B1631">
        <v>137</v>
      </c>
    </row>
    <row r="1632" spans="1:2" x14ac:dyDescent="0.35">
      <c r="A1632" t="s">
        <v>8219</v>
      </c>
      <c r="B1632">
        <v>137</v>
      </c>
    </row>
    <row r="1633" spans="1:2" x14ac:dyDescent="0.35">
      <c r="A1633" t="s">
        <v>8219</v>
      </c>
      <c r="B1633">
        <v>138</v>
      </c>
    </row>
    <row r="1634" spans="1:2" x14ac:dyDescent="0.35">
      <c r="A1634" t="s">
        <v>8219</v>
      </c>
      <c r="B1634">
        <v>139</v>
      </c>
    </row>
    <row r="1635" spans="1:2" x14ac:dyDescent="0.35">
      <c r="A1635" t="s">
        <v>8219</v>
      </c>
      <c r="B1635">
        <v>139</v>
      </c>
    </row>
    <row r="1636" spans="1:2" x14ac:dyDescent="0.35">
      <c r="A1636" t="s">
        <v>8219</v>
      </c>
      <c r="B1636">
        <v>139</v>
      </c>
    </row>
    <row r="1637" spans="1:2" x14ac:dyDescent="0.35">
      <c r="A1637" t="s">
        <v>8219</v>
      </c>
      <c r="B1637">
        <v>140</v>
      </c>
    </row>
    <row r="1638" spans="1:2" x14ac:dyDescent="0.35">
      <c r="A1638" t="s">
        <v>8219</v>
      </c>
      <c r="B1638">
        <v>140</v>
      </c>
    </row>
    <row r="1639" spans="1:2" x14ac:dyDescent="0.35">
      <c r="A1639" t="s">
        <v>8219</v>
      </c>
      <c r="B1639">
        <v>140</v>
      </c>
    </row>
    <row r="1640" spans="1:2" x14ac:dyDescent="0.35">
      <c r="A1640" t="s">
        <v>8219</v>
      </c>
      <c r="B1640">
        <v>140</v>
      </c>
    </row>
    <row r="1641" spans="1:2" x14ac:dyDescent="0.35">
      <c r="A1641" t="s">
        <v>8219</v>
      </c>
      <c r="B1641">
        <v>141</v>
      </c>
    </row>
    <row r="1642" spans="1:2" x14ac:dyDescent="0.35">
      <c r="A1642" t="s">
        <v>8219</v>
      </c>
      <c r="B1642">
        <v>141</v>
      </c>
    </row>
    <row r="1643" spans="1:2" x14ac:dyDescent="0.35">
      <c r="A1643" t="s">
        <v>8219</v>
      </c>
      <c r="B1643">
        <v>141</v>
      </c>
    </row>
    <row r="1644" spans="1:2" x14ac:dyDescent="0.35">
      <c r="A1644" t="s">
        <v>8219</v>
      </c>
      <c r="B1644">
        <v>141</v>
      </c>
    </row>
    <row r="1645" spans="1:2" x14ac:dyDescent="0.35">
      <c r="A1645" t="s">
        <v>8219</v>
      </c>
      <c r="B1645">
        <v>141</v>
      </c>
    </row>
    <row r="1646" spans="1:2" x14ac:dyDescent="0.35">
      <c r="A1646" t="s">
        <v>8219</v>
      </c>
      <c r="B1646">
        <v>141</v>
      </c>
    </row>
    <row r="1647" spans="1:2" x14ac:dyDescent="0.35">
      <c r="A1647" t="s">
        <v>8219</v>
      </c>
      <c r="B1647">
        <v>142</v>
      </c>
    </row>
    <row r="1648" spans="1:2" x14ac:dyDescent="0.35">
      <c r="A1648" t="s">
        <v>8219</v>
      </c>
      <c r="B1648">
        <v>142</v>
      </c>
    </row>
    <row r="1649" spans="1:2" x14ac:dyDescent="0.35">
      <c r="A1649" t="s">
        <v>8219</v>
      </c>
      <c r="B1649">
        <v>143</v>
      </c>
    </row>
    <row r="1650" spans="1:2" x14ac:dyDescent="0.35">
      <c r="A1650" t="s">
        <v>8219</v>
      </c>
      <c r="B1650">
        <v>143</v>
      </c>
    </row>
    <row r="1651" spans="1:2" x14ac:dyDescent="0.35">
      <c r="A1651" t="s">
        <v>8219</v>
      </c>
      <c r="B1651">
        <v>144</v>
      </c>
    </row>
    <row r="1652" spans="1:2" x14ac:dyDescent="0.35">
      <c r="A1652" t="s">
        <v>8219</v>
      </c>
      <c r="B1652">
        <v>144</v>
      </c>
    </row>
    <row r="1653" spans="1:2" x14ac:dyDescent="0.35">
      <c r="A1653" t="s">
        <v>8219</v>
      </c>
      <c r="B1653">
        <v>145</v>
      </c>
    </row>
    <row r="1654" spans="1:2" x14ac:dyDescent="0.35">
      <c r="A1654" t="s">
        <v>8219</v>
      </c>
      <c r="B1654">
        <v>145</v>
      </c>
    </row>
    <row r="1655" spans="1:2" x14ac:dyDescent="0.35">
      <c r="A1655" t="s">
        <v>8219</v>
      </c>
      <c r="B1655">
        <v>145</v>
      </c>
    </row>
    <row r="1656" spans="1:2" x14ac:dyDescent="0.35">
      <c r="A1656" t="s">
        <v>8219</v>
      </c>
      <c r="B1656">
        <v>145</v>
      </c>
    </row>
    <row r="1657" spans="1:2" x14ac:dyDescent="0.35">
      <c r="A1657" t="s">
        <v>8219</v>
      </c>
      <c r="B1657">
        <v>145</v>
      </c>
    </row>
    <row r="1658" spans="1:2" x14ac:dyDescent="0.35">
      <c r="A1658" t="s">
        <v>8219</v>
      </c>
      <c r="B1658">
        <v>145</v>
      </c>
    </row>
    <row r="1659" spans="1:2" x14ac:dyDescent="0.35">
      <c r="A1659" t="s">
        <v>8219</v>
      </c>
      <c r="B1659">
        <v>146</v>
      </c>
    </row>
    <row r="1660" spans="1:2" x14ac:dyDescent="0.35">
      <c r="A1660" t="s">
        <v>8219</v>
      </c>
      <c r="B1660">
        <v>146</v>
      </c>
    </row>
    <row r="1661" spans="1:2" x14ac:dyDescent="0.35">
      <c r="A1661" t="s">
        <v>8219</v>
      </c>
      <c r="B1661">
        <v>146</v>
      </c>
    </row>
    <row r="1662" spans="1:2" x14ac:dyDescent="0.35">
      <c r="A1662" t="s">
        <v>8219</v>
      </c>
      <c r="B1662">
        <v>147</v>
      </c>
    </row>
    <row r="1663" spans="1:2" x14ac:dyDescent="0.35">
      <c r="A1663" t="s">
        <v>8219</v>
      </c>
      <c r="B1663">
        <v>147</v>
      </c>
    </row>
    <row r="1664" spans="1:2" x14ac:dyDescent="0.35">
      <c r="A1664" t="s">
        <v>8219</v>
      </c>
      <c r="B1664">
        <v>147</v>
      </c>
    </row>
    <row r="1665" spans="1:2" x14ac:dyDescent="0.35">
      <c r="A1665" t="s">
        <v>8219</v>
      </c>
      <c r="B1665">
        <v>147</v>
      </c>
    </row>
    <row r="1666" spans="1:2" x14ac:dyDescent="0.35">
      <c r="A1666" t="s">
        <v>8219</v>
      </c>
      <c r="B1666">
        <v>147</v>
      </c>
    </row>
    <row r="1667" spans="1:2" x14ac:dyDescent="0.35">
      <c r="A1667" t="s">
        <v>8219</v>
      </c>
      <c r="B1667">
        <v>147</v>
      </c>
    </row>
    <row r="1668" spans="1:2" x14ac:dyDescent="0.35">
      <c r="A1668" t="s">
        <v>8219</v>
      </c>
      <c r="B1668">
        <v>148</v>
      </c>
    </row>
    <row r="1669" spans="1:2" x14ac:dyDescent="0.35">
      <c r="A1669" t="s">
        <v>8219</v>
      </c>
      <c r="B1669">
        <v>148</v>
      </c>
    </row>
    <row r="1670" spans="1:2" x14ac:dyDescent="0.35">
      <c r="A1670" t="s">
        <v>8219</v>
      </c>
      <c r="B1670">
        <v>149</v>
      </c>
    </row>
    <row r="1671" spans="1:2" x14ac:dyDescent="0.35">
      <c r="A1671" t="s">
        <v>8219</v>
      </c>
      <c r="B1671">
        <v>149</v>
      </c>
    </row>
    <row r="1672" spans="1:2" x14ac:dyDescent="0.35">
      <c r="A1672" t="s">
        <v>8219</v>
      </c>
      <c r="B1672">
        <v>149</v>
      </c>
    </row>
    <row r="1673" spans="1:2" x14ac:dyDescent="0.35">
      <c r="A1673" t="s">
        <v>8219</v>
      </c>
      <c r="B1673">
        <v>149</v>
      </c>
    </row>
    <row r="1674" spans="1:2" x14ac:dyDescent="0.35">
      <c r="A1674" t="s">
        <v>8219</v>
      </c>
      <c r="B1674">
        <v>150</v>
      </c>
    </row>
    <row r="1675" spans="1:2" x14ac:dyDescent="0.35">
      <c r="A1675" t="s">
        <v>8219</v>
      </c>
      <c r="B1675">
        <v>150</v>
      </c>
    </row>
    <row r="1676" spans="1:2" x14ac:dyDescent="0.35">
      <c r="A1676" t="s">
        <v>8219</v>
      </c>
      <c r="B1676">
        <v>150</v>
      </c>
    </row>
    <row r="1677" spans="1:2" x14ac:dyDescent="0.35">
      <c r="A1677" t="s">
        <v>8219</v>
      </c>
      <c r="B1677">
        <v>150</v>
      </c>
    </row>
    <row r="1678" spans="1:2" x14ac:dyDescent="0.35">
      <c r="A1678" t="s">
        <v>8219</v>
      </c>
      <c r="B1678">
        <v>150</v>
      </c>
    </row>
    <row r="1679" spans="1:2" x14ac:dyDescent="0.35">
      <c r="A1679" t="s">
        <v>8219</v>
      </c>
      <c r="B1679">
        <v>151</v>
      </c>
    </row>
    <row r="1680" spans="1:2" x14ac:dyDescent="0.35">
      <c r="A1680" t="s">
        <v>8219</v>
      </c>
      <c r="B1680">
        <v>151</v>
      </c>
    </row>
    <row r="1681" spans="1:2" x14ac:dyDescent="0.35">
      <c r="A1681" t="s">
        <v>8219</v>
      </c>
      <c r="B1681">
        <v>151</v>
      </c>
    </row>
    <row r="1682" spans="1:2" x14ac:dyDescent="0.35">
      <c r="A1682" t="s">
        <v>8219</v>
      </c>
      <c r="B1682">
        <v>152</v>
      </c>
    </row>
    <row r="1683" spans="1:2" x14ac:dyDescent="0.35">
      <c r="A1683" t="s">
        <v>8219</v>
      </c>
      <c r="B1683">
        <v>153</v>
      </c>
    </row>
    <row r="1684" spans="1:2" x14ac:dyDescent="0.35">
      <c r="A1684" t="s">
        <v>8219</v>
      </c>
      <c r="B1684">
        <v>154</v>
      </c>
    </row>
    <row r="1685" spans="1:2" x14ac:dyDescent="0.35">
      <c r="A1685" t="s">
        <v>8219</v>
      </c>
      <c r="B1685">
        <v>156</v>
      </c>
    </row>
    <row r="1686" spans="1:2" x14ac:dyDescent="0.35">
      <c r="A1686" t="s">
        <v>8219</v>
      </c>
      <c r="B1686">
        <v>156</v>
      </c>
    </row>
    <row r="1687" spans="1:2" x14ac:dyDescent="0.35">
      <c r="A1687" t="s">
        <v>8219</v>
      </c>
      <c r="B1687">
        <v>157</v>
      </c>
    </row>
    <row r="1688" spans="1:2" x14ac:dyDescent="0.35">
      <c r="A1688" t="s">
        <v>8219</v>
      </c>
      <c r="B1688">
        <v>157</v>
      </c>
    </row>
    <row r="1689" spans="1:2" x14ac:dyDescent="0.35">
      <c r="A1689" t="s">
        <v>8219</v>
      </c>
      <c r="B1689">
        <v>158</v>
      </c>
    </row>
    <row r="1690" spans="1:2" x14ac:dyDescent="0.35">
      <c r="A1690" t="s">
        <v>8219</v>
      </c>
      <c r="B1690">
        <v>158</v>
      </c>
    </row>
    <row r="1691" spans="1:2" x14ac:dyDescent="0.35">
      <c r="A1691" t="s">
        <v>8219</v>
      </c>
      <c r="B1691">
        <v>158</v>
      </c>
    </row>
    <row r="1692" spans="1:2" x14ac:dyDescent="0.35">
      <c r="A1692" t="s">
        <v>8219</v>
      </c>
      <c r="B1692">
        <v>158</v>
      </c>
    </row>
    <row r="1693" spans="1:2" x14ac:dyDescent="0.35">
      <c r="A1693" t="s">
        <v>8219</v>
      </c>
      <c r="B1693">
        <v>158</v>
      </c>
    </row>
    <row r="1694" spans="1:2" x14ac:dyDescent="0.35">
      <c r="A1694" t="s">
        <v>8219</v>
      </c>
      <c r="B1694">
        <v>158</v>
      </c>
    </row>
    <row r="1695" spans="1:2" x14ac:dyDescent="0.35">
      <c r="A1695" t="s">
        <v>8219</v>
      </c>
      <c r="B1695">
        <v>159</v>
      </c>
    </row>
    <row r="1696" spans="1:2" x14ac:dyDescent="0.35">
      <c r="A1696" t="s">
        <v>8219</v>
      </c>
      <c r="B1696">
        <v>159</v>
      </c>
    </row>
    <row r="1697" spans="1:2" x14ac:dyDescent="0.35">
      <c r="A1697" t="s">
        <v>8219</v>
      </c>
      <c r="B1697">
        <v>159</v>
      </c>
    </row>
    <row r="1698" spans="1:2" x14ac:dyDescent="0.35">
      <c r="A1698" t="s">
        <v>8219</v>
      </c>
      <c r="B1698">
        <v>159</v>
      </c>
    </row>
    <row r="1699" spans="1:2" x14ac:dyDescent="0.35">
      <c r="A1699" t="s">
        <v>8219</v>
      </c>
      <c r="B1699">
        <v>159</v>
      </c>
    </row>
    <row r="1700" spans="1:2" x14ac:dyDescent="0.35">
      <c r="A1700" t="s">
        <v>8219</v>
      </c>
      <c r="B1700">
        <v>159</v>
      </c>
    </row>
    <row r="1701" spans="1:2" x14ac:dyDescent="0.35">
      <c r="A1701" t="s">
        <v>8219</v>
      </c>
      <c r="B1701">
        <v>159</v>
      </c>
    </row>
    <row r="1702" spans="1:2" x14ac:dyDescent="0.35">
      <c r="A1702" t="s">
        <v>8219</v>
      </c>
      <c r="B1702">
        <v>160</v>
      </c>
    </row>
    <row r="1703" spans="1:2" x14ac:dyDescent="0.35">
      <c r="A1703" t="s">
        <v>8219</v>
      </c>
      <c r="B1703">
        <v>160</v>
      </c>
    </row>
    <row r="1704" spans="1:2" x14ac:dyDescent="0.35">
      <c r="A1704" t="s">
        <v>8219</v>
      </c>
      <c r="B1704">
        <v>162</v>
      </c>
    </row>
    <row r="1705" spans="1:2" x14ac:dyDescent="0.35">
      <c r="A1705" t="s">
        <v>8219</v>
      </c>
      <c r="B1705">
        <v>162</v>
      </c>
    </row>
    <row r="1706" spans="1:2" x14ac:dyDescent="0.35">
      <c r="A1706" t="s">
        <v>8219</v>
      </c>
      <c r="B1706">
        <v>163</v>
      </c>
    </row>
    <row r="1707" spans="1:2" x14ac:dyDescent="0.35">
      <c r="A1707" t="s">
        <v>8219</v>
      </c>
      <c r="B1707">
        <v>163</v>
      </c>
    </row>
    <row r="1708" spans="1:2" x14ac:dyDescent="0.35">
      <c r="A1708" t="s">
        <v>8219</v>
      </c>
      <c r="B1708">
        <v>163</v>
      </c>
    </row>
    <row r="1709" spans="1:2" x14ac:dyDescent="0.35">
      <c r="A1709" t="s">
        <v>8219</v>
      </c>
      <c r="B1709">
        <v>163</v>
      </c>
    </row>
    <row r="1710" spans="1:2" x14ac:dyDescent="0.35">
      <c r="A1710" t="s">
        <v>8219</v>
      </c>
      <c r="B1710">
        <v>163</v>
      </c>
    </row>
    <row r="1711" spans="1:2" x14ac:dyDescent="0.35">
      <c r="A1711" t="s">
        <v>8219</v>
      </c>
      <c r="B1711">
        <v>165</v>
      </c>
    </row>
    <row r="1712" spans="1:2" x14ac:dyDescent="0.35">
      <c r="A1712" t="s">
        <v>8219</v>
      </c>
      <c r="B1712">
        <v>165</v>
      </c>
    </row>
    <row r="1713" spans="1:2" x14ac:dyDescent="0.35">
      <c r="A1713" t="s">
        <v>8219</v>
      </c>
      <c r="B1713">
        <v>165</v>
      </c>
    </row>
    <row r="1714" spans="1:2" x14ac:dyDescent="0.35">
      <c r="A1714" t="s">
        <v>8219</v>
      </c>
      <c r="B1714">
        <v>166</v>
      </c>
    </row>
    <row r="1715" spans="1:2" x14ac:dyDescent="0.35">
      <c r="A1715" t="s">
        <v>8219</v>
      </c>
      <c r="B1715">
        <v>167</v>
      </c>
    </row>
    <row r="1716" spans="1:2" x14ac:dyDescent="0.35">
      <c r="A1716" t="s">
        <v>8219</v>
      </c>
      <c r="B1716">
        <v>167</v>
      </c>
    </row>
    <row r="1717" spans="1:2" x14ac:dyDescent="0.35">
      <c r="A1717" t="s">
        <v>8219</v>
      </c>
      <c r="B1717">
        <v>167</v>
      </c>
    </row>
    <row r="1718" spans="1:2" x14ac:dyDescent="0.35">
      <c r="A1718" t="s">
        <v>8219</v>
      </c>
      <c r="B1718">
        <v>167</v>
      </c>
    </row>
    <row r="1719" spans="1:2" x14ac:dyDescent="0.35">
      <c r="A1719" t="s">
        <v>8219</v>
      </c>
      <c r="B1719">
        <v>167</v>
      </c>
    </row>
    <row r="1720" spans="1:2" x14ac:dyDescent="0.35">
      <c r="A1720" t="s">
        <v>8219</v>
      </c>
      <c r="B1720">
        <v>167</v>
      </c>
    </row>
    <row r="1721" spans="1:2" x14ac:dyDescent="0.35">
      <c r="A1721" t="s">
        <v>8219</v>
      </c>
      <c r="B1721">
        <v>167</v>
      </c>
    </row>
    <row r="1722" spans="1:2" x14ac:dyDescent="0.35">
      <c r="A1722" t="s">
        <v>8219</v>
      </c>
      <c r="B1722">
        <v>168</v>
      </c>
    </row>
    <row r="1723" spans="1:2" x14ac:dyDescent="0.35">
      <c r="A1723" t="s">
        <v>8219</v>
      </c>
      <c r="B1723">
        <v>168</v>
      </c>
    </row>
    <row r="1724" spans="1:2" x14ac:dyDescent="0.35">
      <c r="A1724" t="s">
        <v>8219</v>
      </c>
      <c r="B1724">
        <v>168</v>
      </c>
    </row>
    <row r="1725" spans="1:2" x14ac:dyDescent="0.35">
      <c r="A1725" t="s">
        <v>8219</v>
      </c>
      <c r="B1725">
        <v>168</v>
      </c>
    </row>
    <row r="1726" spans="1:2" x14ac:dyDescent="0.35">
      <c r="A1726" t="s">
        <v>8219</v>
      </c>
      <c r="B1726">
        <v>169</v>
      </c>
    </row>
    <row r="1727" spans="1:2" x14ac:dyDescent="0.35">
      <c r="A1727" t="s">
        <v>8219</v>
      </c>
      <c r="B1727">
        <v>169</v>
      </c>
    </row>
    <row r="1728" spans="1:2" x14ac:dyDescent="0.35">
      <c r="A1728" t="s">
        <v>8219</v>
      </c>
      <c r="B1728">
        <v>169</v>
      </c>
    </row>
    <row r="1729" spans="1:2" x14ac:dyDescent="0.35">
      <c r="A1729" t="s">
        <v>8219</v>
      </c>
      <c r="B1729">
        <v>169</v>
      </c>
    </row>
    <row r="1730" spans="1:2" x14ac:dyDescent="0.35">
      <c r="A1730" t="s">
        <v>8219</v>
      </c>
      <c r="B1730">
        <v>169</v>
      </c>
    </row>
    <row r="1731" spans="1:2" x14ac:dyDescent="0.35">
      <c r="A1731" t="s">
        <v>8219</v>
      </c>
      <c r="B1731">
        <v>170</v>
      </c>
    </row>
    <row r="1732" spans="1:2" x14ac:dyDescent="0.35">
      <c r="A1732" t="s">
        <v>8219</v>
      </c>
      <c r="B1732">
        <v>170</v>
      </c>
    </row>
    <row r="1733" spans="1:2" x14ac:dyDescent="0.35">
      <c r="A1733" t="s">
        <v>8219</v>
      </c>
      <c r="B1733">
        <v>170</v>
      </c>
    </row>
    <row r="1734" spans="1:2" x14ac:dyDescent="0.35">
      <c r="A1734" t="s">
        <v>8219</v>
      </c>
      <c r="B1734">
        <v>171</v>
      </c>
    </row>
    <row r="1735" spans="1:2" x14ac:dyDescent="0.35">
      <c r="A1735" t="s">
        <v>8219</v>
      </c>
      <c r="B1735">
        <v>172</v>
      </c>
    </row>
    <row r="1736" spans="1:2" x14ac:dyDescent="0.35">
      <c r="A1736" t="s">
        <v>8219</v>
      </c>
      <c r="B1736">
        <v>173</v>
      </c>
    </row>
    <row r="1737" spans="1:2" x14ac:dyDescent="0.35">
      <c r="A1737" t="s">
        <v>8219</v>
      </c>
      <c r="B1737">
        <v>173</v>
      </c>
    </row>
    <row r="1738" spans="1:2" x14ac:dyDescent="0.35">
      <c r="A1738" t="s">
        <v>8219</v>
      </c>
      <c r="B1738">
        <v>174</v>
      </c>
    </row>
    <row r="1739" spans="1:2" x14ac:dyDescent="0.35">
      <c r="A1739" t="s">
        <v>8219</v>
      </c>
      <c r="B1739">
        <v>174</v>
      </c>
    </row>
    <row r="1740" spans="1:2" x14ac:dyDescent="0.35">
      <c r="A1740" t="s">
        <v>8219</v>
      </c>
      <c r="B1740">
        <v>174</v>
      </c>
    </row>
    <row r="1741" spans="1:2" x14ac:dyDescent="0.35">
      <c r="A1741" t="s">
        <v>8219</v>
      </c>
      <c r="B1741">
        <v>175</v>
      </c>
    </row>
    <row r="1742" spans="1:2" x14ac:dyDescent="0.35">
      <c r="A1742" t="s">
        <v>8219</v>
      </c>
      <c r="B1742">
        <v>175</v>
      </c>
    </row>
    <row r="1743" spans="1:2" x14ac:dyDescent="0.35">
      <c r="A1743" t="s">
        <v>8219</v>
      </c>
      <c r="B1743">
        <v>176</v>
      </c>
    </row>
    <row r="1744" spans="1:2" x14ac:dyDescent="0.35">
      <c r="A1744" t="s">
        <v>8219</v>
      </c>
      <c r="B1744">
        <v>176</v>
      </c>
    </row>
    <row r="1745" spans="1:2" x14ac:dyDescent="0.35">
      <c r="A1745" t="s">
        <v>8219</v>
      </c>
      <c r="B1745">
        <v>176</v>
      </c>
    </row>
    <row r="1746" spans="1:2" x14ac:dyDescent="0.35">
      <c r="A1746" t="s">
        <v>8219</v>
      </c>
      <c r="B1746">
        <v>176</v>
      </c>
    </row>
    <row r="1747" spans="1:2" x14ac:dyDescent="0.35">
      <c r="A1747" t="s">
        <v>8219</v>
      </c>
      <c r="B1747">
        <v>177</v>
      </c>
    </row>
    <row r="1748" spans="1:2" x14ac:dyDescent="0.35">
      <c r="A1748" t="s">
        <v>8219</v>
      </c>
      <c r="B1748">
        <v>178</v>
      </c>
    </row>
    <row r="1749" spans="1:2" x14ac:dyDescent="0.35">
      <c r="A1749" t="s">
        <v>8219</v>
      </c>
      <c r="B1749">
        <v>179</v>
      </c>
    </row>
    <row r="1750" spans="1:2" x14ac:dyDescent="0.35">
      <c r="A1750" t="s">
        <v>8219</v>
      </c>
      <c r="B1750">
        <v>179</v>
      </c>
    </row>
    <row r="1751" spans="1:2" x14ac:dyDescent="0.35">
      <c r="A1751" t="s">
        <v>8219</v>
      </c>
      <c r="B1751">
        <v>179</v>
      </c>
    </row>
    <row r="1752" spans="1:2" x14ac:dyDescent="0.35">
      <c r="A1752" t="s">
        <v>8219</v>
      </c>
      <c r="B1752">
        <v>179</v>
      </c>
    </row>
    <row r="1753" spans="1:2" x14ac:dyDescent="0.35">
      <c r="A1753" t="s">
        <v>8219</v>
      </c>
      <c r="B1753">
        <v>180</v>
      </c>
    </row>
    <row r="1754" spans="1:2" x14ac:dyDescent="0.35">
      <c r="A1754" t="s">
        <v>8219</v>
      </c>
      <c r="B1754">
        <v>180</v>
      </c>
    </row>
    <row r="1755" spans="1:2" x14ac:dyDescent="0.35">
      <c r="A1755" t="s">
        <v>8219</v>
      </c>
      <c r="B1755">
        <v>181</v>
      </c>
    </row>
    <row r="1756" spans="1:2" x14ac:dyDescent="0.35">
      <c r="A1756" t="s">
        <v>8219</v>
      </c>
      <c r="B1756">
        <v>181</v>
      </c>
    </row>
    <row r="1757" spans="1:2" x14ac:dyDescent="0.35">
      <c r="A1757" t="s">
        <v>8219</v>
      </c>
      <c r="B1757">
        <v>181</v>
      </c>
    </row>
    <row r="1758" spans="1:2" x14ac:dyDescent="0.35">
      <c r="A1758" t="s">
        <v>8219</v>
      </c>
      <c r="B1758">
        <v>182</v>
      </c>
    </row>
    <row r="1759" spans="1:2" x14ac:dyDescent="0.35">
      <c r="A1759" t="s">
        <v>8219</v>
      </c>
      <c r="B1759">
        <v>182</v>
      </c>
    </row>
    <row r="1760" spans="1:2" x14ac:dyDescent="0.35">
      <c r="A1760" t="s">
        <v>8219</v>
      </c>
      <c r="B1760">
        <v>182</v>
      </c>
    </row>
    <row r="1761" spans="1:2" x14ac:dyDescent="0.35">
      <c r="A1761" t="s">
        <v>8219</v>
      </c>
      <c r="B1761">
        <v>183</v>
      </c>
    </row>
    <row r="1762" spans="1:2" x14ac:dyDescent="0.35">
      <c r="A1762" t="s">
        <v>8219</v>
      </c>
      <c r="B1762">
        <v>183</v>
      </c>
    </row>
    <row r="1763" spans="1:2" x14ac:dyDescent="0.35">
      <c r="A1763" t="s">
        <v>8219</v>
      </c>
      <c r="B1763">
        <v>183</v>
      </c>
    </row>
    <row r="1764" spans="1:2" x14ac:dyDescent="0.35">
      <c r="A1764" t="s">
        <v>8219</v>
      </c>
      <c r="B1764">
        <v>183</v>
      </c>
    </row>
    <row r="1765" spans="1:2" x14ac:dyDescent="0.35">
      <c r="A1765" t="s">
        <v>8219</v>
      </c>
      <c r="B1765">
        <v>184</v>
      </c>
    </row>
    <row r="1766" spans="1:2" x14ac:dyDescent="0.35">
      <c r="A1766" t="s">
        <v>8219</v>
      </c>
      <c r="B1766">
        <v>184</v>
      </c>
    </row>
    <row r="1767" spans="1:2" x14ac:dyDescent="0.35">
      <c r="A1767" t="s">
        <v>8219</v>
      </c>
      <c r="B1767">
        <v>184</v>
      </c>
    </row>
    <row r="1768" spans="1:2" x14ac:dyDescent="0.35">
      <c r="A1768" t="s">
        <v>8219</v>
      </c>
      <c r="B1768">
        <v>184</v>
      </c>
    </row>
    <row r="1769" spans="1:2" x14ac:dyDescent="0.35">
      <c r="A1769" t="s">
        <v>8219</v>
      </c>
      <c r="B1769">
        <v>185</v>
      </c>
    </row>
    <row r="1770" spans="1:2" x14ac:dyDescent="0.35">
      <c r="A1770" t="s">
        <v>8219</v>
      </c>
      <c r="B1770">
        <v>185</v>
      </c>
    </row>
    <row r="1771" spans="1:2" x14ac:dyDescent="0.35">
      <c r="A1771" t="s">
        <v>8219</v>
      </c>
      <c r="B1771">
        <v>186</v>
      </c>
    </row>
    <row r="1772" spans="1:2" x14ac:dyDescent="0.35">
      <c r="A1772" t="s">
        <v>8219</v>
      </c>
      <c r="B1772">
        <v>186</v>
      </c>
    </row>
    <row r="1773" spans="1:2" x14ac:dyDescent="0.35">
      <c r="A1773" t="s">
        <v>8219</v>
      </c>
      <c r="B1773">
        <v>186</v>
      </c>
    </row>
    <row r="1774" spans="1:2" x14ac:dyDescent="0.35">
      <c r="A1774" t="s">
        <v>8219</v>
      </c>
      <c r="B1774">
        <v>187</v>
      </c>
    </row>
    <row r="1775" spans="1:2" x14ac:dyDescent="0.35">
      <c r="A1775" t="s">
        <v>8219</v>
      </c>
      <c r="B1775">
        <v>188</v>
      </c>
    </row>
    <row r="1776" spans="1:2" x14ac:dyDescent="0.35">
      <c r="A1776" t="s">
        <v>8219</v>
      </c>
      <c r="B1776">
        <v>188</v>
      </c>
    </row>
    <row r="1777" spans="1:2" x14ac:dyDescent="0.35">
      <c r="A1777" t="s">
        <v>8219</v>
      </c>
      <c r="B1777">
        <v>188</v>
      </c>
    </row>
    <row r="1778" spans="1:2" x14ac:dyDescent="0.35">
      <c r="A1778" t="s">
        <v>8219</v>
      </c>
      <c r="B1778">
        <v>189</v>
      </c>
    </row>
    <row r="1779" spans="1:2" x14ac:dyDescent="0.35">
      <c r="A1779" t="s">
        <v>8219</v>
      </c>
      <c r="B1779">
        <v>189</v>
      </c>
    </row>
    <row r="1780" spans="1:2" x14ac:dyDescent="0.35">
      <c r="A1780" t="s">
        <v>8219</v>
      </c>
      <c r="B1780">
        <v>190</v>
      </c>
    </row>
    <row r="1781" spans="1:2" x14ac:dyDescent="0.35">
      <c r="A1781" t="s">
        <v>8219</v>
      </c>
      <c r="B1781">
        <v>190</v>
      </c>
    </row>
    <row r="1782" spans="1:2" x14ac:dyDescent="0.35">
      <c r="A1782" t="s">
        <v>8219</v>
      </c>
      <c r="B1782">
        <v>191</v>
      </c>
    </row>
    <row r="1783" spans="1:2" x14ac:dyDescent="0.35">
      <c r="A1783" t="s">
        <v>8219</v>
      </c>
      <c r="B1783">
        <v>191</v>
      </c>
    </row>
    <row r="1784" spans="1:2" x14ac:dyDescent="0.35">
      <c r="A1784" t="s">
        <v>8219</v>
      </c>
      <c r="B1784">
        <v>191</v>
      </c>
    </row>
    <row r="1785" spans="1:2" x14ac:dyDescent="0.35">
      <c r="A1785" t="s">
        <v>8219</v>
      </c>
      <c r="B1785">
        <v>191</v>
      </c>
    </row>
    <row r="1786" spans="1:2" x14ac:dyDescent="0.35">
      <c r="A1786" t="s">
        <v>8219</v>
      </c>
      <c r="B1786">
        <v>191</v>
      </c>
    </row>
    <row r="1787" spans="1:2" x14ac:dyDescent="0.35">
      <c r="A1787" t="s">
        <v>8219</v>
      </c>
      <c r="B1787">
        <v>193</v>
      </c>
    </row>
    <row r="1788" spans="1:2" x14ac:dyDescent="0.35">
      <c r="A1788" t="s">
        <v>8219</v>
      </c>
      <c r="B1788">
        <v>193</v>
      </c>
    </row>
    <row r="1789" spans="1:2" x14ac:dyDescent="0.35">
      <c r="A1789" t="s">
        <v>8219</v>
      </c>
      <c r="B1789">
        <v>193</v>
      </c>
    </row>
    <row r="1790" spans="1:2" x14ac:dyDescent="0.35">
      <c r="A1790" t="s">
        <v>8219</v>
      </c>
      <c r="B1790">
        <v>194</v>
      </c>
    </row>
    <row r="1791" spans="1:2" x14ac:dyDescent="0.35">
      <c r="A1791" t="s">
        <v>8219</v>
      </c>
      <c r="B1791">
        <v>194</v>
      </c>
    </row>
    <row r="1792" spans="1:2" x14ac:dyDescent="0.35">
      <c r="A1792" t="s">
        <v>8219</v>
      </c>
      <c r="B1792">
        <v>196</v>
      </c>
    </row>
    <row r="1793" spans="1:2" x14ac:dyDescent="0.35">
      <c r="A1793" t="s">
        <v>8219</v>
      </c>
      <c r="B1793">
        <v>196</v>
      </c>
    </row>
    <row r="1794" spans="1:2" x14ac:dyDescent="0.35">
      <c r="A1794" t="s">
        <v>8219</v>
      </c>
      <c r="B1794">
        <v>196</v>
      </c>
    </row>
    <row r="1795" spans="1:2" x14ac:dyDescent="0.35">
      <c r="A1795" t="s">
        <v>8219</v>
      </c>
      <c r="B1795">
        <v>197</v>
      </c>
    </row>
    <row r="1796" spans="1:2" x14ac:dyDescent="0.35">
      <c r="A1796" t="s">
        <v>8219</v>
      </c>
      <c r="B1796">
        <v>197</v>
      </c>
    </row>
    <row r="1797" spans="1:2" x14ac:dyDescent="0.35">
      <c r="A1797" t="s">
        <v>8219</v>
      </c>
      <c r="B1797">
        <v>199</v>
      </c>
    </row>
    <row r="1798" spans="1:2" x14ac:dyDescent="0.35">
      <c r="A1798" t="s">
        <v>8219</v>
      </c>
      <c r="B1798">
        <v>199</v>
      </c>
    </row>
    <row r="1799" spans="1:2" x14ac:dyDescent="0.35">
      <c r="A1799" t="s">
        <v>8219</v>
      </c>
      <c r="B1799">
        <v>199</v>
      </c>
    </row>
    <row r="1800" spans="1:2" x14ac:dyDescent="0.35">
      <c r="A1800" t="s">
        <v>8219</v>
      </c>
      <c r="B1800">
        <v>200</v>
      </c>
    </row>
    <row r="1801" spans="1:2" x14ac:dyDescent="0.35">
      <c r="A1801" t="s">
        <v>8219</v>
      </c>
      <c r="B1801">
        <v>200</v>
      </c>
    </row>
    <row r="1802" spans="1:2" x14ac:dyDescent="0.35">
      <c r="A1802" t="s">
        <v>8219</v>
      </c>
      <c r="B1802">
        <v>202</v>
      </c>
    </row>
    <row r="1803" spans="1:2" x14ac:dyDescent="0.35">
      <c r="A1803" t="s">
        <v>8219</v>
      </c>
      <c r="B1803">
        <v>202</v>
      </c>
    </row>
    <row r="1804" spans="1:2" x14ac:dyDescent="0.35">
      <c r="A1804" t="s">
        <v>8219</v>
      </c>
      <c r="B1804">
        <v>202</v>
      </c>
    </row>
    <row r="1805" spans="1:2" x14ac:dyDescent="0.35">
      <c r="A1805" t="s">
        <v>8219</v>
      </c>
      <c r="B1805">
        <v>202</v>
      </c>
    </row>
    <row r="1806" spans="1:2" x14ac:dyDescent="0.35">
      <c r="A1806" t="s">
        <v>8219</v>
      </c>
      <c r="B1806">
        <v>203</v>
      </c>
    </row>
    <row r="1807" spans="1:2" x14ac:dyDescent="0.35">
      <c r="A1807" t="s">
        <v>8219</v>
      </c>
      <c r="B1807">
        <v>204</v>
      </c>
    </row>
    <row r="1808" spans="1:2" x14ac:dyDescent="0.35">
      <c r="A1808" t="s">
        <v>8219</v>
      </c>
      <c r="B1808">
        <v>204</v>
      </c>
    </row>
    <row r="1809" spans="1:2" x14ac:dyDescent="0.35">
      <c r="A1809" t="s">
        <v>8219</v>
      </c>
      <c r="B1809">
        <v>205</v>
      </c>
    </row>
    <row r="1810" spans="1:2" x14ac:dyDescent="0.35">
      <c r="A1810" t="s">
        <v>8219</v>
      </c>
      <c r="B1810">
        <v>205</v>
      </c>
    </row>
    <row r="1811" spans="1:2" x14ac:dyDescent="0.35">
      <c r="A1811" t="s">
        <v>8219</v>
      </c>
      <c r="B1811">
        <v>205</v>
      </c>
    </row>
    <row r="1812" spans="1:2" x14ac:dyDescent="0.35">
      <c r="A1812" t="s">
        <v>8219</v>
      </c>
      <c r="B1812">
        <v>205</v>
      </c>
    </row>
    <row r="1813" spans="1:2" x14ac:dyDescent="0.35">
      <c r="A1813" t="s">
        <v>8219</v>
      </c>
      <c r="B1813">
        <v>206</v>
      </c>
    </row>
    <row r="1814" spans="1:2" x14ac:dyDescent="0.35">
      <c r="A1814" t="s">
        <v>8219</v>
      </c>
      <c r="B1814">
        <v>206</v>
      </c>
    </row>
    <row r="1815" spans="1:2" x14ac:dyDescent="0.35">
      <c r="A1815" t="s">
        <v>8219</v>
      </c>
      <c r="B1815">
        <v>206</v>
      </c>
    </row>
    <row r="1816" spans="1:2" x14ac:dyDescent="0.35">
      <c r="A1816" t="s">
        <v>8219</v>
      </c>
      <c r="B1816">
        <v>206</v>
      </c>
    </row>
    <row r="1817" spans="1:2" x14ac:dyDescent="0.35">
      <c r="A1817" t="s">
        <v>8219</v>
      </c>
      <c r="B1817">
        <v>206</v>
      </c>
    </row>
    <row r="1818" spans="1:2" x14ac:dyDescent="0.35">
      <c r="A1818" t="s">
        <v>8219</v>
      </c>
      <c r="B1818">
        <v>207</v>
      </c>
    </row>
    <row r="1819" spans="1:2" x14ac:dyDescent="0.35">
      <c r="A1819" t="s">
        <v>8219</v>
      </c>
      <c r="B1819">
        <v>207</v>
      </c>
    </row>
    <row r="1820" spans="1:2" x14ac:dyDescent="0.35">
      <c r="A1820" t="s">
        <v>8219</v>
      </c>
      <c r="B1820">
        <v>208</v>
      </c>
    </row>
    <row r="1821" spans="1:2" x14ac:dyDescent="0.35">
      <c r="A1821" t="s">
        <v>8219</v>
      </c>
      <c r="B1821">
        <v>209</v>
      </c>
    </row>
    <row r="1822" spans="1:2" x14ac:dyDescent="0.35">
      <c r="A1822" t="s">
        <v>8219</v>
      </c>
      <c r="B1822">
        <v>210</v>
      </c>
    </row>
    <row r="1823" spans="1:2" x14ac:dyDescent="0.35">
      <c r="A1823" t="s">
        <v>8219</v>
      </c>
      <c r="B1823">
        <v>211</v>
      </c>
    </row>
    <row r="1824" spans="1:2" x14ac:dyDescent="0.35">
      <c r="A1824" t="s">
        <v>8219</v>
      </c>
      <c r="B1824">
        <v>211</v>
      </c>
    </row>
    <row r="1825" spans="1:2" x14ac:dyDescent="0.35">
      <c r="A1825" t="s">
        <v>8219</v>
      </c>
      <c r="B1825">
        <v>211</v>
      </c>
    </row>
    <row r="1826" spans="1:2" x14ac:dyDescent="0.35">
      <c r="A1826" t="s">
        <v>8219</v>
      </c>
      <c r="B1826">
        <v>213</v>
      </c>
    </row>
    <row r="1827" spans="1:2" x14ac:dyDescent="0.35">
      <c r="A1827" t="s">
        <v>8219</v>
      </c>
      <c r="B1827">
        <v>213</v>
      </c>
    </row>
    <row r="1828" spans="1:2" x14ac:dyDescent="0.35">
      <c r="A1828" t="s">
        <v>8219</v>
      </c>
      <c r="B1828">
        <v>215</v>
      </c>
    </row>
    <row r="1829" spans="1:2" x14ac:dyDescent="0.35">
      <c r="A1829" t="s">
        <v>8219</v>
      </c>
      <c r="B1829">
        <v>216</v>
      </c>
    </row>
    <row r="1830" spans="1:2" x14ac:dyDescent="0.35">
      <c r="A1830" t="s">
        <v>8219</v>
      </c>
      <c r="B1830">
        <v>217</v>
      </c>
    </row>
    <row r="1831" spans="1:2" x14ac:dyDescent="0.35">
      <c r="A1831" t="s">
        <v>8219</v>
      </c>
      <c r="B1831">
        <v>217</v>
      </c>
    </row>
    <row r="1832" spans="1:2" x14ac:dyDescent="0.35">
      <c r="A1832" t="s">
        <v>8219</v>
      </c>
      <c r="B1832">
        <v>218</v>
      </c>
    </row>
    <row r="1833" spans="1:2" x14ac:dyDescent="0.35">
      <c r="A1833" t="s">
        <v>8219</v>
      </c>
      <c r="B1833">
        <v>218</v>
      </c>
    </row>
    <row r="1834" spans="1:2" x14ac:dyDescent="0.35">
      <c r="A1834" t="s">
        <v>8219</v>
      </c>
      <c r="B1834">
        <v>220</v>
      </c>
    </row>
    <row r="1835" spans="1:2" x14ac:dyDescent="0.35">
      <c r="A1835" t="s">
        <v>8219</v>
      </c>
      <c r="B1835">
        <v>221</v>
      </c>
    </row>
    <row r="1836" spans="1:2" x14ac:dyDescent="0.35">
      <c r="A1836" t="s">
        <v>8219</v>
      </c>
      <c r="B1836">
        <v>221</v>
      </c>
    </row>
    <row r="1837" spans="1:2" x14ac:dyDescent="0.35">
      <c r="A1837" t="s">
        <v>8219</v>
      </c>
      <c r="B1837">
        <v>221</v>
      </c>
    </row>
    <row r="1838" spans="1:2" x14ac:dyDescent="0.35">
      <c r="A1838" t="s">
        <v>8219</v>
      </c>
      <c r="B1838">
        <v>222</v>
      </c>
    </row>
    <row r="1839" spans="1:2" x14ac:dyDescent="0.35">
      <c r="A1839" t="s">
        <v>8219</v>
      </c>
      <c r="B1839">
        <v>222</v>
      </c>
    </row>
    <row r="1840" spans="1:2" x14ac:dyDescent="0.35">
      <c r="A1840" t="s">
        <v>8219</v>
      </c>
      <c r="B1840">
        <v>223</v>
      </c>
    </row>
    <row r="1841" spans="1:2" x14ac:dyDescent="0.35">
      <c r="A1841" t="s">
        <v>8219</v>
      </c>
      <c r="B1841">
        <v>224</v>
      </c>
    </row>
    <row r="1842" spans="1:2" x14ac:dyDescent="0.35">
      <c r="A1842" t="s">
        <v>8219</v>
      </c>
      <c r="B1842">
        <v>226</v>
      </c>
    </row>
    <row r="1843" spans="1:2" x14ac:dyDescent="0.35">
      <c r="A1843" t="s">
        <v>8219</v>
      </c>
      <c r="B1843">
        <v>226</v>
      </c>
    </row>
    <row r="1844" spans="1:2" x14ac:dyDescent="0.35">
      <c r="A1844" t="s">
        <v>8219</v>
      </c>
      <c r="B1844">
        <v>226</v>
      </c>
    </row>
    <row r="1845" spans="1:2" x14ac:dyDescent="0.35">
      <c r="A1845" t="s">
        <v>8219</v>
      </c>
      <c r="B1845">
        <v>227</v>
      </c>
    </row>
    <row r="1846" spans="1:2" x14ac:dyDescent="0.35">
      <c r="A1846" t="s">
        <v>8219</v>
      </c>
      <c r="B1846">
        <v>229</v>
      </c>
    </row>
    <row r="1847" spans="1:2" x14ac:dyDescent="0.35">
      <c r="A1847" t="s">
        <v>8219</v>
      </c>
      <c r="B1847">
        <v>229</v>
      </c>
    </row>
    <row r="1848" spans="1:2" x14ac:dyDescent="0.35">
      <c r="A1848" t="s">
        <v>8219</v>
      </c>
      <c r="B1848">
        <v>232</v>
      </c>
    </row>
    <row r="1849" spans="1:2" x14ac:dyDescent="0.35">
      <c r="A1849" t="s">
        <v>8219</v>
      </c>
      <c r="B1849">
        <v>234</v>
      </c>
    </row>
    <row r="1850" spans="1:2" x14ac:dyDescent="0.35">
      <c r="A1850" t="s">
        <v>8219</v>
      </c>
      <c r="B1850">
        <v>234</v>
      </c>
    </row>
    <row r="1851" spans="1:2" x14ac:dyDescent="0.35">
      <c r="A1851" t="s">
        <v>8219</v>
      </c>
      <c r="B1851">
        <v>235</v>
      </c>
    </row>
    <row r="1852" spans="1:2" x14ac:dyDescent="0.35">
      <c r="A1852" t="s">
        <v>8219</v>
      </c>
      <c r="B1852">
        <v>235</v>
      </c>
    </row>
    <row r="1853" spans="1:2" x14ac:dyDescent="0.35">
      <c r="A1853" t="s">
        <v>8219</v>
      </c>
      <c r="B1853">
        <v>236</v>
      </c>
    </row>
    <row r="1854" spans="1:2" x14ac:dyDescent="0.35">
      <c r="A1854" t="s">
        <v>8219</v>
      </c>
      <c r="B1854">
        <v>236</v>
      </c>
    </row>
    <row r="1855" spans="1:2" x14ac:dyDescent="0.35">
      <c r="A1855" t="s">
        <v>8219</v>
      </c>
      <c r="B1855">
        <v>236</v>
      </c>
    </row>
    <row r="1856" spans="1:2" x14ac:dyDescent="0.35">
      <c r="A1856" t="s">
        <v>8219</v>
      </c>
      <c r="B1856">
        <v>237</v>
      </c>
    </row>
    <row r="1857" spans="1:2" x14ac:dyDescent="0.35">
      <c r="A1857" t="s">
        <v>8219</v>
      </c>
      <c r="B1857">
        <v>237</v>
      </c>
    </row>
    <row r="1858" spans="1:2" x14ac:dyDescent="0.35">
      <c r="A1858" t="s">
        <v>8219</v>
      </c>
      <c r="B1858">
        <v>237</v>
      </c>
    </row>
    <row r="1859" spans="1:2" x14ac:dyDescent="0.35">
      <c r="A1859" t="s">
        <v>8219</v>
      </c>
      <c r="B1859">
        <v>238</v>
      </c>
    </row>
    <row r="1860" spans="1:2" x14ac:dyDescent="0.35">
      <c r="A1860" t="s">
        <v>8219</v>
      </c>
      <c r="B1860">
        <v>238</v>
      </c>
    </row>
    <row r="1861" spans="1:2" x14ac:dyDescent="0.35">
      <c r="A1861" t="s">
        <v>8219</v>
      </c>
      <c r="B1861">
        <v>238</v>
      </c>
    </row>
    <row r="1862" spans="1:2" x14ac:dyDescent="0.35">
      <c r="A1862" t="s">
        <v>8219</v>
      </c>
      <c r="B1862">
        <v>238</v>
      </c>
    </row>
    <row r="1863" spans="1:2" x14ac:dyDescent="0.35">
      <c r="A1863" t="s">
        <v>8219</v>
      </c>
      <c r="B1863">
        <v>240</v>
      </c>
    </row>
    <row r="1864" spans="1:2" x14ac:dyDescent="0.35">
      <c r="A1864" t="s">
        <v>8219</v>
      </c>
      <c r="B1864">
        <v>241</v>
      </c>
    </row>
    <row r="1865" spans="1:2" x14ac:dyDescent="0.35">
      <c r="A1865" t="s">
        <v>8219</v>
      </c>
      <c r="B1865">
        <v>241</v>
      </c>
    </row>
    <row r="1866" spans="1:2" x14ac:dyDescent="0.35">
      <c r="A1866" t="s">
        <v>8219</v>
      </c>
      <c r="B1866">
        <v>241</v>
      </c>
    </row>
    <row r="1867" spans="1:2" x14ac:dyDescent="0.35">
      <c r="A1867" t="s">
        <v>8219</v>
      </c>
      <c r="B1867">
        <v>242</v>
      </c>
    </row>
    <row r="1868" spans="1:2" x14ac:dyDescent="0.35">
      <c r="A1868" t="s">
        <v>8219</v>
      </c>
      <c r="B1868">
        <v>244</v>
      </c>
    </row>
    <row r="1869" spans="1:2" x14ac:dyDescent="0.35">
      <c r="A1869" t="s">
        <v>8219</v>
      </c>
      <c r="B1869">
        <v>244</v>
      </c>
    </row>
    <row r="1870" spans="1:2" x14ac:dyDescent="0.35">
      <c r="A1870" t="s">
        <v>8219</v>
      </c>
      <c r="B1870">
        <v>246</v>
      </c>
    </row>
    <row r="1871" spans="1:2" x14ac:dyDescent="0.35">
      <c r="A1871" t="s">
        <v>8219</v>
      </c>
      <c r="B1871">
        <v>246</v>
      </c>
    </row>
    <row r="1872" spans="1:2" x14ac:dyDescent="0.35">
      <c r="A1872" t="s">
        <v>8219</v>
      </c>
      <c r="B1872">
        <v>248</v>
      </c>
    </row>
    <row r="1873" spans="1:2" x14ac:dyDescent="0.35">
      <c r="A1873" t="s">
        <v>8219</v>
      </c>
      <c r="B1873">
        <v>249</v>
      </c>
    </row>
    <row r="1874" spans="1:2" x14ac:dyDescent="0.35">
      <c r="A1874" t="s">
        <v>8219</v>
      </c>
      <c r="B1874">
        <v>249</v>
      </c>
    </row>
    <row r="1875" spans="1:2" x14ac:dyDescent="0.35">
      <c r="A1875" t="s">
        <v>8219</v>
      </c>
      <c r="B1875">
        <v>251</v>
      </c>
    </row>
    <row r="1876" spans="1:2" x14ac:dyDescent="0.35">
      <c r="A1876" t="s">
        <v>8219</v>
      </c>
      <c r="B1876">
        <v>251</v>
      </c>
    </row>
    <row r="1877" spans="1:2" x14ac:dyDescent="0.35">
      <c r="A1877" t="s">
        <v>8219</v>
      </c>
      <c r="B1877">
        <v>251</v>
      </c>
    </row>
    <row r="1878" spans="1:2" x14ac:dyDescent="0.35">
      <c r="A1878" t="s">
        <v>8219</v>
      </c>
      <c r="B1878">
        <v>253</v>
      </c>
    </row>
    <row r="1879" spans="1:2" x14ac:dyDescent="0.35">
      <c r="A1879" t="s">
        <v>8219</v>
      </c>
      <c r="B1879">
        <v>253</v>
      </c>
    </row>
    <row r="1880" spans="1:2" x14ac:dyDescent="0.35">
      <c r="A1880" t="s">
        <v>8219</v>
      </c>
      <c r="B1880">
        <v>253</v>
      </c>
    </row>
    <row r="1881" spans="1:2" x14ac:dyDescent="0.35">
      <c r="A1881" t="s">
        <v>8219</v>
      </c>
      <c r="B1881">
        <v>255</v>
      </c>
    </row>
    <row r="1882" spans="1:2" x14ac:dyDescent="0.35">
      <c r="A1882" t="s">
        <v>8219</v>
      </c>
      <c r="B1882">
        <v>259</v>
      </c>
    </row>
    <row r="1883" spans="1:2" x14ac:dyDescent="0.35">
      <c r="A1883" t="s">
        <v>8219</v>
      </c>
      <c r="B1883">
        <v>263</v>
      </c>
    </row>
    <row r="1884" spans="1:2" x14ac:dyDescent="0.35">
      <c r="A1884" t="s">
        <v>8219</v>
      </c>
      <c r="B1884">
        <v>263</v>
      </c>
    </row>
    <row r="1885" spans="1:2" x14ac:dyDescent="0.35">
      <c r="A1885" t="s">
        <v>8219</v>
      </c>
      <c r="B1885">
        <v>263</v>
      </c>
    </row>
    <row r="1886" spans="1:2" x14ac:dyDescent="0.35">
      <c r="A1886" t="s">
        <v>8219</v>
      </c>
      <c r="B1886">
        <v>263</v>
      </c>
    </row>
    <row r="1887" spans="1:2" x14ac:dyDescent="0.35">
      <c r="A1887" t="s">
        <v>8219</v>
      </c>
      <c r="B1887">
        <v>263</v>
      </c>
    </row>
    <row r="1888" spans="1:2" x14ac:dyDescent="0.35">
      <c r="A1888" t="s">
        <v>8219</v>
      </c>
      <c r="B1888">
        <v>264</v>
      </c>
    </row>
    <row r="1889" spans="1:2" x14ac:dyDescent="0.35">
      <c r="A1889" t="s">
        <v>8219</v>
      </c>
      <c r="B1889">
        <v>265</v>
      </c>
    </row>
    <row r="1890" spans="1:2" x14ac:dyDescent="0.35">
      <c r="A1890" t="s">
        <v>8219</v>
      </c>
      <c r="B1890">
        <v>265</v>
      </c>
    </row>
    <row r="1891" spans="1:2" x14ac:dyDescent="0.35">
      <c r="A1891" t="s">
        <v>8219</v>
      </c>
      <c r="B1891">
        <v>266</v>
      </c>
    </row>
    <row r="1892" spans="1:2" x14ac:dyDescent="0.35">
      <c r="A1892" t="s">
        <v>8219</v>
      </c>
      <c r="B1892">
        <v>266</v>
      </c>
    </row>
    <row r="1893" spans="1:2" x14ac:dyDescent="0.35">
      <c r="A1893" t="s">
        <v>8219</v>
      </c>
      <c r="B1893">
        <v>267</v>
      </c>
    </row>
    <row r="1894" spans="1:2" x14ac:dyDescent="0.35">
      <c r="A1894" t="s">
        <v>8219</v>
      </c>
      <c r="B1894">
        <v>269</v>
      </c>
    </row>
    <row r="1895" spans="1:2" x14ac:dyDescent="0.35">
      <c r="A1895" t="s">
        <v>8219</v>
      </c>
      <c r="B1895">
        <v>269</v>
      </c>
    </row>
    <row r="1896" spans="1:2" x14ac:dyDescent="0.35">
      <c r="A1896" t="s">
        <v>8219</v>
      </c>
      <c r="B1896">
        <v>269</v>
      </c>
    </row>
    <row r="1897" spans="1:2" x14ac:dyDescent="0.35">
      <c r="A1897" t="s">
        <v>8219</v>
      </c>
      <c r="B1897">
        <v>270</v>
      </c>
    </row>
    <row r="1898" spans="1:2" x14ac:dyDescent="0.35">
      <c r="A1898" t="s">
        <v>8219</v>
      </c>
      <c r="B1898">
        <v>271</v>
      </c>
    </row>
    <row r="1899" spans="1:2" x14ac:dyDescent="0.35">
      <c r="A1899" t="s">
        <v>8219</v>
      </c>
      <c r="B1899">
        <v>271</v>
      </c>
    </row>
    <row r="1900" spans="1:2" x14ac:dyDescent="0.35">
      <c r="A1900" t="s">
        <v>8219</v>
      </c>
      <c r="B1900">
        <v>271</v>
      </c>
    </row>
    <row r="1901" spans="1:2" x14ac:dyDescent="0.35">
      <c r="A1901" t="s">
        <v>8219</v>
      </c>
      <c r="B1901">
        <v>271</v>
      </c>
    </row>
    <row r="1902" spans="1:2" x14ac:dyDescent="0.35">
      <c r="A1902" t="s">
        <v>8219</v>
      </c>
      <c r="B1902">
        <v>273</v>
      </c>
    </row>
    <row r="1903" spans="1:2" x14ac:dyDescent="0.35">
      <c r="A1903" t="s">
        <v>8219</v>
      </c>
      <c r="B1903">
        <v>274</v>
      </c>
    </row>
    <row r="1904" spans="1:2" x14ac:dyDescent="0.35">
      <c r="A1904" t="s">
        <v>8219</v>
      </c>
      <c r="B1904">
        <v>274</v>
      </c>
    </row>
    <row r="1905" spans="1:2" x14ac:dyDescent="0.35">
      <c r="A1905" t="s">
        <v>8219</v>
      </c>
      <c r="B1905">
        <v>274</v>
      </c>
    </row>
    <row r="1906" spans="1:2" x14ac:dyDescent="0.35">
      <c r="A1906" t="s">
        <v>8219</v>
      </c>
      <c r="B1906">
        <v>275</v>
      </c>
    </row>
    <row r="1907" spans="1:2" x14ac:dyDescent="0.35">
      <c r="A1907" t="s">
        <v>8219</v>
      </c>
      <c r="B1907">
        <v>276</v>
      </c>
    </row>
    <row r="1908" spans="1:2" x14ac:dyDescent="0.35">
      <c r="A1908" t="s">
        <v>8219</v>
      </c>
      <c r="B1908">
        <v>277</v>
      </c>
    </row>
    <row r="1909" spans="1:2" x14ac:dyDescent="0.35">
      <c r="A1909" t="s">
        <v>8219</v>
      </c>
      <c r="B1909">
        <v>278</v>
      </c>
    </row>
    <row r="1910" spans="1:2" x14ac:dyDescent="0.35">
      <c r="A1910" t="s">
        <v>8219</v>
      </c>
      <c r="B1910">
        <v>279</v>
      </c>
    </row>
    <row r="1911" spans="1:2" x14ac:dyDescent="0.35">
      <c r="A1911" t="s">
        <v>8219</v>
      </c>
      <c r="B1911">
        <v>280</v>
      </c>
    </row>
    <row r="1912" spans="1:2" x14ac:dyDescent="0.35">
      <c r="A1912" t="s">
        <v>8219</v>
      </c>
      <c r="B1912">
        <v>282</v>
      </c>
    </row>
    <row r="1913" spans="1:2" x14ac:dyDescent="0.35">
      <c r="A1913" t="s">
        <v>8219</v>
      </c>
      <c r="B1913">
        <v>283</v>
      </c>
    </row>
    <row r="1914" spans="1:2" x14ac:dyDescent="0.35">
      <c r="A1914" t="s">
        <v>8219</v>
      </c>
      <c r="B1914">
        <v>284</v>
      </c>
    </row>
    <row r="1915" spans="1:2" x14ac:dyDescent="0.35">
      <c r="A1915" t="s">
        <v>8219</v>
      </c>
      <c r="B1915">
        <v>284</v>
      </c>
    </row>
    <row r="1916" spans="1:2" x14ac:dyDescent="0.35">
      <c r="A1916" t="s">
        <v>8219</v>
      </c>
      <c r="B1916">
        <v>284</v>
      </c>
    </row>
    <row r="1917" spans="1:2" x14ac:dyDescent="0.35">
      <c r="A1917" t="s">
        <v>8219</v>
      </c>
      <c r="B1917">
        <v>285</v>
      </c>
    </row>
    <row r="1918" spans="1:2" x14ac:dyDescent="0.35">
      <c r="A1918" t="s">
        <v>8219</v>
      </c>
      <c r="B1918">
        <v>286</v>
      </c>
    </row>
    <row r="1919" spans="1:2" x14ac:dyDescent="0.35">
      <c r="A1919" t="s">
        <v>8219</v>
      </c>
      <c r="B1919">
        <v>286</v>
      </c>
    </row>
    <row r="1920" spans="1:2" x14ac:dyDescent="0.35">
      <c r="A1920" t="s">
        <v>8219</v>
      </c>
      <c r="B1920">
        <v>286</v>
      </c>
    </row>
    <row r="1921" spans="1:2" x14ac:dyDescent="0.35">
      <c r="A1921" t="s">
        <v>8219</v>
      </c>
      <c r="B1921">
        <v>287</v>
      </c>
    </row>
    <row r="1922" spans="1:2" x14ac:dyDescent="0.35">
      <c r="A1922" t="s">
        <v>8219</v>
      </c>
      <c r="B1922">
        <v>288</v>
      </c>
    </row>
    <row r="1923" spans="1:2" x14ac:dyDescent="0.35">
      <c r="A1923" t="s">
        <v>8219</v>
      </c>
      <c r="B1923">
        <v>288</v>
      </c>
    </row>
    <row r="1924" spans="1:2" x14ac:dyDescent="0.35">
      <c r="A1924" t="s">
        <v>8219</v>
      </c>
      <c r="B1924">
        <v>290</v>
      </c>
    </row>
    <row r="1925" spans="1:2" x14ac:dyDescent="0.35">
      <c r="A1925" t="s">
        <v>8219</v>
      </c>
      <c r="B1925">
        <v>290</v>
      </c>
    </row>
    <row r="1926" spans="1:2" x14ac:dyDescent="0.35">
      <c r="A1926" t="s">
        <v>8219</v>
      </c>
      <c r="B1926">
        <v>290</v>
      </c>
    </row>
    <row r="1927" spans="1:2" x14ac:dyDescent="0.35">
      <c r="A1927" t="s">
        <v>8219</v>
      </c>
      <c r="B1927">
        <v>293</v>
      </c>
    </row>
    <row r="1928" spans="1:2" x14ac:dyDescent="0.35">
      <c r="A1928" t="s">
        <v>8219</v>
      </c>
      <c r="B1928">
        <v>294</v>
      </c>
    </row>
    <row r="1929" spans="1:2" x14ac:dyDescent="0.35">
      <c r="A1929" t="s">
        <v>8219</v>
      </c>
      <c r="B1929">
        <v>294</v>
      </c>
    </row>
    <row r="1930" spans="1:2" x14ac:dyDescent="0.35">
      <c r="A1930" t="s">
        <v>8219</v>
      </c>
      <c r="B1930">
        <v>296</v>
      </c>
    </row>
    <row r="1931" spans="1:2" x14ac:dyDescent="0.35">
      <c r="A1931" t="s">
        <v>8219</v>
      </c>
      <c r="B1931">
        <v>298</v>
      </c>
    </row>
    <row r="1932" spans="1:2" x14ac:dyDescent="0.35">
      <c r="A1932" t="s">
        <v>8219</v>
      </c>
      <c r="B1932">
        <v>299</v>
      </c>
    </row>
    <row r="1933" spans="1:2" x14ac:dyDescent="0.35">
      <c r="A1933" t="s">
        <v>8219</v>
      </c>
      <c r="B1933">
        <v>301</v>
      </c>
    </row>
    <row r="1934" spans="1:2" x14ac:dyDescent="0.35">
      <c r="A1934" t="s">
        <v>8219</v>
      </c>
      <c r="B1934">
        <v>302</v>
      </c>
    </row>
    <row r="1935" spans="1:2" x14ac:dyDescent="0.35">
      <c r="A1935" t="s">
        <v>8219</v>
      </c>
      <c r="B1935">
        <v>302</v>
      </c>
    </row>
    <row r="1936" spans="1:2" x14ac:dyDescent="0.35">
      <c r="A1936" t="s">
        <v>8219</v>
      </c>
      <c r="B1936">
        <v>303</v>
      </c>
    </row>
    <row r="1937" spans="1:2" x14ac:dyDescent="0.35">
      <c r="A1937" t="s">
        <v>8219</v>
      </c>
      <c r="B1937">
        <v>303</v>
      </c>
    </row>
    <row r="1938" spans="1:2" x14ac:dyDescent="0.35">
      <c r="A1938" t="s">
        <v>8219</v>
      </c>
      <c r="B1938">
        <v>304</v>
      </c>
    </row>
    <row r="1939" spans="1:2" x14ac:dyDescent="0.35">
      <c r="A1939" t="s">
        <v>8219</v>
      </c>
      <c r="B1939">
        <v>305</v>
      </c>
    </row>
    <row r="1940" spans="1:2" x14ac:dyDescent="0.35">
      <c r="A1940" t="s">
        <v>8219</v>
      </c>
      <c r="B1940">
        <v>305</v>
      </c>
    </row>
    <row r="1941" spans="1:2" x14ac:dyDescent="0.35">
      <c r="A1941" t="s">
        <v>8219</v>
      </c>
      <c r="B1941">
        <v>306</v>
      </c>
    </row>
    <row r="1942" spans="1:2" x14ac:dyDescent="0.35">
      <c r="A1942" t="s">
        <v>8219</v>
      </c>
      <c r="B1942">
        <v>307</v>
      </c>
    </row>
    <row r="1943" spans="1:2" x14ac:dyDescent="0.35">
      <c r="A1943" t="s">
        <v>8219</v>
      </c>
      <c r="B1943">
        <v>308</v>
      </c>
    </row>
    <row r="1944" spans="1:2" x14ac:dyDescent="0.35">
      <c r="A1944" t="s">
        <v>8219</v>
      </c>
      <c r="B1944">
        <v>311</v>
      </c>
    </row>
    <row r="1945" spans="1:2" x14ac:dyDescent="0.35">
      <c r="A1945" t="s">
        <v>8219</v>
      </c>
      <c r="B1945">
        <v>314</v>
      </c>
    </row>
    <row r="1946" spans="1:2" x14ac:dyDescent="0.35">
      <c r="A1946" t="s">
        <v>8219</v>
      </c>
      <c r="B1946">
        <v>314</v>
      </c>
    </row>
    <row r="1947" spans="1:2" x14ac:dyDescent="0.35">
      <c r="A1947" t="s">
        <v>8219</v>
      </c>
      <c r="B1947">
        <v>315</v>
      </c>
    </row>
    <row r="1948" spans="1:2" x14ac:dyDescent="0.35">
      <c r="A1948" t="s">
        <v>8219</v>
      </c>
      <c r="B1948">
        <v>316</v>
      </c>
    </row>
    <row r="1949" spans="1:2" x14ac:dyDescent="0.35">
      <c r="A1949" t="s">
        <v>8219</v>
      </c>
      <c r="B1949">
        <v>320</v>
      </c>
    </row>
    <row r="1950" spans="1:2" x14ac:dyDescent="0.35">
      <c r="A1950" t="s">
        <v>8219</v>
      </c>
      <c r="B1950">
        <v>321</v>
      </c>
    </row>
    <row r="1951" spans="1:2" x14ac:dyDescent="0.35">
      <c r="A1951" t="s">
        <v>8219</v>
      </c>
      <c r="B1951">
        <v>321</v>
      </c>
    </row>
    <row r="1952" spans="1:2" x14ac:dyDescent="0.35">
      <c r="A1952" t="s">
        <v>8219</v>
      </c>
      <c r="B1952">
        <v>321</v>
      </c>
    </row>
    <row r="1953" spans="1:2" x14ac:dyDescent="0.35">
      <c r="A1953" t="s">
        <v>8219</v>
      </c>
      <c r="B1953">
        <v>322</v>
      </c>
    </row>
    <row r="1954" spans="1:2" x14ac:dyDescent="0.35">
      <c r="A1954" t="s">
        <v>8219</v>
      </c>
      <c r="B1954">
        <v>325</v>
      </c>
    </row>
    <row r="1955" spans="1:2" x14ac:dyDescent="0.35">
      <c r="A1955" t="s">
        <v>8219</v>
      </c>
      <c r="B1955">
        <v>325</v>
      </c>
    </row>
    <row r="1956" spans="1:2" x14ac:dyDescent="0.35">
      <c r="A1956" t="s">
        <v>8219</v>
      </c>
      <c r="B1956">
        <v>325</v>
      </c>
    </row>
    <row r="1957" spans="1:2" x14ac:dyDescent="0.35">
      <c r="A1957" t="s">
        <v>8219</v>
      </c>
      <c r="B1957">
        <v>328</v>
      </c>
    </row>
    <row r="1958" spans="1:2" x14ac:dyDescent="0.35">
      <c r="A1958" t="s">
        <v>8219</v>
      </c>
      <c r="B1958">
        <v>329</v>
      </c>
    </row>
    <row r="1959" spans="1:2" x14ac:dyDescent="0.35">
      <c r="A1959" t="s">
        <v>8219</v>
      </c>
      <c r="B1959">
        <v>329</v>
      </c>
    </row>
    <row r="1960" spans="1:2" x14ac:dyDescent="0.35">
      <c r="A1960" t="s">
        <v>8219</v>
      </c>
      <c r="B1960">
        <v>332</v>
      </c>
    </row>
    <row r="1961" spans="1:2" x14ac:dyDescent="0.35">
      <c r="A1961" t="s">
        <v>8219</v>
      </c>
      <c r="B1961">
        <v>335</v>
      </c>
    </row>
    <row r="1962" spans="1:2" x14ac:dyDescent="0.35">
      <c r="A1962" t="s">
        <v>8219</v>
      </c>
      <c r="B1962">
        <v>336</v>
      </c>
    </row>
    <row r="1963" spans="1:2" x14ac:dyDescent="0.35">
      <c r="A1963" t="s">
        <v>8219</v>
      </c>
      <c r="B1963">
        <v>336</v>
      </c>
    </row>
    <row r="1964" spans="1:2" x14ac:dyDescent="0.35">
      <c r="A1964" t="s">
        <v>8219</v>
      </c>
      <c r="B1964">
        <v>337</v>
      </c>
    </row>
    <row r="1965" spans="1:2" x14ac:dyDescent="0.35">
      <c r="A1965" t="s">
        <v>8219</v>
      </c>
      <c r="B1965">
        <v>337</v>
      </c>
    </row>
    <row r="1966" spans="1:2" x14ac:dyDescent="0.35">
      <c r="A1966" t="s">
        <v>8219</v>
      </c>
      <c r="B1966">
        <v>339</v>
      </c>
    </row>
    <row r="1967" spans="1:2" x14ac:dyDescent="0.35">
      <c r="A1967" t="s">
        <v>8219</v>
      </c>
      <c r="B1967">
        <v>340</v>
      </c>
    </row>
    <row r="1968" spans="1:2" x14ac:dyDescent="0.35">
      <c r="A1968" t="s">
        <v>8219</v>
      </c>
      <c r="B1968">
        <v>340</v>
      </c>
    </row>
    <row r="1969" spans="1:2" x14ac:dyDescent="0.35">
      <c r="A1969" t="s">
        <v>8219</v>
      </c>
      <c r="B1969">
        <v>340</v>
      </c>
    </row>
    <row r="1970" spans="1:2" x14ac:dyDescent="0.35">
      <c r="A1970" t="s">
        <v>8219</v>
      </c>
      <c r="B1970">
        <v>342</v>
      </c>
    </row>
    <row r="1971" spans="1:2" x14ac:dyDescent="0.35">
      <c r="A1971" t="s">
        <v>8219</v>
      </c>
      <c r="B1971">
        <v>343</v>
      </c>
    </row>
    <row r="1972" spans="1:2" x14ac:dyDescent="0.35">
      <c r="A1972" t="s">
        <v>8219</v>
      </c>
      <c r="B1972">
        <v>345</v>
      </c>
    </row>
    <row r="1973" spans="1:2" x14ac:dyDescent="0.35">
      <c r="A1973" t="s">
        <v>8219</v>
      </c>
      <c r="B1973">
        <v>348</v>
      </c>
    </row>
    <row r="1974" spans="1:2" x14ac:dyDescent="0.35">
      <c r="A1974" t="s">
        <v>8219</v>
      </c>
      <c r="B1974">
        <v>350</v>
      </c>
    </row>
    <row r="1975" spans="1:2" x14ac:dyDescent="0.35">
      <c r="A1975" t="s">
        <v>8219</v>
      </c>
      <c r="B1975">
        <v>351</v>
      </c>
    </row>
    <row r="1976" spans="1:2" x14ac:dyDescent="0.35">
      <c r="A1976" t="s">
        <v>8219</v>
      </c>
      <c r="B1976">
        <v>352</v>
      </c>
    </row>
    <row r="1977" spans="1:2" x14ac:dyDescent="0.35">
      <c r="A1977" t="s">
        <v>8219</v>
      </c>
      <c r="B1977">
        <v>353</v>
      </c>
    </row>
    <row r="1978" spans="1:2" x14ac:dyDescent="0.35">
      <c r="A1978" t="s">
        <v>8219</v>
      </c>
      <c r="B1978">
        <v>354</v>
      </c>
    </row>
    <row r="1979" spans="1:2" x14ac:dyDescent="0.35">
      <c r="A1979" t="s">
        <v>8219</v>
      </c>
      <c r="B1979">
        <v>354</v>
      </c>
    </row>
    <row r="1980" spans="1:2" x14ac:dyDescent="0.35">
      <c r="A1980" t="s">
        <v>8219</v>
      </c>
      <c r="B1980">
        <v>356</v>
      </c>
    </row>
    <row r="1981" spans="1:2" x14ac:dyDescent="0.35">
      <c r="A1981" t="s">
        <v>8219</v>
      </c>
      <c r="B1981">
        <v>361</v>
      </c>
    </row>
    <row r="1982" spans="1:2" x14ac:dyDescent="0.35">
      <c r="A1982" t="s">
        <v>8219</v>
      </c>
      <c r="B1982">
        <v>364</v>
      </c>
    </row>
    <row r="1983" spans="1:2" x14ac:dyDescent="0.35">
      <c r="A1983" t="s">
        <v>8219</v>
      </c>
      <c r="B1983">
        <v>365</v>
      </c>
    </row>
    <row r="1984" spans="1:2" x14ac:dyDescent="0.35">
      <c r="A1984" t="s">
        <v>8219</v>
      </c>
      <c r="B1984">
        <v>369</v>
      </c>
    </row>
    <row r="1985" spans="1:2" x14ac:dyDescent="0.35">
      <c r="A1985" t="s">
        <v>8219</v>
      </c>
      <c r="B1985">
        <v>369</v>
      </c>
    </row>
    <row r="1986" spans="1:2" x14ac:dyDescent="0.35">
      <c r="A1986" t="s">
        <v>8219</v>
      </c>
      <c r="B1986">
        <v>372</v>
      </c>
    </row>
    <row r="1987" spans="1:2" x14ac:dyDescent="0.35">
      <c r="A1987" t="s">
        <v>8219</v>
      </c>
      <c r="B1987">
        <v>375</v>
      </c>
    </row>
    <row r="1988" spans="1:2" x14ac:dyDescent="0.35">
      <c r="A1988" t="s">
        <v>8219</v>
      </c>
      <c r="B1988">
        <v>375</v>
      </c>
    </row>
    <row r="1989" spans="1:2" x14ac:dyDescent="0.35">
      <c r="A1989" t="s">
        <v>8219</v>
      </c>
      <c r="B1989">
        <v>376</v>
      </c>
    </row>
    <row r="1990" spans="1:2" x14ac:dyDescent="0.35">
      <c r="A1990" t="s">
        <v>8219</v>
      </c>
      <c r="B1990">
        <v>379</v>
      </c>
    </row>
    <row r="1991" spans="1:2" x14ac:dyDescent="0.35">
      <c r="A1991" t="s">
        <v>8219</v>
      </c>
      <c r="B1991">
        <v>379</v>
      </c>
    </row>
    <row r="1992" spans="1:2" x14ac:dyDescent="0.35">
      <c r="A1992" t="s">
        <v>8219</v>
      </c>
      <c r="B1992">
        <v>380</v>
      </c>
    </row>
    <row r="1993" spans="1:2" x14ac:dyDescent="0.35">
      <c r="A1993" t="s">
        <v>8219</v>
      </c>
      <c r="B1993">
        <v>383</v>
      </c>
    </row>
    <row r="1994" spans="1:2" x14ac:dyDescent="0.35">
      <c r="A1994" t="s">
        <v>8219</v>
      </c>
      <c r="B1994">
        <v>385</v>
      </c>
    </row>
    <row r="1995" spans="1:2" x14ac:dyDescent="0.35">
      <c r="A1995" t="s">
        <v>8219</v>
      </c>
      <c r="B1995">
        <v>388</v>
      </c>
    </row>
    <row r="1996" spans="1:2" x14ac:dyDescent="0.35">
      <c r="A1996" t="s">
        <v>8219</v>
      </c>
      <c r="B1996">
        <v>389</v>
      </c>
    </row>
    <row r="1997" spans="1:2" x14ac:dyDescent="0.35">
      <c r="A1997" t="s">
        <v>8219</v>
      </c>
      <c r="B1997">
        <v>391</v>
      </c>
    </row>
    <row r="1998" spans="1:2" x14ac:dyDescent="0.35">
      <c r="A1998" t="s">
        <v>8219</v>
      </c>
      <c r="B1998">
        <v>392</v>
      </c>
    </row>
    <row r="1999" spans="1:2" x14ac:dyDescent="0.35">
      <c r="A1999" t="s">
        <v>8219</v>
      </c>
      <c r="B1999">
        <v>392</v>
      </c>
    </row>
    <row r="2000" spans="1:2" x14ac:dyDescent="0.35">
      <c r="A2000" t="s">
        <v>8219</v>
      </c>
      <c r="B2000">
        <v>392</v>
      </c>
    </row>
    <row r="2001" spans="1:2" x14ac:dyDescent="0.35">
      <c r="A2001" t="s">
        <v>8219</v>
      </c>
      <c r="B2001">
        <v>394</v>
      </c>
    </row>
    <row r="2002" spans="1:2" x14ac:dyDescent="0.35">
      <c r="A2002" t="s">
        <v>8219</v>
      </c>
      <c r="B2002">
        <v>398</v>
      </c>
    </row>
    <row r="2003" spans="1:2" x14ac:dyDescent="0.35">
      <c r="A2003" t="s">
        <v>8219</v>
      </c>
      <c r="B2003">
        <v>398</v>
      </c>
    </row>
    <row r="2004" spans="1:2" x14ac:dyDescent="0.35">
      <c r="A2004" t="s">
        <v>8219</v>
      </c>
      <c r="B2004">
        <v>402</v>
      </c>
    </row>
    <row r="2005" spans="1:2" x14ac:dyDescent="0.35">
      <c r="A2005" t="s">
        <v>8219</v>
      </c>
      <c r="B2005">
        <v>403</v>
      </c>
    </row>
    <row r="2006" spans="1:2" x14ac:dyDescent="0.35">
      <c r="A2006" t="s">
        <v>8219</v>
      </c>
      <c r="B2006">
        <v>404</v>
      </c>
    </row>
    <row r="2007" spans="1:2" x14ac:dyDescent="0.35">
      <c r="A2007" t="s">
        <v>8219</v>
      </c>
      <c r="B2007">
        <v>404</v>
      </c>
    </row>
    <row r="2008" spans="1:2" x14ac:dyDescent="0.35">
      <c r="A2008" t="s">
        <v>8219</v>
      </c>
      <c r="B2008">
        <v>405</v>
      </c>
    </row>
    <row r="2009" spans="1:2" x14ac:dyDescent="0.35">
      <c r="A2009" t="s">
        <v>8219</v>
      </c>
      <c r="B2009">
        <v>405</v>
      </c>
    </row>
    <row r="2010" spans="1:2" x14ac:dyDescent="0.35">
      <c r="A2010" t="s">
        <v>8219</v>
      </c>
      <c r="B2010">
        <v>406</v>
      </c>
    </row>
    <row r="2011" spans="1:2" x14ac:dyDescent="0.35">
      <c r="A2011" t="s">
        <v>8219</v>
      </c>
      <c r="B2011">
        <v>410</v>
      </c>
    </row>
    <row r="2012" spans="1:2" x14ac:dyDescent="0.35">
      <c r="A2012" t="s">
        <v>8219</v>
      </c>
      <c r="B2012">
        <v>413</v>
      </c>
    </row>
    <row r="2013" spans="1:2" x14ac:dyDescent="0.35">
      <c r="A2013" t="s">
        <v>8219</v>
      </c>
      <c r="B2013">
        <v>415</v>
      </c>
    </row>
    <row r="2014" spans="1:2" x14ac:dyDescent="0.35">
      <c r="A2014" t="s">
        <v>8219</v>
      </c>
      <c r="B2014">
        <v>415</v>
      </c>
    </row>
    <row r="2015" spans="1:2" x14ac:dyDescent="0.35">
      <c r="A2015" t="s">
        <v>8219</v>
      </c>
      <c r="B2015">
        <v>424</v>
      </c>
    </row>
    <row r="2016" spans="1:2" x14ac:dyDescent="0.35">
      <c r="A2016" t="s">
        <v>8219</v>
      </c>
      <c r="B2016">
        <v>426</v>
      </c>
    </row>
    <row r="2017" spans="1:2" x14ac:dyDescent="0.35">
      <c r="A2017" t="s">
        <v>8219</v>
      </c>
      <c r="B2017">
        <v>426</v>
      </c>
    </row>
    <row r="2018" spans="1:2" x14ac:dyDescent="0.35">
      <c r="A2018" t="s">
        <v>8219</v>
      </c>
      <c r="B2018">
        <v>429</v>
      </c>
    </row>
    <row r="2019" spans="1:2" x14ac:dyDescent="0.35">
      <c r="A2019" t="s">
        <v>8219</v>
      </c>
      <c r="B2019">
        <v>433</v>
      </c>
    </row>
    <row r="2020" spans="1:2" x14ac:dyDescent="0.35">
      <c r="A2020" t="s">
        <v>8219</v>
      </c>
      <c r="B2020">
        <v>437</v>
      </c>
    </row>
    <row r="2021" spans="1:2" x14ac:dyDescent="0.35">
      <c r="A2021" t="s">
        <v>8219</v>
      </c>
      <c r="B2021">
        <v>438</v>
      </c>
    </row>
    <row r="2022" spans="1:2" x14ac:dyDescent="0.35">
      <c r="A2022" t="s">
        <v>8219</v>
      </c>
      <c r="B2022">
        <v>441</v>
      </c>
    </row>
    <row r="2023" spans="1:2" x14ac:dyDescent="0.35">
      <c r="A2023" t="s">
        <v>8219</v>
      </c>
      <c r="B2023">
        <v>443</v>
      </c>
    </row>
    <row r="2024" spans="1:2" x14ac:dyDescent="0.35">
      <c r="A2024" t="s">
        <v>8219</v>
      </c>
      <c r="B2024">
        <v>445</v>
      </c>
    </row>
    <row r="2025" spans="1:2" x14ac:dyDescent="0.35">
      <c r="A2025" t="s">
        <v>8219</v>
      </c>
      <c r="B2025">
        <v>447</v>
      </c>
    </row>
    <row r="2026" spans="1:2" x14ac:dyDescent="0.35">
      <c r="A2026" t="s">
        <v>8219</v>
      </c>
      <c r="B2026">
        <v>450</v>
      </c>
    </row>
    <row r="2027" spans="1:2" x14ac:dyDescent="0.35">
      <c r="A2027" t="s">
        <v>8219</v>
      </c>
      <c r="B2027">
        <v>452</v>
      </c>
    </row>
    <row r="2028" spans="1:2" x14ac:dyDescent="0.35">
      <c r="A2028" t="s">
        <v>8219</v>
      </c>
      <c r="B2028">
        <v>454</v>
      </c>
    </row>
    <row r="2029" spans="1:2" x14ac:dyDescent="0.35">
      <c r="A2029" t="s">
        <v>8219</v>
      </c>
      <c r="B2029">
        <v>455</v>
      </c>
    </row>
    <row r="2030" spans="1:2" x14ac:dyDescent="0.35">
      <c r="A2030" t="s">
        <v>8219</v>
      </c>
      <c r="B2030">
        <v>456</v>
      </c>
    </row>
    <row r="2031" spans="1:2" x14ac:dyDescent="0.35">
      <c r="A2031" t="s">
        <v>8219</v>
      </c>
      <c r="B2031">
        <v>465</v>
      </c>
    </row>
    <row r="2032" spans="1:2" x14ac:dyDescent="0.35">
      <c r="A2032" t="s">
        <v>8219</v>
      </c>
      <c r="B2032">
        <v>467</v>
      </c>
    </row>
    <row r="2033" spans="1:2" x14ac:dyDescent="0.35">
      <c r="A2033" t="s">
        <v>8219</v>
      </c>
      <c r="B2033">
        <v>470</v>
      </c>
    </row>
    <row r="2034" spans="1:2" x14ac:dyDescent="0.35">
      <c r="A2034" t="s">
        <v>8219</v>
      </c>
      <c r="B2034">
        <v>473</v>
      </c>
    </row>
    <row r="2035" spans="1:2" x14ac:dyDescent="0.35">
      <c r="A2035" t="s">
        <v>8219</v>
      </c>
      <c r="B2035">
        <v>478</v>
      </c>
    </row>
    <row r="2036" spans="1:2" x14ac:dyDescent="0.35">
      <c r="A2036" t="s">
        <v>8219</v>
      </c>
      <c r="B2036">
        <v>479</v>
      </c>
    </row>
    <row r="2037" spans="1:2" x14ac:dyDescent="0.35">
      <c r="A2037" t="s">
        <v>8219</v>
      </c>
      <c r="B2037">
        <v>480</v>
      </c>
    </row>
    <row r="2038" spans="1:2" x14ac:dyDescent="0.35">
      <c r="A2038" t="s">
        <v>8219</v>
      </c>
      <c r="B2038">
        <v>480</v>
      </c>
    </row>
    <row r="2039" spans="1:2" x14ac:dyDescent="0.35">
      <c r="A2039" t="s">
        <v>8219</v>
      </c>
      <c r="B2039">
        <v>489</v>
      </c>
    </row>
    <row r="2040" spans="1:2" x14ac:dyDescent="0.35">
      <c r="A2040" t="s">
        <v>8219</v>
      </c>
      <c r="B2040">
        <v>493</v>
      </c>
    </row>
    <row r="2041" spans="1:2" x14ac:dyDescent="0.35">
      <c r="A2041" t="s">
        <v>8219</v>
      </c>
      <c r="B2041">
        <v>493</v>
      </c>
    </row>
    <row r="2042" spans="1:2" x14ac:dyDescent="0.35">
      <c r="A2042" t="s">
        <v>8219</v>
      </c>
      <c r="B2042">
        <v>498</v>
      </c>
    </row>
    <row r="2043" spans="1:2" x14ac:dyDescent="0.35">
      <c r="A2043" t="s">
        <v>8219</v>
      </c>
      <c r="B2043">
        <v>498</v>
      </c>
    </row>
    <row r="2044" spans="1:2" x14ac:dyDescent="0.35">
      <c r="A2044" t="s">
        <v>8219</v>
      </c>
      <c r="B2044">
        <v>499</v>
      </c>
    </row>
    <row r="2045" spans="1:2" x14ac:dyDescent="0.35">
      <c r="A2045" t="s">
        <v>8219</v>
      </c>
      <c r="B2045">
        <v>508</v>
      </c>
    </row>
    <row r="2046" spans="1:2" x14ac:dyDescent="0.35">
      <c r="A2046" t="s">
        <v>8219</v>
      </c>
      <c r="B2046">
        <v>508</v>
      </c>
    </row>
    <row r="2047" spans="1:2" x14ac:dyDescent="0.35">
      <c r="A2047" t="s">
        <v>8219</v>
      </c>
      <c r="B2047">
        <v>508</v>
      </c>
    </row>
    <row r="2048" spans="1:2" x14ac:dyDescent="0.35">
      <c r="A2048" t="s">
        <v>8219</v>
      </c>
      <c r="B2048">
        <v>510</v>
      </c>
    </row>
    <row r="2049" spans="1:2" x14ac:dyDescent="0.35">
      <c r="A2049" t="s">
        <v>8219</v>
      </c>
      <c r="B2049">
        <v>512</v>
      </c>
    </row>
    <row r="2050" spans="1:2" x14ac:dyDescent="0.35">
      <c r="A2050" t="s">
        <v>8219</v>
      </c>
      <c r="B2050">
        <v>514</v>
      </c>
    </row>
    <row r="2051" spans="1:2" x14ac:dyDescent="0.35">
      <c r="A2051" t="s">
        <v>8219</v>
      </c>
      <c r="B2051">
        <v>524</v>
      </c>
    </row>
    <row r="2052" spans="1:2" x14ac:dyDescent="0.35">
      <c r="A2052" t="s">
        <v>8219</v>
      </c>
      <c r="B2052">
        <v>531</v>
      </c>
    </row>
    <row r="2053" spans="1:2" x14ac:dyDescent="0.35">
      <c r="A2053" t="s">
        <v>8219</v>
      </c>
      <c r="B2053">
        <v>537</v>
      </c>
    </row>
    <row r="2054" spans="1:2" x14ac:dyDescent="0.35">
      <c r="A2054" t="s">
        <v>8219</v>
      </c>
      <c r="B2054">
        <v>537</v>
      </c>
    </row>
    <row r="2055" spans="1:2" x14ac:dyDescent="0.35">
      <c r="A2055" t="s">
        <v>8219</v>
      </c>
      <c r="B2055">
        <v>539</v>
      </c>
    </row>
    <row r="2056" spans="1:2" x14ac:dyDescent="0.35">
      <c r="A2056" t="s">
        <v>8219</v>
      </c>
      <c r="B2056">
        <v>539</v>
      </c>
    </row>
    <row r="2057" spans="1:2" x14ac:dyDescent="0.35">
      <c r="A2057" t="s">
        <v>8219</v>
      </c>
      <c r="B2057">
        <v>541</v>
      </c>
    </row>
    <row r="2058" spans="1:2" x14ac:dyDescent="0.35">
      <c r="A2058" t="s">
        <v>8219</v>
      </c>
      <c r="B2058">
        <v>549</v>
      </c>
    </row>
    <row r="2059" spans="1:2" x14ac:dyDescent="0.35">
      <c r="A2059" t="s">
        <v>8219</v>
      </c>
      <c r="B2059">
        <v>551</v>
      </c>
    </row>
    <row r="2060" spans="1:2" x14ac:dyDescent="0.35">
      <c r="A2060" t="s">
        <v>8219</v>
      </c>
      <c r="B2060">
        <v>554</v>
      </c>
    </row>
    <row r="2061" spans="1:2" x14ac:dyDescent="0.35">
      <c r="A2061" t="s">
        <v>8219</v>
      </c>
      <c r="B2061">
        <v>555</v>
      </c>
    </row>
    <row r="2062" spans="1:2" x14ac:dyDescent="0.35">
      <c r="A2062" t="s">
        <v>8219</v>
      </c>
      <c r="B2062">
        <v>555</v>
      </c>
    </row>
    <row r="2063" spans="1:2" x14ac:dyDescent="0.35">
      <c r="A2063" t="s">
        <v>8219</v>
      </c>
      <c r="B2063">
        <v>557</v>
      </c>
    </row>
    <row r="2064" spans="1:2" x14ac:dyDescent="0.35">
      <c r="A2064" t="s">
        <v>8219</v>
      </c>
      <c r="B2064">
        <v>558</v>
      </c>
    </row>
    <row r="2065" spans="1:2" x14ac:dyDescent="0.35">
      <c r="A2065" t="s">
        <v>8219</v>
      </c>
      <c r="B2065">
        <v>560</v>
      </c>
    </row>
    <row r="2066" spans="1:2" x14ac:dyDescent="0.35">
      <c r="A2066" t="s">
        <v>8219</v>
      </c>
      <c r="B2066">
        <v>562</v>
      </c>
    </row>
    <row r="2067" spans="1:2" x14ac:dyDescent="0.35">
      <c r="A2067" t="s">
        <v>8219</v>
      </c>
      <c r="B2067">
        <v>563</v>
      </c>
    </row>
    <row r="2068" spans="1:2" x14ac:dyDescent="0.35">
      <c r="A2068" t="s">
        <v>8219</v>
      </c>
      <c r="B2068">
        <v>571</v>
      </c>
    </row>
    <row r="2069" spans="1:2" x14ac:dyDescent="0.35">
      <c r="A2069" t="s">
        <v>8219</v>
      </c>
      <c r="B2069">
        <v>574</v>
      </c>
    </row>
    <row r="2070" spans="1:2" x14ac:dyDescent="0.35">
      <c r="A2070" t="s">
        <v>8219</v>
      </c>
      <c r="B2070">
        <v>576</v>
      </c>
    </row>
    <row r="2071" spans="1:2" x14ac:dyDescent="0.35">
      <c r="A2071" t="s">
        <v>8219</v>
      </c>
      <c r="B2071">
        <v>577</v>
      </c>
    </row>
    <row r="2072" spans="1:2" x14ac:dyDescent="0.35">
      <c r="A2072" t="s">
        <v>8219</v>
      </c>
      <c r="B2072">
        <v>600</v>
      </c>
    </row>
    <row r="2073" spans="1:2" x14ac:dyDescent="0.35">
      <c r="A2073" t="s">
        <v>8219</v>
      </c>
      <c r="B2073">
        <v>607</v>
      </c>
    </row>
    <row r="2074" spans="1:2" x14ac:dyDescent="0.35">
      <c r="A2074" t="s">
        <v>8219</v>
      </c>
      <c r="B2074">
        <v>613</v>
      </c>
    </row>
    <row r="2075" spans="1:2" x14ac:dyDescent="0.35">
      <c r="A2075" t="s">
        <v>8219</v>
      </c>
      <c r="B2075">
        <v>614</v>
      </c>
    </row>
    <row r="2076" spans="1:2" x14ac:dyDescent="0.35">
      <c r="A2076" t="s">
        <v>8219</v>
      </c>
      <c r="B2076">
        <v>615</v>
      </c>
    </row>
    <row r="2077" spans="1:2" x14ac:dyDescent="0.35">
      <c r="A2077" t="s">
        <v>8219</v>
      </c>
      <c r="B2077">
        <v>621</v>
      </c>
    </row>
    <row r="2078" spans="1:2" x14ac:dyDescent="0.35">
      <c r="A2078" t="s">
        <v>8219</v>
      </c>
      <c r="B2078">
        <v>623</v>
      </c>
    </row>
    <row r="2079" spans="1:2" x14ac:dyDescent="0.35">
      <c r="A2079" t="s">
        <v>8219</v>
      </c>
      <c r="B2079">
        <v>625</v>
      </c>
    </row>
    <row r="2080" spans="1:2" x14ac:dyDescent="0.35">
      <c r="A2080" t="s">
        <v>8219</v>
      </c>
      <c r="B2080">
        <v>635</v>
      </c>
    </row>
    <row r="2081" spans="1:2" x14ac:dyDescent="0.35">
      <c r="A2081" t="s">
        <v>8219</v>
      </c>
      <c r="B2081">
        <v>644</v>
      </c>
    </row>
    <row r="2082" spans="1:2" x14ac:dyDescent="0.35">
      <c r="A2082" t="s">
        <v>8219</v>
      </c>
      <c r="B2082">
        <v>651</v>
      </c>
    </row>
    <row r="2083" spans="1:2" x14ac:dyDescent="0.35">
      <c r="A2083" t="s">
        <v>8219</v>
      </c>
      <c r="B2083">
        <v>660</v>
      </c>
    </row>
    <row r="2084" spans="1:2" x14ac:dyDescent="0.35">
      <c r="A2084" t="s">
        <v>8219</v>
      </c>
      <c r="B2084">
        <v>665</v>
      </c>
    </row>
    <row r="2085" spans="1:2" x14ac:dyDescent="0.35">
      <c r="A2085" t="s">
        <v>8219</v>
      </c>
      <c r="B2085">
        <v>666</v>
      </c>
    </row>
    <row r="2086" spans="1:2" x14ac:dyDescent="0.35">
      <c r="A2086" t="s">
        <v>8219</v>
      </c>
      <c r="B2086">
        <v>670</v>
      </c>
    </row>
    <row r="2087" spans="1:2" x14ac:dyDescent="0.35">
      <c r="A2087" t="s">
        <v>8219</v>
      </c>
      <c r="B2087">
        <v>676</v>
      </c>
    </row>
    <row r="2088" spans="1:2" x14ac:dyDescent="0.35">
      <c r="A2088" t="s">
        <v>8219</v>
      </c>
      <c r="B2088">
        <v>680</v>
      </c>
    </row>
    <row r="2089" spans="1:2" x14ac:dyDescent="0.35">
      <c r="A2089" t="s">
        <v>8219</v>
      </c>
      <c r="B2089">
        <v>680</v>
      </c>
    </row>
    <row r="2090" spans="1:2" x14ac:dyDescent="0.35">
      <c r="A2090" t="s">
        <v>8219</v>
      </c>
      <c r="B2090">
        <v>682</v>
      </c>
    </row>
    <row r="2091" spans="1:2" x14ac:dyDescent="0.35">
      <c r="A2091" t="s">
        <v>8219</v>
      </c>
      <c r="B2091">
        <v>682</v>
      </c>
    </row>
    <row r="2092" spans="1:2" x14ac:dyDescent="0.35">
      <c r="A2092" t="s">
        <v>8219</v>
      </c>
      <c r="B2092">
        <v>688</v>
      </c>
    </row>
    <row r="2093" spans="1:2" x14ac:dyDescent="0.35">
      <c r="A2093" t="s">
        <v>8219</v>
      </c>
      <c r="B2093">
        <v>701</v>
      </c>
    </row>
    <row r="2094" spans="1:2" x14ac:dyDescent="0.35">
      <c r="A2094" t="s">
        <v>8219</v>
      </c>
      <c r="B2094">
        <v>707</v>
      </c>
    </row>
    <row r="2095" spans="1:2" x14ac:dyDescent="0.35">
      <c r="A2095" t="s">
        <v>8219</v>
      </c>
      <c r="B2095">
        <v>711</v>
      </c>
    </row>
    <row r="2096" spans="1:2" x14ac:dyDescent="0.35">
      <c r="A2096" t="s">
        <v>8219</v>
      </c>
      <c r="B2096">
        <v>714</v>
      </c>
    </row>
    <row r="2097" spans="1:2" x14ac:dyDescent="0.35">
      <c r="A2097" t="s">
        <v>8219</v>
      </c>
      <c r="B2097">
        <v>721</v>
      </c>
    </row>
    <row r="2098" spans="1:2" x14ac:dyDescent="0.35">
      <c r="A2098" t="s">
        <v>8219</v>
      </c>
      <c r="B2098">
        <v>729</v>
      </c>
    </row>
    <row r="2099" spans="1:2" x14ac:dyDescent="0.35">
      <c r="A2099" t="s">
        <v>8219</v>
      </c>
      <c r="B2099">
        <v>736</v>
      </c>
    </row>
    <row r="2100" spans="1:2" x14ac:dyDescent="0.35">
      <c r="A2100" t="s">
        <v>8219</v>
      </c>
      <c r="B2100">
        <v>740</v>
      </c>
    </row>
    <row r="2101" spans="1:2" x14ac:dyDescent="0.35">
      <c r="A2101" t="s">
        <v>8219</v>
      </c>
      <c r="B2101">
        <v>742</v>
      </c>
    </row>
    <row r="2102" spans="1:2" x14ac:dyDescent="0.35">
      <c r="A2102" t="s">
        <v>8219</v>
      </c>
      <c r="B2102">
        <v>760</v>
      </c>
    </row>
    <row r="2103" spans="1:2" x14ac:dyDescent="0.35">
      <c r="A2103" t="s">
        <v>8219</v>
      </c>
      <c r="B2103">
        <v>813</v>
      </c>
    </row>
    <row r="2104" spans="1:2" x14ac:dyDescent="0.35">
      <c r="A2104" t="s">
        <v>8219</v>
      </c>
      <c r="B2104">
        <v>821</v>
      </c>
    </row>
    <row r="2105" spans="1:2" x14ac:dyDescent="0.35">
      <c r="A2105" t="s">
        <v>8219</v>
      </c>
      <c r="B2105">
        <v>827</v>
      </c>
    </row>
    <row r="2106" spans="1:2" x14ac:dyDescent="0.35">
      <c r="A2106" t="s">
        <v>8219</v>
      </c>
      <c r="B2106">
        <v>834</v>
      </c>
    </row>
    <row r="2107" spans="1:2" x14ac:dyDescent="0.35">
      <c r="A2107" t="s">
        <v>8219</v>
      </c>
      <c r="B2107">
        <v>848</v>
      </c>
    </row>
    <row r="2108" spans="1:2" x14ac:dyDescent="0.35">
      <c r="A2108" t="s">
        <v>8219</v>
      </c>
      <c r="B2108">
        <v>859</v>
      </c>
    </row>
    <row r="2109" spans="1:2" x14ac:dyDescent="0.35">
      <c r="A2109" t="s">
        <v>8219</v>
      </c>
      <c r="B2109">
        <v>874</v>
      </c>
    </row>
    <row r="2110" spans="1:2" x14ac:dyDescent="0.35">
      <c r="A2110" t="s">
        <v>8219</v>
      </c>
      <c r="B2110">
        <v>878</v>
      </c>
    </row>
    <row r="2111" spans="1:2" x14ac:dyDescent="0.35">
      <c r="A2111" t="s">
        <v>8219</v>
      </c>
      <c r="B2111">
        <v>885</v>
      </c>
    </row>
    <row r="2112" spans="1:2" x14ac:dyDescent="0.35">
      <c r="A2112" t="s">
        <v>8219</v>
      </c>
      <c r="B2112">
        <v>897</v>
      </c>
    </row>
    <row r="2113" spans="1:2" x14ac:dyDescent="0.35">
      <c r="A2113" t="s">
        <v>8219</v>
      </c>
      <c r="B2113">
        <v>902</v>
      </c>
    </row>
    <row r="2114" spans="1:2" x14ac:dyDescent="0.35">
      <c r="A2114" t="s">
        <v>8219</v>
      </c>
      <c r="B2114">
        <v>916</v>
      </c>
    </row>
    <row r="2115" spans="1:2" x14ac:dyDescent="0.35">
      <c r="A2115" t="s">
        <v>8219</v>
      </c>
      <c r="B2115">
        <v>930</v>
      </c>
    </row>
    <row r="2116" spans="1:2" x14ac:dyDescent="0.35">
      <c r="A2116" t="s">
        <v>8219</v>
      </c>
      <c r="B2116">
        <v>942</v>
      </c>
    </row>
    <row r="2117" spans="1:2" x14ac:dyDescent="0.35">
      <c r="A2117" t="s">
        <v>8219</v>
      </c>
      <c r="B2117">
        <v>943</v>
      </c>
    </row>
    <row r="2118" spans="1:2" x14ac:dyDescent="0.35">
      <c r="A2118" t="s">
        <v>8219</v>
      </c>
      <c r="B2118">
        <v>944</v>
      </c>
    </row>
    <row r="2119" spans="1:2" x14ac:dyDescent="0.35">
      <c r="A2119" t="s">
        <v>8219</v>
      </c>
      <c r="B2119">
        <v>951</v>
      </c>
    </row>
    <row r="2120" spans="1:2" x14ac:dyDescent="0.35">
      <c r="A2120" t="s">
        <v>8219</v>
      </c>
      <c r="B2120">
        <v>963</v>
      </c>
    </row>
    <row r="2121" spans="1:2" x14ac:dyDescent="0.35">
      <c r="A2121" t="s">
        <v>8219</v>
      </c>
      <c r="B2121">
        <v>964</v>
      </c>
    </row>
    <row r="2122" spans="1:2" x14ac:dyDescent="0.35">
      <c r="A2122" t="s">
        <v>8219</v>
      </c>
      <c r="B2122">
        <v>971</v>
      </c>
    </row>
    <row r="2123" spans="1:2" x14ac:dyDescent="0.35">
      <c r="A2123" t="s">
        <v>8219</v>
      </c>
      <c r="B2123">
        <v>983</v>
      </c>
    </row>
    <row r="2124" spans="1:2" x14ac:dyDescent="0.35">
      <c r="A2124" t="s">
        <v>8219</v>
      </c>
      <c r="B2124">
        <v>988</v>
      </c>
    </row>
    <row r="2125" spans="1:2" x14ac:dyDescent="0.35">
      <c r="A2125" t="s">
        <v>8219</v>
      </c>
      <c r="B2125">
        <v>1013</v>
      </c>
    </row>
    <row r="2126" spans="1:2" x14ac:dyDescent="0.35">
      <c r="A2126" t="s">
        <v>8219</v>
      </c>
      <c r="B2126">
        <v>1019</v>
      </c>
    </row>
    <row r="2127" spans="1:2" x14ac:dyDescent="0.35">
      <c r="A2127" t="s">
        <v>8219</v>
      </c>
      <c r="B2127">
        <v>1021</v>
      </c>
    </row>
    <row r="2128" spans="1:2" x14ac:dyDescent="0.35">
      <c r="A2128" t="s">
        <v>8219</v>
      </c>
      <c r="B2128">
        <v>1049</v>
      </c>
    </row>
    <row r="2129" spans="1:2" x14ac:dyDescent="0.35">
      <c r="A2129" t="s">
        <v>8219</v>
      </c>
      <c r="B2129">
        <v>1062</v>
      </c>
    </row>
    <row r="2130" spans="1:2" x14ac:dyDescent="0.35">
      <c r="A2130" t="s">
        <v>8219</v>
      </c>
      <c r="B2130">
        <v>1071</v>
      </c>
    </row>
    <row r="2131" spans="1:2" x14ac:dyDescent="0.35">
      <c r="A2131" t="s">
        <v>8219</v>
      </c>
      <c r="B2131">
        <v>1088</v>
      </c>
    </row>
    <row r="2132" spans="1:2" x14ac:dyDescent="0.35">
      <c r="A2132" t="s">
        <v>8219</v>
      </c>
      <c r="B2132">
        <v>1095</v>
      </c>
    </row>
    <row r="2133" spans="1:2" x14ac:dyDescent="0.35">
      <c r="A2133" t="s">
        <v>8219</v>
      </c>
      <c r="B2133">
        <v>1104</v>
      </c>
    </row>
    <row r="2134" spans="1:2" x14ac:dyDescent="0.35">
      <c r="A2134" t="s">
        <v>8219</v>
      </c>
      <c r="B2134">
        <v>1107</v>
      </c>
    </row>
    <row r="2135" spans="1:2" x14ac:dyDescent="0.35">
      <c r="A2135" t="s">
        <v>8219</v>
      </c>
      <c r="B2135">
        <v>1113</v>
      </c>
    </row>
    <row r="2136" spans="1:2" x14ac:dyDescent="0.35">
      <c r="A2136" t="s">
        <v>8219</v>
      </c>
      <c r="B2136">
        <v>1151</v>
      </c>
    </row>
    <row r="2137" spans="1:2" x14ac:dyDescent="0.35">
      <c r="A2137" t="s">
        <v>8219</v>
      </c>
      <c r="B2137">
        <v>1204</v>
      </c>
    </row>
    <row r="2138" spans="1:2" x14ac:dyDescent="0.35">
      <c r="A2138" t="s">
        <v>8219</v>
      </c>
      <c r="B2138">
        <v>1224</v>
      </c>
    </row>
    <row r="2139" spans="1:2" x14ac:dyDescent="0.35">
      <c r="A2139" t="s">
        <v>8219</v>
      </c>
      <c r="B2139">
        <v>1251</v>
      </c>
    </row>
    <row r="2140" spans="1:2" x14ac:dyDescent="0.35">
      <c r="A2140" t="s">
        <v>8219</v>
      </c>
      <c r="B2140">
        <v>1260</v>
      </c>
    </row>
    <row r="2141" spans="1:2" x14ac:dyDescent="0.35">
      <c r="A2141" t="s">
        <v>8219</v>
      </c>
      <c r="B2141">
        <v>1281</v>
      </c>
    </row>
    <row r="2142" spans="1:2" x14ac:dyDescent="0.35">
      <c r="A2142" t="s">
        <v>8219</v>
      </c>
      <c r="B2142">
        <v>1328</v>
      </c>
    </row>
    <row r="2143" spans="1:2" x14ac:dyDescent="0.35">
      <c r="A2143" t="s">
        <v>8219</v>
      </c>
      <c r="B2143">
        <v>1356</v>
      </c>
    </row>
    <row r="2144" spans="1:2" x14ac:dyDescent="0.35">
      <c r="A2144" t="s">
        <v>8219</v>
      </c>
      <c r="B2144">
        <v>1364</v>
      </c>
    </row>
    <row r="2145" spans="1:2" x14ac:dyDescent="0.35">
      <c r="A2145" t="s">
        <v>8219</v>
      </c>
      <c r="B2145">
        <v>1373</v>
      </c>
    </row>
    <row r="2146" spans="1:2" x14ac:dyDescent="0.35">
      <c r="A2146" t="s">
        <v>8219</v>
      </c>
      <c r="B2146">
        <v>1375</v>
      </c>
    </row>
    <row r="2147" spans="1:2" x14ac:dyDescent="0.35">
      <c r="A2147" t="s">
        <v>8219</v>
      </c>
      <c r="B2147">
        <v>1420</v>
      </c>
    </row>
    <row r="2148" spans="1:2" x14ac:dyDescent="0.35">
      <c r="A2148" t="s">
        <v>8219</v>
      </c>
      <c r="B2148">
        <v>1510</v>
      </c>
    </row>
    <row r="2149" spans="1:2" x14ac:dyDescent="0.35">
      <c r="A2149" t="s">
        <v>8219</v>
      </c>
      <c r="B2149">
        <v>1513</v>
      </c>
    </row>
    <row r="2150" spans="1:2" x14ac:dyDescent="0.35">
      <c r="A2150" t="s">
        <v>8219</v>
      </c>
      <c r="B2150">
        <v>1530</v>
      </c>
    </row>
    <row r="2151" spans="1:2" x14ac:dyDescent="0.35">
      <c r="A2151" t="s">
        <v>8219</v>
      </c>
      <c r="B2151">
        <v>1556</v>
      </c>
    </row>
    <row r="2152" spans="1:2" x14ac:dyDescent="0.35">
      <c r="A2152" t="s">
        <v>8219</v>
      </c>
      <c r="B2152">
        <v>1596</v>
      </c>
    </row>
    <row r="2153" spans="1:2" x14ac:dyDescent="0.35">
      <c r="A2153" t="s">
        <v>8219</v>
      </c>
      <c r="B2153">
        <v>1633</v>
      </c>
    </row>
    <row r="2154" spans="1:2" x14ac:dyDescent="0.35">
      <c r="A2154" t="s">
        <v>8219</v>
      </c>
      <c r="B2154">
        <v>1637</v>
      </c>
    </row>
    <row r="2155" spans="1:2" x14ac:dyDescent="0.35">
      <c r="A2155" t="s">
        <v>8219</v>
      </c>
      <c r="B2155">
        <v>1670</v>
      </c>
    </row>
    <row r="2156" spans="1:2" x14ac:dyDescent="0.35">
      <c r="A2156" t="s">
        <v>8219</v>
      </c>
      <c r="B2156">
        <v>1737</v>
      </c>
    </row>
    <row r="2157" spans="1:2" x14ac:dyDescent="0.35">
      <c r="A2157" t="s">
        <v>8219</v>
      </c>
      <c r="B2157">
        <v>1762</v>
      </c>
    </row>
    <row r="2158" spans="1:2" x14ac:dyDescent="0.35">
      <c r="A2158" t="s">
        <v>8219</v>
      </c>
      <c r="B2158">
        <v>1780</v>
      </c>
    </row>
    <row r="2159" spans="1:2" x14ac:dyDescent="0.35">
      <c r="A2159" t="s">
        <v>8219</v>
      </c>
      <c r="B2159">
        <v>1789</v>
      </c>
    </row>
    <row r="2160" spans="1:2" x14ac:dyDescent="0.35">
      <c r="A2160" t="s">
        <v>8219</v>
      </c>
      <c r="B2160">
        <v>1876</v>
      </c>
    </row>
    <row r="2161" spans="1:2" x14ac:dyDescent="0.35">
      <c r="A2161" t="s">
        <v>8219</v>
      </c>
      <c r="B2161">
        <v>1887</v>
      </c>
    </row>
    <row r="2162" spans="1:2" x14ac:dyDescent="0.35">
      <c r="A2162" t="s">
        <v>8219</v>
      </c>
      <c r="B2162">
        <v>1945</v>
      </c>
    </row>
    <row r="2163" spans="1:2" x14ac:dyDescent="0.35">
      <c r="A2163" t="s">
        <v>8219</v>
      </c>
      <c r="B2163">
        <v>1980</v>
      </c>
    </row>
    <row r="2164" spans="1:2" x14ac:dyDescent="0.35">
      <c r="A2164" t="s">
        <v>8219</v>
      </c>
      <c r="B2164">
        <v>2035</v>
      </c>
    </row>
    <row r="2165" spans="1:2" x14ac:dyDescent="0.35">
      <c r="A2165" t="s">
        <v>8219</v>
      </c>
      <c r="B2165">
        <v>2051</v>
      </c>
    </row>
    <row r="2166" spans="1:2" x14ac:dyDescent="0.35">
      <c r="A2166" t="s">
        <v>8219</v>
      </c>
      <c r="B2166">
        <v>2139</v>
      </c>
    </row>
    <row r="2167" spans="1:2" x14ac:dyDescent="0.35">
      <c r="A2167" t="s">
        <v>8219</v>
      </c>
      <c r="B2167">
        <v>2165</v>
      </c>
    </row>
    <row r="2168" spans="1:2" x14ac:dyDescent="0.35">
      <c r="A2168" t="s">
        <v>8219</v>
      </c>
      <c r="B2168">
        <v>2174</v>
      </c>
    </row>
    <row r="2169" spans="1:2" x14ac:dyDescent="0.35">
      <c r="A2169" t="s">
        <v>8219</v>
      </c>
      <c r="B2169">
        <v>2436</v>
      </c>
    </row>
    <row r="2170" spans="1:2" x14ac:dyDescent="0.35">
      <c r="A2170" t="s">
        <v>8219</v>
      </c>
      <c r="B2170">
        <v>2478</v>
      </c>
    </row>
    <row r="2171" spans="1:2" x14ac:dyDescent="0.35">
      <c r="A2171" t="s">
        <v>8219</v>
      </c>
      <c r="B2171">
        <v>2525</v>
      </c>
    </row>
    <row r="2172" spans="1:2" x14ac:dyDescent="0.35">
      <c r="A2172" t="s">
        <v>8219</v>
      </c>
      <c r="B2172">
        <v>2602</v>
      </c>
    </row>
    <row r="2173" spans="1:2" x14ac:dyDescent="0.35">
      <c r="A2173" t="s">
        <v>8219</v>
      </c>
      <c r="B2173">
        <v>3238</v>
      </c>
    </row>
    <row r="2174" spans="1:2" x14ac:dyDescent="0.35">
      <c r="A2174" t="s">
        <v>8219</v>
      </c>
      <c r="B2174">
        <v>3355</v>
      </c>
    </row>
    <row r="2175" spans="1:2" x14ac:dyDescent="0.35">
      <c r="A2175" t="s">
        <v>8219</v>
      </c>
      <c r="B2175">
        <v>3468</v>
      </c>
    </row>
    <row r="2176" spans="1:2" x14ac:dyDescent="0.35">
      <c r="A2176" t="s">
        <v>8219</v>
      </c>
      <c r="B2176">
        <v>3562</v>
      </c>
    </row>
    <row r="2177" spans="1:2" x14ac:dyDescent="0.35">
      <c r="A2177" t="s">
        <v>8219</v>
      </c>
      <c r="B2177">
        <v>3663</v>
      </c>
    </row>
    <row r="2178" spans="1:2" x14ac:dyDescent="0.35">
      <c r="A2178" t="s">
        <v>8219</v>
      </c>
      <c r="B2178">
        <v>3863</v>
      </c>
    </row>
    <row r="2179" spans="1:2" x14ac:dyDescent="0.35">
      <c r="A2179" t="s">
        <v>8219</v>
      </c>
      <c r="B2179">
        <v>4245</v>
      </c>
    </row>
    <row r="2180" spans="1:2" x14ac:dyDescent="0.35">
      <c r="A2180" t="s">
        <v>8219</v>
      </c>
      <c r="B2180">
        <v>4330</v>
      </c>
    </row>
    <row r="2181" spans="1:2" x14ac:dyDescent="0.35">
      <c r="A2181" t="s">
        <v>8219</v>
      </c>
      <c r="B2181">
        <v>4562</v>
      </c>
    </row>
    <row r="2182" spans="1:2" x14ac:dyDescent="0.35">
      <c r="A2182" t="s">
        <v>8219</v>
      </c>
      <c r="B2182">
        <v>4883</v>
      </c>
    </row>
    <row r="2183" spans="1:2" x14ac:dyDescent="0.35">
      <c r="A2183" t="s">
        <v>8219</v>
      </c>
      <c r="B2183">
        <v>5812</v>
      </c>
    </row>
    <row r="2184" spans="1:2" x14ac:dyDescent="0.35">
      <c r="A2184" t="s">
        <v>8219</v>
      </c>
      <c r="B2184">
        <v>8200</v>
      </c>
    </row>
    <row r="2185" spans="1:2" x14ac:dyDescent="0.35">
      <c r="A2185" t="s">
        <v>8219</v>
      </c>
      <c r="B2185">
        <v>8359</v>
      </c>
    </row>
    <row r="2186" spans="1:2" x14ac:dyDescent="0.35">
      <c r="A2186" t="s">
        <v>8219</v>
      </c>
      <c r="B2186">
        <v>20242</v>
      </c>
    </row>
    <row r="2187" spans="1:2" x14ac:dyDescent="0.35">
      <c r="A2187" t="s">
        <v>8219</v>
      </c>
      <c r="B2187">
        <v>26457</v>
      </c>
    </row>
  </sheetData>
  <sortState xmlns:xlrd2="http://schemas.microsoft.com/office/spreadsheetml/2017/richdata2" ref="I3:I1532">
    <sortCondition ref="I3:I1532"/>
  </sortState>
  <conditionalFormatting sqref="H1533:H3597">
    <cfRule type="containsText" dxfId="23" priority="9" operator="containsText" text="canceled">
      <formula>NOT(ISERROR(SEARCH("canceled",H1533)))</formula>
    </cfRule>
    <cfRule type="containsText" dxfId="22" priority="10" operator="containsText" text="live">
      <formula>NOT(ISERROR(SEARCH("live",H1533)))</formula>
    </cfRule>
    <cfRule type="containsText" dxfId="21" priority="11" operator="containsText" text="failed">
      <formula>NOT(ISERROR(SEARCH("failed",H1533)))</formula>
    </cfRule>
    <cfRule type="containsText" dxfId="20" priority="12" operator="containsText" text="successful">
      <formula>NOT(ISERROR(SEARCH("successful",H1533)))</formula>
    </cfRule>
  </conditionalFormatting>
  <conditionalFormatting sqref="A3:A2187">
    <cfRule type="containsText" dxfId="7" priority="5" operator="containsText" text="canceled">
      <formula>NOT(ISERROR(SEARCH("canceled",A3)))</formula>
    </cfRule>
    <cfRule type="containsText" dxfId="6" priority="6" operator="containsText" text="live">
      <formula>NOT(ISERROR(SEARCH("live",A3)))</formula>
    </cfRule>
    <cfRule type="containsText" dxfId="5" priority="7" operator="containsText" text="failed">
      <formula>NOT(ISERROR(SEARCH("failed",A3)))</formula>
    </cfRule>
    <cfRule type="containsText" dxfId="4" priority="8" operator="containsText" text="successful">
      <formula>NOT(ISERROR(SEARCH("successful",A3)))</formula>
    </cfRule>
  </conditionalFormatting>
  <conditionalFormatting sqref="H3:H1532">
    <cfRule type="containsText" dxfId="3" priority="1" operator="containsText" text="canceled">
      <formula>NOT(ISERROR(SEARCH("canceled",H3)))</formula>
    </cfRule>
    <cfRule type="containsText" dxfId="2" priority="2" operator="containsText" text="live">
      <formula>NOT(ISERROR(SEARCH("live",H3)))</formula>
    </cfRule>
    <cfRule type="containsText" dxfId="1" priority="3" operator="containsText" text="failed">
      <formula>NOT(ISERROR(SEARCH("failed",H3)))</formula>
    </cfRule>
    <cfRule type="containsText" dxfId="0" priority="4" operator="containsText" text="successful">
      <formula>NOT(ISERROR(SEARCH("successful",H3)))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Pivot Table_Chart</vt:lpstr>
      <vt:lpstr>Sub-Category Pivot Table_Chart</vt:lpstr>
      <vt:lpstr>Year Pivot Table</vt:lpstr>
      <vt:lpstr>Data</vt:lpstr>
      <vt:lpstr>Bonus</vt:lpstr>
      <vt:lpstr>Summary Statistics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Rachel Newberry</cp:lastModifiedBy>
  <dcterms:created xsi:type="dcterms:W3CDTF">2017-04-20T15:17:24Z</dcterms:created>
  <dcterms:modified xsi:type="dcterms:W3CDTF">2021-04-30T15:33:04Z</dcterms:modified>
</cp:coreProperties>
</file>