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I:\KULIAH\Semester_7\metpen\LSTM\LSTM_Prediksi\Uji_coba\persiapan\Skripsi\"/>
    </mc:Choice>
  </mc:AlternateContent>
  <bookViews>
    <workbookView xWindow="0" yWindow="0" windowWidth="16815" windowHeight="7770" tabRatio="829" firstSheet="5" activeTab="7"/>
  </bookViews>
  <sheets>
    <sheet name="Data split dan Normalisasi data" sheetId="6" r:id="rId1"/>
    <sheet name="iNPUT" sheetId="1" r:id="rId2"/>
    <sheet name="FORWARD 1 (LSTM)" sheetId="2" r:id="rId3"/>
    <sheet name="block Output" sheetId="14" r:id="rId4"/>
    <sheet name="BPTT block output ke hidden" sheetId="11" r:id="rId5"/>
    <sheet name="BACKPRO 1 (LSTM)" sheetId="3" r:id="rId6"/>
    <sheet name="BPTT hidden ke input" sheetId="13" r:id="rId7"/>
    <sheet name="Bobot Error untuk squence" sheetId="8" r:id="rId8"/>
    <sheet name="Epoch (Update bobot)" sheetId="9" r:id="rId9"/>
    <sheet name="Algorima Flow chart" sheetId="16" r:id="rId10"/>
    <sheet name="Input prediksi" sheetId="17" r:id="rId11"/>
    <sheet name="Forward Prediksi" sheetId="15" r:id="rId12"/>
    <sheet name="Hasil Prediksi" sheetId="18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9" l="1"/>
  <c r="AP33" i="3"/>
  <c r="V3" i="6" l="1"/>
  <c r="V12" i="6"/>
  <c r="F9" i="18" l="1"/>
  <c r="E9" i="18"/>
  <c r="E2" i="18"/>
  <c r="E3" i="18"/>
  <c r="A2" i="18" l="1"/>
  <c r="A3" i="18"/>
  <c r="A4" i="18"/>
  <c r="A5" i="18"/>
  <c r="C39" i="17"/>
  <c r="B39" i="17"/>
  <c r="B40" i="17"/>
  <c r="C40" i="17"/>
  <c r="B41" i="17"/>
  <c r="C41" i="17"/>
  <c r="B42" i="17"/>
  <c r="C42" i="17"/>
  <c r="B43" i="17"/>
  <c r="C43" i="17"/>
  <c r="N40" i="17" a="1"/>
  <c r="J44" i="17"/>
  <c r="U45" i="17" s="1"/>
  <c r="I44" i="17"/>
  <c r="T45" i="17" s="1"/>
  <c r="I40" i="17" a="1"/>
  <c r="I40" i="17" s="1"/>
  <c r="V15" i="6"/>
  <c r="O14" i="6"/>
  <c r="V6" i="6" s="1"/>
  <c r="O13" i="6"/>
  <c r="C39" i="1"/>
  <c r="H30" i="13"/>
  <c r="J30" i="13"/>
  <c r="G30" i="13"/>
  <c r="H29" i="13"/>
  <c r="G29" i="13"/>
  <c r="G28" i="13"/>
  <c r="H28" i="13"/>
  <c r="G27" i="13"/>
  <c r="H27" i="13"/>
  <c r="G26" i="13"/>
  <c r="H26" i="13"/>
  <c r="G25" i="13"/>
  <c r="H25" i="13"/>
  <c r="AA98" i="3"/>
  <c r="B24" i="13"/>
  <c r="B25" i="13"/>
  <c r="C25" i="13"/>
  <c r="D25" i="13"/>
  <c r="E25" i="13"/>
  <c r="B26" i="13"/>
  <c r="C26" i="13"/>
  <c r="D26" i="13"/>
  <c r="E26" i="13"/>
  <c r="B27" i="13"/>
  <c r="C27" i="13"/>
  <c r="D27" i="13"/>
  <c r="E27" i="13"/>
  <c r="B28" i="13"/>
  <c r="C28" i="13"/>
  <c r="D28" i="13"/>
  <c r="E28" i="13"/>
  <c r="I41" i="17" l="1"/>
  <c r="I42" i="17"/>
  <c r="N43" i="17"/>
  <c r="N40" i="17"/>
  <c r="N42" i="17"/>
  <c r="N41" i="17"/>
  <c r="I43" i="17"/>
  <c r="V14" i="6"/>
  <c r="V13" i="6"/>
  <c r="V5" i="6"/>
  <c r="V9" i="6"/>
  <c r="V8" i="6"/>
  <c r="V4" i="6"/>
  <c r="V7" i="6"/>
  <c r="AA14" i="13"/>
  <c r="T25" i="11"/>
  <c r="AA14" i="11"/>
  <c r="AY130" i="3"/>
  <c r="J60" i="1"/>
  <c r="U61" i="1" s="1"/>
  <c r="I60" i="1"/>
  <c r="T61" i="1" s="1"/>
  <c r="N56" i="1" a="1"/>
  <c r="C57" i="1"/>
  <c r="C55" i="1" l="1"/>
  <c r="I56" i="1" s="1" a="1"/>
  <c r="I59" i="1" s="1"/>
  <c r="C44" i="1"/>
  <c r="C41" i="1"/>
  <c r="C56" i="1"/>
  <c r="I30" i="13"/>
  <c r="C43" i="1"/>
  <c r="C59" i="1"/>
  <c r="C42" i="1"/>
  <c r="C58" i="1"/>
  <c r="C45" i="1"/>
  <c r="C40" i="1"/>
  <c r="N59" i="1"/>
  <c r="N58" i="1"/>
  <c r="N57" i="1"/>
  <c r="N56" i="1"/>
  <c r="DR98" i="3"/>
  <c r="DS98" i="3"/>
  <c r="DU98" i="3"/>
  <c r="CY98" i="3"/>
  <c r="CZ98" i="3"/>
  <c r="CF98" i="3"/>
  <c r="CG98" i="3"/>
  <c r="BM98" i="3"/>
  <c r="BN98" i="3"/>
  <c r="AT98" i="3"/>
  <c r="AU98" i="3"/>
  <c r="AB98" i="3"/>
  <c r="BN28" i="2"/>
  <c r="BA28" i="2"/>
  <c r="AN28" i="2"/>
  <c r="AA28" i="2"/>
  <c r="N28" i="2"/>
  <c r="I29" i="13" l="1"/>
  <c r="D1" i="3"/>
  <c r="Q25" i="11"/>
  <c r="I28" i="13"/>
  <c r="Q26" i="11"/>
  <c r="I27" i="13"/>
  <c r="Q27" i="11"/>
  <c r="D6" i="3"/>
  <c r="Q30" i="11"/>
  <c r="I26" i="13"/>
  <c r="Q28" i="11"/>
  <c r="I25" i="13"/>
  <c r="Q29" i="11"/>
  <c r="I56" i="1"/>
  <c r="I57" i="1"/>
  <c r="I58" i="1"/>
  <c r="A7" i="9"/>
  <c r="B7" i="9"/>
  <c r="C7" i="9"/>
  <c r="D7" i="9"/>
  <c r="A8" i="9"/>
  <c r="B8" i="9"/>
  <c r="C8" i="9"/>
  <c r="D8" i="9"/>
  <c r="A9" i="9"/>
  <c r="B9" i="9"/>
  <c r="C9" i="9"/>
  <c r="D9" i="9"/>
  <c r="A10" i="9"/>
  <c r="B10" i="9"/>
  <c r="C10" i="9"/>
  <c r="D10" i="9"/>
  <c r="F21" i="8" l="1"/>
  <c r="A21" i="8" s="1"/>
  <c r="K1" i="3" l="1"/>
  <c r="L1" i="3"/>
  <c r="M1" i="3"/>
  <c r="N1" i="3"/>
  <c r="O1" i="3"/>
  <c r="J1" i="3"/>
  <c r="BZ75" i="2"/>
  <c r="I2" i="3" s="1"/>
  <c r="BZ76" i="2"/>
  <c r="I3" i="3" s="1"/>
  <c r="BZ77" i="2"/>
  <c r="I4" i="3" s="1"/>
  <c r="BZ78" i="2"/>
  <c r="I5" i="3" s="1"/>
  <c r="BZ79" i="2"/>
  <c r="I6" i="3" s="1"/>
  <c r="BZ80" i="2"/>
  <c r="I7" i="3" s="1"/>
  <c r="A28" i="2"/>
  <c r="AC98" i="3" l="1"/>
  <c r="DA98" i="3" l="1"/>
  <c r="D5" i="3"/>
  <c r="J44" i="1"/>
  <c r="U45" i="1" s="1"/>
  <c r="I44" i="1"/>
  <c r="T45" i="1" s="1"/>
  <c r="BO98" i="3" l="1"/>
  <c r="CH98" i="3"/>
  <c r="AV98" i="3"/>
  <c r="I40" i="1" l="1" a="1"/>
  <c r="DT98" i="3"/>
  <c r="D4" i="3"/>
  <c r="D2" i="3"/>
  <c r="D3" i="3"/>
  <c r="I40" i="1" l="1"/>
  <c r="I43" i="1"/>
  <c r="I42" i="1"/>
  <c r="I41" i="1"/>
  <c r="T41" i="1" l="1" a="1"/>
  <c r="T43" i="1" l="1"/>
  <c r="B30" i="2" s="1"/>
  <c r="F30" i="2" s="1"/>
  <c r="T44" i="1"/>
  <c r="B31" i="2" s="1"/>
  <c r="F31" i="2" s="1"/>
  <c r="T41" i="1"/>
  <c r="J8" i="3" s="1"/>
  <c r="DN46" i="3" s="1"/>
  <c r="DT52" i="3" s="1"/>
  <c r="DT54" i="3" s="1"/>
  <c r="DT56" i="3" s="1"/>
  <c r="T42" i="1"/>
  <c r="B29" i="2" s="1"/>
  <c r="F29" i="2" s="1"/>
  <c r="B28" i="2" l="1"/>
  <c r="F28" i="2" s="1"/>
  <c r="D34" i="2" s="1"/>
  <c r="D35" i="2" s="1"/>
  <c r="D46" i="2"/>
  <c r="D47" i="2" s="1"/>
  <c r="C73" i="2" s="1"/>
  <c r="D39" i="2"/>
  <c r="D40" i="2" s="1"/>
  <c r="D53" i="2"/>
  <c r="D54" i="2" s="1"/>
  <c r="B87" i="2" s="1"/>
  <c r="CA78" i="2" s="1"/>
  <c r="J5" i="3" s="1"/>
  <c r="DN43" i="3" s="1"/>
  <c r="DT77" i="3" s="1"/>
  <c r="B84" i="2" l="1"/>
  <c r="CA75" i="2" s="1"/>
  <c r="J2" i="3" s="1"/>
  <c r="DN40" i="3" s="1"/>
  <c r="H73" i="2"/>
  <c r="B85" i="2"/>
  <c r="CA76" i="2" s="1"/>
  <c r="J3" i="3" s="1"/>
  <c r="DN41" i="3" s="1"/>
  <c r="DT63" i="3" s="1"/>
  <c r="B86" i="2"/>
  <c r="CA77" i="2" s="1"/>
  <c r="J4" i="3" s="1"/>
  <c r="DN42" i="3" s="1"/>
  <c r="DT70" i="3" s="1"/>
  <c r="D74" i="2" l="1"/>
  <c r="B88" i="2" s="1"/>
  <c r="CA79" i="2" s="1"/>
  <c r="J6" i="3" s="1"/>
  <c r="DN44" i="3" s="1"/>
  <c r="DX19" i="3" s="1"/>
  <c r="DT27" i="3" s="1"/>
  <c r="DT29" i="3" s="1"/>
  <c r="G79" i="2" l="1"/>
  <c r="D81" i="2" s="1"/>
  <c r="B89" i="2" s="1"/>
  <c r="D40" i="1" s="1"/>
  <c r="J29" i="13" s="1"/>
  <c r="CU38" i="3"/>
  <c r="D56" i="1" l="1"/>
  <c r="J56" i="1" s="1" a="1"/>
  <c r="CA80" i="2"/>
  <c r="J7" i="3" l="1"/>
  <c r="DN45" i="3" s="1"/>
  <c r="B3" i="14"/>
  <c r="U25" i="11" s="1"/>
  <c r="J58" i="1"/>
  <c r="J57" i="1"/>
  <c r="J59" i="1"/>
  <c r="J56" i="1"/>
  <c r="DB98" i="3"/>
  <c r="J40" i="1" a="1"/>
  <c r="X38" i="11" l="1"/>
  <c r="V38" i="11"/>
  <c r="P38" i="11"/>
  <c r="J40" i="1"/>
  <c r="J43" i="1"/>
  <c r="J41" i="1"/>
  <c r="J42" i="1"/>
  <c r="U41" i="1" l="1" a="1"/>
  <c r="U41" i="1" s="1"/>
  <c r="K8" i="3" l="1"/>
  <c r="CU46" i="3" s="1"/>
  <c r="DA52" i="3" s="1"/>
  <c r="DA54" i="3" s="1"/>
  <c r="DA56" i="3" s="1"/>
  <c r="O28" i="2"/>
  <c r="S28" i="2" s="1"/>
  <c r="Q34" i="2" s="1"/>
  <c r="Q35" i="2" s="1"/>
  <c r="O75" i="2" s="1"/>
  <c r="CB75" i="2" s="1"/>
  <c r="K2" i="3" s="1"/>
  <c r="CU40" i="3" s="1"/>
  <c r="U44" i="1"/>
  <c r="O31" i="2" s="1"/>
  <c r="S31" i="2" s="1"/>
  <c r="Q53" i="2" s="1"/>
  <c r="Q54" i="2" s="1"/>
  <c r="O78" i="2" s="1"/>
  <c r="CB78" i="2" s="1"/>
  <c r="K5" i="3" s="1"/>
  <c r="CU43" i="3" s="1"/>
  <c r="DA77" i="3" s="1"/>
  <c r="U42" i="1"/>
  <c r="O29" i="2" s="1"/>
  <c r="S29" i="2" s="1"/>
  <c r="Q39" i="2" s="1"/>
  <c r="Q40" i="2" s="1"/>
  <c r="O76" i="2" s="1"/>
  <c r="CB76" i="2" s="1"/>
  <c r="K3" i="3" s="1"/>
  <c r="CU41" i="3" s="1"/>
  <c r="DA63" i="3" s="1"/>
  <c r="U43" i="1"/>
  <c r="O30" i="2" s="1"/>
  <c r="S30" i="2" s="1"/>
  <c r="Q46" i="2" s="1"/>
  <c r="Q47" i="2" s="1"/>
  <c r="P64" i="2" l="1"/>
  <c r="O77" i="2"/>
  <c r="CB77" i="2" s="1"/>
  <c r="K4" i="3" s="1"/>
  <c r="CU42" i="3" s="1"/>
  <c r="DA70" i="3" s="1"/>
  <c r="U64" i="2"/>
  <c r="Q65" i="2" l="1"/>
  <c r="T70" i="2" s="1"/>
  <c r="Q72" i="2" s="1"/>
  <c r="O80" i="2" s="1"/>
  <c r="D41" i="1" s="1"/>
  <c r="J28" i="13" s="1"/>
  <c r="D57" i="1" l="1"/>
  <c r="K56" i="1" s="1" a="1"/>
  <c r="K58" i="1" s="1"/>
  <c r="CI98" i="3"/>
  <c r="O79" i="2"/>
  <c r="CB79" i="2" s="1"/>
  <c r="K6" i="3" s="1"/>
  <c r="CB38" i="3" s="1"/>
  <c r="CB80" i="2"/>
  <c r="K7" i="3" l="1"/>
  <c r="CU45" i="3" s="1"/>
  <c r="C3" i="14"/>
  <c r="U26" i="11" s="1"/>
  <c r="K56" i="1"/>
  <c r="K57" i="1"/>
  <c r="K59" i="1"/>
  <c r="CU44" i="3"/>
  <c r="DE19" i="3" s="1"/>
  <c r="DA27" i="3" s="1"/>
  <c r="DA29" i="3" s="1"/>
  <c r="K40" i="1" a="1"/>
  <c r="V37" i="11" l="1"/>
  <c r="X37" i="11"/>
  <c r="P37" i="11"/>
  <c r="K40" i="1"/>
  <c r="K41" i="1"/>
  <c r="K43" i="1"/>
  <c r="K42" i="1"/>
  <c r="V41" i="1" l="1" a="1"/>
  <c r="V44" i="1" s="1"/>
  <c r="V43" i="1" l="1"/>
  <c r="AB30" i="2" s="1"/>
  <c r="AF30" i="2" s="1"/>
  <c r="V42" i="1"/>
  <c r="AB29" i="2" s="1"/>
  <c r="AF29" i="2" s="1"/>
  <c r="V41" i="1"/>
  <c r="AB28" i="2" s="1"/>
  <c r="AF28" i="2" s="1"/>
  <c r="AB31" i="2"/>
  <c r="AF31" i="2" s="1"/>
  <c r="L8" i="3" l="1"/>
  <c r="CB46" i="3" s="1"/>
  <c r="CH52" i="3" s="1"/>
  <c r="CH54" i="3" s="1"/>
  <c r="CH56" i="3" s="1"/>
  <c r="AD46" i="2" l="1"/>
  <c r="AD47" i="2" s="1"/>
  <c r="AC64" i="2" s="1"/>
  <c r="AD39" i="2"/>
  <c r="AD40" i="2" s="1"/>
  <c r="AB76" i="2" s="1"/>
  <c r="CC76" i="2" s="1"/>
  <c r="L3" i="3" s="1"/>
  <c r="CB41" i="3" s="1"/>
  <c r="CH63" i="3" s="1"/>
  <c r="AD53" i="2"/>
  <c r="AD54" i="2" s="1"/>
  <c r="AB78" i="2" s="1"/>
  <c r="CC78" i="2" s="1"/>
  <c r="L5" i="3" s="1"/>
  <c r="CB43" i="3" s="1"/>
  <c r="CH77" i="3" s="1"/>
  <c r="AD34" i="2"/>
  <c r="AD35" i="2" s="1"/>
  <c r="AH64" i="2" l="1"/>
  <c r="AD65" i="2" s="1"/>
  <c r="AB79" i="2" s="1"/>
  <c r="CC79" i="2" s="1"/>
  <c r="L6" i="3" s="1"/>
  <c r="AB77" i="2"/>
  <c r="CC77" i="2" s="1"/>
  <c r="L4" i="3" s="1"/>
  <c r="CB42" i="3" s="1"/>
  <c r="CH70" i="3" s="1"/>
  <c r="AB75" i="2"/>
  <c r="CC75" i="2" s="1"/>
  <c r="L2" i="3" s="1"/>
  <c r="CB40" i="3" s="1"/>
  <c r="AG70" i="2" l="1"/>
  <c r="AD72" i="2" s="1"/>
  <c r="AB80" i="2" s="1"/>
  <c r="D42" i="1" s="1"/>
  <c r="BI38" i="3"/>
  <c r="CB44" i="3"/>
  <c r="CL19" i="3" s="1"/>
  <c r="L40" i="1" l="1" a="1"/>
  <c r="L43" i="1" s="1"/>
  <c r="J27" i="13"/>
  <c r="D58" i="1"/>
  <c r="L56" i="1" s="1" a="1"/>
  <c r="CC80" i="2"/>
  <c r="CH27" i="3"/>
  <c r="CH29" i="3" s="1"/>
  <c r="L41" i="1" l="1"/>
  <c r="L40" i="1"/>
  <c r="L42" i="1"/>
  <c r="L7" i="3"/>
  <c r="CB45" i="3" s="1"/>
  <c r="D3" i="14"/>
  <c r="U27" i="11" s="1"/>
  <c r="L59" i="1"/>
  <c r="L58" i="1"/>
  <c r="L57" i="1"/>
  <c r="L56" i="1"/>
  <c r="W41" i="1" l="1" a="1"/>
  <c r="W44" i="1" s="1"/>
  <c r="P36" i="11"/>
  <c r="V36" i="11"/>
  <c r="X36" i="11"/>
  <c r="W41" i="1" l="1"/>
  <c r="W42" i="1"/>
  <c r="AO29" i="2" s="1"/>
  <c r="AS29" i="2" s="1"/>
  <c r="AQ39" i="2" s="1"/>
  <c r="AQ40" i="2" s="1"/>
  <c r="W43" i="1"/>
  <c r="AO30" i="2" s="1"/>
  <c r="AS30" i="2" s="1"/>
  <c r="AQ46" i="2" s="1"/>
  <c r="AQ47" i="2" s="1"/>
  <c r="M8" i="3"/>
  <c r="BI46" i="3" s="1"/>
  <c r="BO52" i="3" s="1"/>
  <c r="BO54" i="3" s="1"/>
  <c r="BO56" i="3" s="1"/>
  <c r="AO28" i="2"/>
  <c r="AS28" i="2" s="1"/>
  <c r="AQ34" i="2" s="1"/>
  <c r="AQ35" i="2" s="1"/>
  <c r="AO75" i="2" s="1"/>
  <c r="CD75" i="2" s="1"/>
  <c r="M2" i="3" s="1"/>
  <c r="BI40" i="3" s="1"/>
  <c r="AO31" i="2"/>
  <c r="AS31" i="2" s="1"/>
  <c r="AQ53" i="2" s="1"/>
  <c r="AQ54" i="2" s="1"/>
  <c r="AP64" i="2" l="1"/>
  <c r="AO77" i="2"/>
  <c r="CD77" i="2" s="1"/>
  <c r="M4" i="3" s="1"/>
  <c r="BI42" i="3" s="1"/>
  <c r="BO70" i="3" s="1"/>
  <c r="AO78" i="2"/>
  <c r="CD78" i="2" s="1"/>
  <c r="M5" i="3" s="1"/>
  <c r="BI43" i="3" s="1"/>
  <c r="BO77" i="3" s="1"/>
  <c r="AU64" i="2"/>
  <c r="AO76" i="2"/>
  <c r="CD76" i="2" s="1"/>
  <c r="M3" i="3" s="1"/>
  <c r="BI41" i="3" s="1"/>
  <c r="BO63" i="3" s="1"/>
  <c r="AQ65" i="2" l="1"/>
  <c r="AT70" i="2" l="1"/>
  <c r="AQ72" i="2" s="1"/>
  <c r="AO80" i="2" s="1"/>
  <c r="D43" i="1" s="1"/>
  <c r="AO79" i="2"/>
  <c r="CD79" i="2" s="1"/>
  <c r="M6" i="3" s="1"/>
  <c r="M40" i="1" l="1" a="1"/>
  <c r="M43" i="1" s="1"/>
  <c r="J26" i="13"/>
  <c r="AP38" i="3"/>
  <c r="BI44" i="3"/>
  <c r="BS19" i="3" s="1"/>
  <c r="D59" i="1"/>
  <c r="CD80" i="2"/>
  <c r="M40" i="1" l="1"/>
  <c r="M42" i="1"/>
  <c r="M41" i="1"/>
  <c r="M7" i="3"/>
  <c r="BI45" i="3" s="1"/>
  <c r="E3" i="14"/>
  <c r="U28" i="11" s="1"/>
  <c r="M56" i="1" a="1"/>
  <c r="BO27" i="3"/>
  <c r="BO29" i="3" s="1"/>
  <c r="BP98" i="3"/>
  <c r="X41" i="1" l="1" a="1"/>
  <c r="X42" i="1" s="1"/>
  <c r="BB29" i="2" s="1"/>
  <c r="BF29" i="2" s="1"/>
  <c r="BD39" i="2" s="1"/>
  <c r="BD40" i="2" s="1"/>
  <c r="V35" i="11"/>
  <c r="X35" i="11"/>
  <c r="P35" i="11"/>
  <c r="M57" i="1"/>
  <c r="M56" i="1"/>
  <c r="M58" i="1"/>
  <c r="M59" i="1"/>
  <c r="AW98" i="3"/>
  <c r="X44" i="1" l="1"/>
  <c r="BB31" i="2" s="1"/>
  <c r="BF31" i="2" s="1"/>
  <c r="BD53" i="2" s="1"/>
  <c r="BD54" i="2" s="1"/>
  <c r="BB78" i="2" s="1"/>
  <c r="CE78" i="2" s="1"/>
  <c r="N5" i="3" s="1"/>
  <c r="AP43" i="3" s="1"/>
  <c r="AV77" i="3" s="1"/>
  <c r="X41" i="1"/>
  <c r="BB28" i="2" s="1"/>
  <c r="BF28" i="2" s="1"/>
  <c r="BD34" i="2" s="1"/>
  <c r="BD35" i="2" s="1"/>
  <c r="BB75" i="2" s="1"/>
  <c r="CE75" i="2" s="1"/>
  <c r="N2" i="3" s="1"/>
  <c r="AP40" i="3" s="1"/>
  <c r="X43" i="1"/>
  <c r="BB30" i="2" s="1"/>
  <c r="BF30" i="2" s="1"/>
  <c r="BD46" i="2" s="1"/>
  <c r="BD47" i="2" s="1"/>
  <c r="BB77" i="2" s="1"/>
  <c r="CE77" i="2" s="1"/>
  <c r="N4" i="3" s="1"/>
  <c r="AP42" i="3" s="1"/>
  <c r="AV70" i="3" s="1"/>
  <c r="BB76" i="2"/>
  <c r="CE76" i="2" s="1"/>
  <c r="N3" i="3" s="1"/>
  <c r="AP41" i="3" s="1"/>
  <c r="AV63" i="3" s="1"/>
  <c r="N8" i="3" l="1"/>
  <c r="AP46" i="3" s="1"/>
  <c r="AV52" i="3" s="1"/>
  <c r="AV54" i="3" s="1"/>
  <c r="AV56" i="3" s="1"/>
  <c r="BC64" i="2"/>
  <c r="BH64" i="2"/>
  <c r="BD65" i="2" l="1"/>
  <c r="BG70" i="2" s="1"/>
  <c r="BD72" i="2" s="1"/>
  <c r="BB80" i="2" s="1"/>
  <c r="BB79" i="2" l="1"/>
  <c r="CE79" i="2" s="1"/>
  <c r="N6" i="3" s="1"/>
  <c r="W38" i="3" s="1"/>
  <c r="D44" i="1"/>
  <c r="J25" i="13" s="1"/>
  <c r="CE80" i="2"/>
  <c r="AP44" i="3" l="1"/>
  <c r="AZ19" i="3" s="1"/>
  <c r="AV27" i="3" s="1"/>
  <c r="AV29" i="3" s="1"/>
  <c r="AD98" i="3"/>
  <c r="N40" i="1" a="1"/>
  <c r="N7" i="3"/>
  <c r="AP45" i="3" s="1"/>
  <c r="F3" i="14"/>
  <c r="U29" i="11" s="1"/>
  <c r="X34" i="11" l="1"/>
  <c r="P34" i="11"/>
  <c r="V34" i="11"/>
  <c r="N40" i="1"/>
  <c r="N42" i="1"/>
  <c r="N43" i="1"/>
  <c r="N41" i="1"/>
  <c r="Y41" i="1" l="1" a="1"/>
  <c r="Y41" i="1" l="1"/>
  <c r="Y44" i="1"/>
  <c r="BO31" i="2" s="1"/>
  <c r="BS31" i="2" s="1"/>
  <c r="BQ53" i="2" s="1"/>
  <c r="BQ54" i="2" s="1"/>
  <c r="BO78" i="2" s="1"/>
  <c r="CF78" i="2" s="1"/>
  <c r="O5" i="3" s="1"/>
  <c r="W43" i="3" s="1"/>
  <c r="AC77" i="3" s="1"/>
  <c r="Y43" i="1"/>
  <c r="BO30" i="2" s="1"/>
  <c r="BS30" i="2" s="1"/>
  <c r="BQ46" i="2" s="1"/>
  <c r="BQ47" i="2" s="1"/>
  <c r="Y42" i="1"/>
  <c r="BO29" i="2" s="1"/>
  <c r="BS29" i="2" s="1"/>
  <c r="BQ39" i="2" s="1"/>
  <c r="BQ40" i="2" s="1"/>
  <c r="BO76" i="2" l="1"/>
  <c r="CF76" i="2" s="1"/>
  <c r="O3" i="3" s="1"/>
  <c r="W41" i="3" s="1"/>
  <c r="AC63" i="3" s="1"/>
  <c r="BO77" i="2"/>
  <c r="CF77" i="2" s="1"/>
  <c r="O4" i="3" s="1"/>
  <c r="W42" i="3" s="1"/>
  <c r="AC70" i="3" s="1"/>
  <c r="BP64" i="2"/>
  <c r="O8" i="3"/>
  <c r="W46" i="3" s="1"/>
  <c r="AC52" i="3" s="1"/>
  <c r="AC54" i="3" s="1"/>
  <c r="AC56" i="3" s="1"/>
  <c r="BO28" i="2"/>
  <c r="BS28" i="2" s="1"/>
  <c r="BQ34" i="2" s="1"/>
  <c r="BQ35" i="2" s="1"/>
  <c r="BO75" i="2" s="1"/>
  <c r="CF75" i="2" s="1"/>
  <c r="O2" i="3" s="1"/>
  <c r="W40" i="3" s="1"/>
  <c r="BU64" i="2" l="1"/>
  <c r="BQ65" i="2" s="1"/>
  <c r="BT70" i="2" l="1"/>
  <c r="BQ72" i="2" s="1"/>
  <c r="BO80" i="2" s="1"/>
  <c r="BO79" i="2"/>
  <c r="CF79" i="2" s="1"/>
  <c r="O6" i="3" s="1"/>
  <c r="W44" i="3" s="1"/>
  <c r="AG19" i="3" s="1"/>
  <c r="AC27" i="3" l="1"/>
  <c r="AC29" i="3" s="1"/>
  <c r="CF80" i="2"/>
  <c r="D45" i="1"/>
  <c r="O7" i="3" l="1"/>
  <c r="W45" i="3" s="1"/>
  <c r="G3" i="14"/>
  <c r="U30" i="11" s="1"/>
  <c r="Y57" i="1" a="1"/>
  <c r="W57" i="1" a="1"/>
  <c r="T57" i="1" a="1"/>
  <c r="U57" i="1" a="1"/>
  <c r="V57" i="1" a="1"/>
  <c r="X57" i="1" a="1"/>
  <c r="X33" i="11" l="1"/>
  <c r="P33" i="11"/>
  <c r="S33" i="11" s="1"/>
  <c r="V33" i="11"/>
  <c r="X59" i="1"/>
  <c r="X60" i="1"/>
  <c r="X58" i="1"/>
  <c r="X57" i="1"/>
  <c r="V57" i="1"/>
  <c r="V58" i="1"/>
  <c r="V60" i="1"/>
  <c r="V59" i="1"/>
  <c r="Y59" i="1"/>
  <c r="Y58" i="1"/>
  <c r="Y57" i="1"/>
  <c r="Y60" i="1"/>
  <c r="W57" i="1"/>
  <c r="W60" i="1"/>
  <c r="W58" i="1"/>
  <c r="W59" i="1"/>
  <c r="U59" i="1"/>
  <c r="U58" i="1"/>
  <c r="U60" i="1"/>
  <c r="U57" i="1"/>
  <c r="T59" i="1"/>
  <c r="T60" i="1"/>
  <c r="T58" i="1"/>
  <c r="T57" i="1"/>
  <c r="Z33" i="11" l="1"/>
  <c r="AE33" i="11" s="1"/>
  <c r="AB18" i="3" s="1"/>
  <c r="V24" i="3"/>
  <c r="B21" i="8" s="1"/>
  <c r="S34" i="11"/>
  <c r="W110" i="3" l="1"/>
  <c r="AG21" i="3"/>
  <c r="AC75" i="3" s="1"/>
  <c r="AC79" i="3" s="1"/>
  <c r="AC85" i="3" s="1"/>
  <c r="B39" i="13" s="1"/>
  <c r="AC25" i="3"/>
  <c r="AC31" i="3" s="1"/>
  <c r="AC33" i="3" s="1"/>
  <c r="AC47" i="3" s="1"/>
  <c r="AO24" i="3"/>
  <c r="G21" i="8" s="1"/>
  <c r="S35" i="11"/>
  <c r="AP110" i="3" l="1"/>
  <c r="AC38" i="3"/>
  <c r="AC61" i="3" s="1"/>
  <c r="AC65" i="3" s="1"/>
  <c r="AC83" i="3" s="1"/>
  <c r="B37" i="13" s="1"/>
  <c r="AC41" i="3"/>
  <c r="AC58" i="3" s="1"/>
  <c r="AC82" i="3" s="1"/>
  <c r="AC44" i="3"/>
  <c r="AC68" i="3" s="1"/>
  <c r="AC72" i="3" s="1"/>
  <c r="AC84" i="3" s="1"/>
  <c r="B38" i="13" s="1"/>
  <c r="AD101" i="3"/>
  <c r="BH24" i="3"/>
  <c r="L21" i="8" s="1"/>
  <c r="S36" i="11"/>
  <c r="BI110" i="3" l="1"/>
  <c r="B36" i="13"/>
  <c r="O36" i="13" s="1" a="1"/>
  <c r="AI82" i="3" a="1"/>
  <c r="AI84" i="3" s="1"/>
  <c r="D38" i="13" s="1"/>
  <c r="CA24" i="3"/>
  <c r="Q21" i="8" s="1"/>
  <c r="S37" i="11"/>
  <c r="AI82" i="3" l="1"/>
  <c r="D36" i="13" s="1"/>
  <c r="AI83" i="3"/>
  <c r="D37" i="13" s="1"/>
  <c r="AI85" i="3"/>
  <c r="D39" i="13" s="1"/>
  <c r="P36" i="13"/>
  <c r="Q37" i="13"/>
  <c r="O37" i="13"/>
  <c r="R37" i="13"/>
  <c r="P37" i="13"/>
  <c r="Q36" i="13"/>
  <c r="R36" i="13"/>
  <c r="O38" i="13"/>
  <c r="P38" i="13"/>
  <c r="O36" i="13"/>
  <c r="Q39" i="13"/>
  <c r="O39" i="13"/>
  <c r="R39" i="13"/>
  <c r="P39" i="13"/>
  <c r="Q38" i="13"/>
  <c r="R38" i="13"/>
  <c r="CB110" i="3"/>
  <c r="CT24" i="3"/>
  <c r="V21" i="8" s="1"/>
  <c r="S38" i="11"/>
  <c r="DM24" i="3" s="1"/>
  <c r="AA21" i="8" s="1"/>
  <c r="Q2" i="9" s="1"/>
  <c r="C11" i="8" l="1"/>
  <c r="C26" i="8" s="1"/>
  <c r="H18" i="8" s="1"/>
  <c r="AE105" i="3"/>
  <c r="C12" i="8"/>
  <c r="C27" i="8" s="1"/>
  <c r="H19" i="8" s="1"/>
  <c r="AE106" i="3"/>
  <c r="D9" i="8"/>
  <c r="D24" i="8" s="1"/>
  <c r="I16" i="8" s="1"/>
  <c r="AF103" i="3"/>
  <c r="A10" i="8"/>
  <c r="A25" i="8" s="1"/>
  <c r="F17" i="8" s="1"/>
  <c r="AC104" i="3"/>
  <c r="B12" i="8"/>
  <c r="B27" i="8" s="1"/>
  <c r="G19" i="8" s="1"/>
  <c r="AD106" i="3"/>
  <c r="A9" i="8"/>
  <c r="A24" i="8" s="1"/>
  <c r="F16" i="8" s="1"/>
  <c r="AC103" i="3"/>
  <c r="C9" i="8"/>
  <c r="C24" i="8" s="1"/>
  <c r="H16" i="8" s="1"/>
  <c r="AE103" i="3"/>
  <c r="C10" i="8"/>
  <c r="C25" i="8" s="1"/>
  <c r="H17" i="8" s="1"/>
  <c r="AE104" i="3"/>
  <c r="D12" i="8"/>
  <c r="D27" i="8" s="1"/>
  <c r="I19" i="8" s="1"/>
  <c r="AF106" i="3"/>
  <c r="B11" i="8"/>
  <c r="B26" i="8" s="1"/>
  <c r="G18" i="8" s="1"/>
  <c r="AD105" i="3"/>
  <c r="B10" i="8"/>
  <c r="B25" i="8" s="1"/>
  <c r="G17" i="8" s="1"/>
  <c r="AD104" i="3"/>
  <c r="B9" i="8"/>
  <c r="B24" i="8" s="1"/>
  <c r="G16" i="8" s="1"/>
  <c r="AD103" i="3"/>
  <c r="AB89" i="3" a="1"/>
  <c r="AD89" i="3" s="1"/>
  <c r="D11" i="8"/>
  <c r="D26" i="8" s="1"/>
  <c r="I18" i="8" s="1"/>
  <c r="AF105" i="3"/>
  <c r="A12" i="8"/>
  <c r="A27" i="8" s="1"/>
  <c r="F19" i="8" s="1"/>
  <c r="AC106" i="3"/>
  <c r="A11" i="8"/>
  <c r="A26" i="8" s="1"/>
  <c r="F18" i="8" s="1"/>
  <c r="AC105" i="3"/>
  <c r="D10" i="8"/>
  <c r="D25" i="8" s="1"/>
  <c r="I17" i="8" s="1"/>
  <c r="AF104" i="3"/>
  <c r="G36" i="13" a="1"/>
  <c r="J36" i="13" s="1"/>
  <c r="M36" i="13" s="1"/>
  <c r="CU110" i="3"/>
  <c r="DN110" i="3"/>
  <c r="AC89" i="3" l="1"/>
  <c r="AB89" i="3"/>
  <c r="AE89" i="3"/>
  <c r="AC93" i="3" s="1"/>
  <c r="AD102" i="3" s="1"/>
  <c r="AE26" i="11" s="1"/>
  <c r="Z34" i="11" s="1"/>
  <c r="AE34" i="11" s="1"/>
  <c r="AU18" i="3" s="1"/>
  <c r="I36" i="13"/>
  <c r="G36" i="13"/>
  <c r="H36" i="13"/>
  <c r="AP34" i="3" l="1"/>
  <c r="AZ21" i="3"/>
  <c r="AV75" i="3" s="1"/>
  <c r="AV79" i="3" s="1"/>
  <c r="AV85" i="3" s="1"/>
  <c r="B43" i="13" s="1"/>
  <c r="AV25" i="3"/>
  <c r="AV31" i="3" s="1"/>
  <c r="AV33" i="3" s="1"/>
  <c r="AV38" i="3" l="1"/>
  <c r="AV61" i="3" s="1"/>
  <c r="AV65" i="3" s="1"/>
  <c r="AV83" i="3" s="1"/>
  <c r="B41" i="13" s="1"/>
  <c r="AV41" i="3"/>
  <c r="AV58" i="3" s="1"/>
  <c r="AV82" i="3" s="1"/>
  <c r="B40" i="13" s="1"/>
  <c r="AV44" i="3"/>
  <c r="AV68" i="3" s="1"/>
  <c r="AV72" i="3" s="1"/>
  <c r="AV84" i="3" s="1"/>
  <c r="B42" i="13" s="1"/>
  <c r="AV47" i="3"/>
  <c r="AV101" i="3" s="1"/>
  <c r="BI33" i="3" s="1"/>
  <c r="O40" i="13" l="1" a="1"/>
  <c r="BB82" i="3" a="1"/>
  <c r="AV103" i="3" a="1"/>
  <c r="O40" i="13" l="1"/>
  <c r="F9" i="8" s="1"/>
  <c r="R43" i="13"/>
  <c r="I12" i="8" s="1"/>
  <c r="Q41" i="13"/>
  <c r="H10" i="8" s="1"/>
  <c r="P41" i="13"/>
  <c r="G10" i="8" s="1"/>
  <c r="R42" i="13"/>
  <c r="I11" i="8" s="1"/>
  <c r="R41" i="13"/>
  <c r="I10" i="8" s="1"/>
  <c r="O43" i="13"/>
  <c r="F12" i="8" s="1"/>
  <c r="Q40" i="13"/>
  <c r="H9" i="8" s="1"/>
  <c r="P40" i="13"/>
  <c r="G9" i="8" s="1"/>
  <c r="P42" i="13"/>
  <c r="G11" i="8" s="1"/>
  <c r="R40" i="13"/>
  <c r="I9" i="8" s="1"/>
  <c r="Q43" i="13"/>
  <c r="H12" i="8" s="1"/>
  <c r="P43" i="13"/>
  <c r="G12" i="8" s="1"/>
  <c r="O42" i="13"/>
  <c r="F11" i="8" s="1"/>
  <c r="Q42" i="13"/>
  <c r="H11" i="8" s="1"/>
  <c r="O41" i="13"/>
  <c r="F10" i="8" s="1"/>
  <c r="AV104" i="3"/>
  <c r="AY103" i="3"/>
  <c r="AX103" i="3"/>
  <c r="AW106" i="3"/>
  <c r="AW105" i="3"/>
  <c r="AY106" i="3"/>
  <c r="I27" i="8" s="1"/>
  <c r="N19" i="8" s="1"/>
  <c r="AV105" i="3"/>
  <c r="AX105" i="3"/>
  <c r="AX104" i="3"/>
  <c r="AY105" i="3"/>
  <c r="AW104" i="3"/>
  <c r="AX106" i="3"/>
  <c r="AW103" i="3"/>
  <c r="G24" i="8" s="1"/>
  <c r="L16" i="8" s="1"/>
  <c r="AY104" i="3"/>
  <c r="I25" i="8" s="1"/>
  <c r="N17" i="8" s="1"/>
  <c r="AV103" i="3"/>
  <c r="AV106" i="3"/>
  <c r="BB83" i="3"/>
  <c r="D41" i="13" s="1"/>
  <c r="BB84" i="3"/>
  <c r="D42" i="13" s="1"/>
  <c r="BB85" i="3"/>
  <c r="D43" i="13" s="1"/>
  <c r="BB82" i="3"/>
  <c r="D40" i="13" s="1"/>
  <c r="H27" i="8" l="1"/>
  <c r="M19" i="8" s="1"/>
  <c r="F26" i="8"/>
  <c r="K18" i="8" s="1"/>
  <c r="G40" i="13" a="1"/>
  <c r="J40" i="13" s="1"/>
  <c r="M40" i="13" s="1"/>
  <c r="F27" i="8"/>
  <c r="K19" i="8" s="1"/>
  <c r="H26" i="8"/>
  <c r="M18" i="8" s="1"/>
  <c r="G27" i="8"/>
  <c r="L19" i="8" s="1"/>
  <c r="F24" i="8"/>
  <c r="K16" i="8" s="1"/>
  <c r="I26" i="8"/>
  <c r="N18" i="8" s="1"/>
  <c r="G26" i="8"/>
  <c r="L18" i="8" s="1"/>
  <c r="I24" i="8"/>
  <c r="N16" i="8" s="1"/>
  <c r="H25" i="8"/>
  <c r="M17" i="8" s="1"/>
  <c r="G25" i="8"/>
  <c r="L17" i="8" s="1"/>
  <c r="H24" i="8"/>
  <c r="M16" i="8" s="1"/>
  <c r="F25" i="8"/>
  <c r="K17" i="8" s="1"/>
  <c r="AU89" i="3" a="1"/>
  <c r="AW89" i="3" s="1"/>
  <c r="G40" i="13" l="1"/>
  <c r="H40" i="13"/>
  <c r="I40" i="13"/>
  <c r="AU89" i="3"/>
  <c r="AV89" i="3"/>
  <c r="AX89" i="3"/>
  <c r="AV93" i="3" s="1"/>
  <c r="AV102" i="3" s="1"/>
  <c r="BI34" i="3" l="1"/>
  <c r="AE27" i="11"/>
  <c r="Z35" i="11" l="1"/>
  <c r="AE35" i="11" s="1"/>
  <c r="BN18" i="3" s="1"/>
  <c r="BS21" i="3" l="1"/>
  <c r="BO75" i="3" s="1"/>
  <c r="BO79" i="3" s="1"/>
  <c r="BO85" i="3" s="1"/>
  <c r="B47" i="13" s="1"/>
  <c r="BO25" i="3"/>
  <c r="BO31" i="3" s="1"/>
  <c r="BO33" i="3" s="1"/>
  <c r="BO44" i="3" s="1"/>
  <c r="BO68" i="3" s="1"/>
  <c r="BO72" i="3" s="1"/>
  <c r="BO84" i="3" s="1"/>
  <c r="B46" i="13" s="1"/>
  <c r="BO41" i="3" l="1"/>
  <c r="BO58" i="3" s="1"/>
  <c r="BO82" i="3" s="1"/>
  <c r="B44" i="13" s="1"/>
  <c r="BO47" i="3"/>
  <c r="BO101" i="3" s="1"/>
  <c r="CB33" i="3" s="1"/>
  <c r="BO38" i="3"/>
  <c r="BO61" i="3" s="1"/>
  <c r="BO65" i="3" s="1"/>
  <c r="BO83" i="3" s="1"/>
  <c r="BU82" i="3" l="1" a="1"/>
  <c r="BU84" i="3" s="1"/>
  <c r="D46" i="13" s="1"/>
  <c r="B45" i="13"/>
  <c r="O44" i="13" s="1" a="1"/>
  <c r="BO103" i="3" a="1"/>
  <c r="BR105" i="3" s="1"/>
  <c r="BU82" i="3" l="1"/>
  <c r="D44" i="13" s="1"/>
  <c r="BU85" i="3"/>
  <c r="D47" i="13" s="1"/>
  <c r="BU83" i="3"/>
  <c r="D45" i="13" s="1"/>
  <c r="O44" i="13"/>
  <c r="K9" i="8" s="1"/>
  <c r="R44" i="13"/>
  <c r="N9" i="8" s="1"/>
  <c r="P46" i="13"/>
  <c r="L11" i="8" s="1"/>
  <c r="R45" i="13"/>
  <c r="N10" i="8" s="1"/>
  <c r="O46" i="13"/>
  <c r="K11" i="8" s="1"/>
  <c r="P45" i="13"/>
  <c r="L10" i="8" s="1"/>
  <c r="O45" i="13"/>
  <c r="K10" i="8" s="1"/>
  <c r="Q47" i="13"/>
  <c r="M12" i="8" s="1"/>
  <c r="Q46" i="13"/>
  <c r="M11" i="8" s="1"/>
  <c r="P47" i="13"/>
  <c r="L12" i="8" s="1"/>
  <c r="O47" i="13"/>
  <c r="K12" i="8" s="1"/>
  <c r="Q45" i="13"/>
  <c r="M10" i="8" s="1"/>
  <c r="P44" i="13"/>
  <c r="L9" i="8" s="1"/>
  <c r="Q44" i="13"/>
  <c r="M9" i="8" s="1"/>
  <c r="R46" i="13"/>
  <c r="N11" i="8" s="1"/>
  <c r="N26" i="8" s="1"/>
  <c r="S18" i="8" s="1"/>
  <c r="R47" i="13"/>
  <c r="N12" i="8" s="1"/>
  <c r="BO105" i="3"/>
  <c r="K26" i="8" s="1"/>
  <c r="P18" i="8" s="1"/>
  <c r="BO104" i="3"/>
  <c r="BR103" i="3"/>
  <c r="BR106" i="3"/>
  <c r="BP103" i="3"/>
  <c r="L24" i="8" s="1"/>
  <c r="Q16" i="8" s="1"/>
  <c r="BP106" i="3"/>
  <c r="BQ103" i="3"/>
  <c r="BQ105" i="3"/>
  <c r="BQ106" i="3"/>
  <c r="BP104" i="3"/>
  <c r="BP105" i="3"/>
  <c r="BR104" i="3"/>
  <c r="N25" i="8" s="1"/>
  <c r="S17" i="8" s="1"/>
  <c r="BO106" i="3"/>
  <c r="BO103" i="3"/>
  <c r="BQ104" i="3"/>
  <c r="K25" i="8" l="1"/>
  <c r="P17" i="8" s="1"/>
  <c r="K27" i="8"/>
  <c r="P19" i="8" s="1"/>
  <c r="M26" i="8"/>
  <c r="R18" i="8" s="1"/>
  <c r="N27" i="8"/>
  <c r="S19" i="8" s="1"/>
  <c r="G44" i="13" a="1"/>
  <c r="J44" i="13" s="1"/>
  <c r="M44" i="13" s="1"/>
  <c r="M27" i="8"/>
  <c r="R19" i="8" s="1"/>
  <c r="M25" i="8"/>
  <c r="R17" i="8" s="1"/>
  <c r="BN89" i="3" a="1"/>
  <c r="BO89" i="3" s="1"/>
  <c r="L26" i="8"/>
  <c r="Q18" i="8" s="1"/>
  <c r="K24" i="8"/>
  <c r="P16" i="8" s="1"/>
  <c r="N24" i="8"/>
  <c r="S16" i="8" s="1"/>
  <c r="M24" i="8"/>
  <c r="R16" i="8" s="1"/>
  <c r="L25" i="8"/>
  <c r="Q17" i="8" s="1"/>
  <c r="L27" i="8"/>
  <c r="Q19" i="8" s="1"/>
  <c r="H44" i="13" l="1"/>
  <c r="G44" i="13"/>
  <c r="I44" i="13"/>
  <c r="BQ89" i="3"/>
  <c r="BO93" i="3" s="1"/>
  <c r="BO102" i="3" s="1"/>
  <c r="CB34" i="3" s="1"/>
  <c r="BN89" i="3"/>
  <c r="BP89" i="3"/>
  <c r="AE28" i="11" l="1"/>
  <c r="Z36" i="11" s="1"/>
  <c r="AE36" i="11" s="1"/>
  <c r="CG18" i="3" s="1"/>
  <c r="CH25" i="3" s="1"/>
  <c r="CH31" i="3" s="1"/>
  <c r="CH33" i="3" s="1"/>
  <c r="CH41" i="3" s="1"/>
  <c r="CH58" i="3" s="1"/>
  <c r="CH82" i="3" s="1"/>
  <c r="B48" i="13" s="1"/>
  <c r="CH47" i="3" l="1"/>
  <c r="CH101" i="3" s="1"/>
  <c r="CU33" i="3" s="1"/>
  <c r="CH38" i="3"/>
  <c r="CH61" i="3" s="1"/>
  <c r="CH65" i="3" s="1"/>
  <c r="CH83" i="3" s="1"/>
  <c r="B49" i="13" s="1"/>
  <c r="CH44" i="3"/>
  <c r="CH68" i="3" s="1"/>
  <c r="CH72" i="3" s="1"/>
  <c r="CH84" i="3" s="1"/>
  <c r="B50" i="13" s="1"/>
  <c r="CL21" i="3"/>
  <c r="CH75" i="3" s="1"/>
  <c r="CH79" i="3" s="1"/>
  <c r="CH85" i="3" s="1"/>
  <c r="B51" i="13" s="1"/>
  <c r="O48" i="13" l="1" a="1"/>
  <c r="O48" i="13" s="1"/>
  <c r="P9" i="8" s="1"/>
  <c r="CH103" i="3" a="1"/>
  <c r="CJ104" i="3" s="1"/>
  <c r="CN82" i="3" a="1"/>
  <c r="CN84" i="3" s="1"/>
  <c r="D50" i="13" s="1"/>
  <c r="O49" i="13" l="1"/>
  <c r="P10" i="8" s="1"/>
  <c r="P50" i="13"/>
  <c r="Q11" i="8" s="1"/>
  <c r="CK106" i="3"/>
  <c r="P49" i="13"/>
  <c r="Q10" i="8" s="1"/>
  <c r="R50" i="13"/>
  <c r="S11" i="8" s="1"/>
  <c r="CJ103" i="3"/>
  <c r="P48" i="13"/>
  <c r="Q9" i="8" s="1"/>
  <c r="P51" i="13"/>
  <c r="Q12" i="8" s="1"/>
  <c r="Q27" i="8" s="1"/>
  <c r="V19" i="8" s="1"/>
  <c r="Q48" i="13"/>
  <c r="R9" i="8" s="1"/>
  <c r="R24" i="8" s="1"/>
  <c r="W16" i="8" s="1"/>
  <c r="R48" i="13"/>
  <c r="S9" i="8" s="1"/>
  <c r="Q51" i="13"/>
  <c r="R12" i="8" s="1"/>
  <c r="R27" i="8" s="1"/>
  <c r="W19" i="8" s="1"/>
  <c r="CK103" i="3"/>
  <c r="CH105" i="3"/>
  <c r="R49" i="13"/>
  <c r="S10" i="8" s="1"/>
  <c r="S25" i="8" s="1"/>
  <c r="X17" i="8" s="1"/>
  <c r="Q50" i="13"/>
  <c r="R11" i="8" s="1"/>
  <c r="R26" i="8" s="1"/>
  <c r="W18" i="8" s="1"/>
  <c r="R51" i="13"/>
  <c r="S12" i="8" s="1"/>
  <c r="S27" i="8" s="1"/>
  <c r="X19" i="8" s="1"/>
  <c r="CN83" i="3"/>
  <c r="D49" i="13" s="1"/>
  <c r="CN85" i="3"/>
  <c r="D51" i="13" s="1"/>
  <c r="CK104" i="3"/>
  <c r="CI103" i="3"/>
  <c r="CN82" i="3"/>
  <c r="D48" i="13" s="1"/>
  <c r="CH103" i="3"/>
  <c r="P24" i="8" s="1"/>
  <c r="U16" i="8" s="1"/>
  <c r="CJ105" i="3"/>
  <c r="Q49" i="13"/>
  <c r="R10" i="8" s="1"/>
  <c r="R25" i="8" s="1"/>
  <c r="W17" i="8" s="1"/>
  <c r="O50" i="13"/>
  <c r="P11" i="8" s="1"/>
  <c r="P26" i="8" s="1"/>
  <c r="U18" i="8" s="1"/>
  <c r="O51" i="13"/>
  <c r="P12" i="8" s="1"/>
  <c r="P27" i="8" s="1"/>
  <c r="U19" i="8" s="1"/>
  <c r="CH106" i="3"/>
  <c r="CK105" i="3"/>
  <c r="CI106" i="3"/>
  <c r="CH104" i="3"/>
  <c r="CI105" i="3"/>
  <c r="Q26" i="8" s="1"/>
  <c r="V18" i="8" s="1"/>
  <c r="CI104" i="3"/>
  <c r="Q25" i="8" s="1"/>
  <c r="V17" i="8" s="1"/>
  <c r="CJ106" i="3"/>
  <c r="S24" i="8"/>
  <c r="X16" i="8" s="1"/>
  <c r="P25" i="8"/>
  <c r="U17" i="8" s="1"/>
  <c r="G48" i="13" l="1" a="1"/>
  <c r="G48" i="13" s="1"/>
  <c r="Q24" i="8"/>
  <c r="V16" i="8" s="1"/>
  <c r="S26" i="8"/>
  <c r="X18" i="8" s="1"/>
  <c r="CG89" i="3" a="1"/>
  <c r="CG89" i="3" s="1"/>
  <c r="H48" i="13" l="1"/>
  <c r="I48" i="13"/>
  <c r="J48" i="13"/>
  <c r="M48" i="13" s="1"/>
  <c r="CH89" i="3"/>
  <c r="CJ89" i="3"/>
  <c r="CH93" i="3" s="1"/>
  <c r="CH102" i="3" s="1"/>
  <c r="AE29" i="11" s="1"/>
  <c r="Z37" i="11" s="1"/>
  <c r="AE37" i="11" s="1"/>
  <c r="CZ18" i="3" s="1"/>
  <c r="DE21" i="3" s="1"/>
  <c r="DA75" i="3" s="1"/>
  <c r="DA79" i="3" s="1"/>
  <c r="DA85" i="3" s="1"/>
  <c r="B55" i="13" s="1"/>
  <c r="CI89" i="3"/>
  <c r="CU34" i="3" l="1"/>
  <c r="DA25" i="3"/>
  <c r="DA31" i="3" s="1"/>
  <c r="DA33" i="3" s="1"/>
  <c r="DA38" i="3" s="1"/>
  <c r="DA61" i="3" s="1"/>
  <c r="DA65" i="3" s="1"/>
  <c r="DA83" i="3" s="1"/>
  <c r="B53" i="13" s="1"/>
  <c r="DA47" i="3" l="1"/>
  <c r="DA101" i="3" s="1"/>
  <c r="DN33" i="3" s="1"/>
  <c r="DA41" i="3"/>
  <c r="DA58" i="3" s="1"/>
  <c r="DA82" i="3" s="1"/>
  <c r="B52" i="13" s="1"/>
  <c r="DA44" i="3"/>
  <c r="DA68" i="3" s="1"/>
  <c r="DA72" i="3" s="1"/>
  <c r="DA84" i="3" s="1"/>
  <c r="DG82" i="3" l="1" a="1"/>
  <c r="DG82" i="3" s="1"/>
  <c r="D52" i="13" s="1"/>
  <c r="B54" i="13"/>
  <c r="O52" i="13" s="1" a="1"/>
  <c r="DA103" i="3" a="1"/>
  <c r="DD105" i="3" s="1"/>
  <c r="DG84" i="3" l="1"/>
  <c r="D54" i="13" s="1"/>
  <c r="DG85" i="3"/>
  <c r="D55" i="13" s="1"/>
  <c r="DG83" i="3"/>
  <c r="D53" i="13" s="1"/>
  <c r="O52" i="13"/>
  <c r="U9" i="8" s="1"/>
  <c r="R54" i="13"/>
  <c r="X11" i="8" s="1"/>
  <c r="X26" i="8" s="1"/>
  <c r="AC18" i="8" s="1"/>
  <c r="Q54" i="13"/>
  <c r="W11" i="8" s="1"/>
  <c r="P54" i="13"/>
  <c r="V11" i="8" s="1"/>
  <c r="O54" i="13"/>
  <c r="U11" i="8" s="1"/>
  <c r="R53" i="13"/>
  <c r="X10" i="8" s="1"/>
  <c r="Q53" i="13"/>
  <c r="W10" i="8" s="1"/>
  <c r="P53" i="13"/>
  <c r="V10" i="8" s="1"/>
  <c r="O53" i="13"/>
  <c r="U10" i="8" s="1"/>
  <c r="R55" i="13"/>
  <c r="X12" i="8" s="1"/>
  <c r="Q55" i="13"/>
  <c r="W12" i="8" s="1"/>
  <c r="P55" i="13"/>
  <c r="V12" i="8" s="1"/>
  <c r="O55" i="13"/>
  <c r="U12" i="8" s="1"/>
  <c r="R52" i="13"/>
  <c r="X9" i="8" s="1"/>
  <c r="Q52" i="13"/>
  <c r="W9" i="8" s="1"/>
  <c r="P52" i="13"/>
  <c r="V9" i="8" s="1"/>
  <c r="DC106" i="3"/>
  <c r="DA106" i="3"/>
  <c r="DA103" i="3"/>
  <c r="DA104" i="3"/>
  <c r="DC103" i="3"/>
  <c r="DA105" i="3"/>
  <c r="DC104" i="3"/>
  <c r="W25" i="8" s="1"/>
  <c r="AB17" i="8" s="1"/>
  <c r="DD106" i="3"/>
  <c r="DD104" i="3"/>
  <c r="DB106" i="3"/>
  <c r="DD103" i="3"/>
  <c r="DB103" i="3"/>
  <c r="V24" i="8" s="1"/>
  <c r="AA16" i="8" s="1"/>
  <c r="DB105" i="3"/>
  <c r="DC105" i="3"/>
  <c r="DB104" i="3"/>
  <c r="X27" i="8" l="1"/>
  <c r="AC19" i="8" s="1"/>
  <c r="G52" i="13" a="1"/>
  <c r="J52" i="13" s="1"/>
  <c r="M52" i="13" s="1"/>
  <c r="U25" i="8"/>
  <c r="Z17" i="8" s="1"/>
  <c r="U24" i="8"/>
  <c r="Z16" i="8" s="1"/>
  <c r="U26" i="8"/>
  <c r="Z18" i="8" s="1"/>
  <c r="U27" i="8"/>
  <c r="Z19" i="8" s="1"/>
  <c r="X24" i="8"/>
  <c r="AC16" i="8" s="1"/>
  <c r="V27" i="8"/>
  <c r="AA19" i="8" s="1"/>
  <c r="V26" i="8"/>
  <c r="AA18" i="8" s="1"/>
  <c r="X25" i="8"/>
  <c r="AC17" i="8" s="1"/>
  <c r="V25" i="8"/>
  <c r="AA17" i="8" s="1"/>
  <c r="W26" i="8"/>
  <c r="AB18" i="8" s="1"/>
  <c r="W24" i="8"/>
  <c r="AB16" i="8" s="1"/>
  <c r="W27" i="8"/>
  <c r="AB19" i="8" s="1"/>
  <c r="CZ89" i="3" a="1"/>
  <c r="CZ89" i="3" s="1"/>
  <c r="I52" i="13" l="1"/>
  <c r="H52" i="13"/>
  <c r="G52" i="13"/>
  <c r="DC89" i="3"/>
  <c r="DA93" i="3" s="1"/>
  <c r="DA102" i="3" s="1"/>
  <c r="DN34" i="3" s="1"/>
  <c r="DA89" i="3"/>
  <c r="DB89" i="3"/>
  <c r="AE30" i="11" l="1"/>
  <c r="Z38" i="11" s="1"/>
  <c r="AE38" i="11" s="1"/>
  <c r="DS18" i="3" s="1"/>
  <c r="DT25" i="3" s="1"/>
  <c r="DT31" i="3" s="1"/>
  <c r="DT33" i="3" s="1"/>
  <c r="DT38" i="3" s="1"/>
  <c r="DT61" i="3" s="1"/>
  <c r="DT65" i="3" s="1"/>
  <c r="DT83" i="3" s="1"/>
  <c r="B57" i="13" s="1"/>
  <c r="DT41" i="3" l="1"/>
  <c r="DT58" i="3" s="1"/>
  <c r="DT82" i="3" s="1"/>
  <c r="B56" i="13" s="1"/>
  <c r="DT47" i="3"/>
  <c r="DT101" i="3" s="1"/>
  <c r="DT44" i="3"/>
  <c r="DT68" i="3" s="1"/>
  <c r="DT72" i="3" s="1"/>
  <c r="DT84" i="3" s="1"/>
  <c r="B58" i="13" s="1"/>
  <c r="DX21" i="3"/>
  <c r="DT75" i="3" s="1"/>
  <c r="DT79" i="3" s="1"/>
  <c r="DT85" i="3" s="1"/>
  <c r="B59" i="13" s="1"/>
  <c r="DZ82" i="3" l="1" a="1"/>
  <c r="DZ84" i="3" s="1"/>
  <c r="D58" i="13" s="1"/>
  <c r="DT103" i="3" a="1"/>
  <c r="DV104" i="3" s="1"/>
  <c r="O56" i="13" a="1"/>
  <c r="DZ83" i="3" l="1"/>
  <c r="D57" i="13" s="1"/>
  <c r="DV106" i="3"/>
  <c r="DU104" i="3"/>
  <c r="DT105" i="3"/>
  <c r="DW104" i="3"/>
  <c r="DT103" i="3"/>
  <c r="DU103" i="3"/>
  <c r="DT104" i="3"/>
  <c r="DU105" i="3"/>
  <c r="DW106" i="3"/>
  <c r="DZ85" i="3"/>
  <c r="D59" i="13" s="1"/>
  <c r="DZ82" i="3"/>
  <c r="D56" i="13" s="1"/>
  <c r="DT106" i="3"/>
  <c r="DU106" i="3"/>
  <c r="DW105" i="3"/>
  <c r="DV103" i="3"/>
  <c r="DW103" i="3"/>
  <c r="DV105" i="3"/>
  <c r="O56" i="13"/>
  <c r="Z9" i="8" s="1"/>
  <c r="Z24" i="8" s="1"/>
  <c r="O57" i="13"/>
  <c r="Z10" i="8" s="1"/>
  <c r="Z25" i="8" s="1"/>
  <c r="G3" i="9" s="1"/>
  <c r="G8" i="9" s="1"/>
  <c r="M8" i="9" s="1"/>
  <c r="A30" i="17" s="1"/>
  <c r="O58" i="13"/>
  <c r="Z11" i="8" s="1"/>
  <c r="Z26" i="8" s="1"/>
  <c r="G4" i="9" s="1"/>
  <c r="G9" i="9" s="1"/>
  <c r="M9" i="9" s="1"/>
  <c r="A31" i="17" s="1"/>
  <c r="O59" i="13"/>
  <c r="Z12" i="8" s="1"/>
  <c r="Z27" i="8" s="1"/>
  <c r="G5" i="9" s="1"/>
  <c r="G10" i="9" s="1"/>
  <c r="M10" i="9" s="1"/>
  <c r="A32" i="17" s="1"/>
  <c r="P56" i="13"/>
  <c r="AA9" i="8" s="1"/>
  <c r="AA24" i="8" s="1"/>
  <c r="H2" i="9" s="1"/>
  <c r="H7" i="9" s="1"/>
  <c r="N7" i="9" s="1"/>
  <c r="B29" i="17" s="1"/>
  <c r="P57" i="13"/>
  <c r="AA10" i="8" s="1"/>
  <c r="AA25" i="8" s="1"/>
  <c r="H3" i="9" s="1"/>
  <c r="H8" i="9" s="1"/>
  <c r="N8" i="9" s="1"/>
  <c r="B30" i="17" s="1"/>
  <c r="P58" i="13"/>
  <c r="AA11" i="8" s="1"/>
  <c r="AA26" i="8" s="1"/>
  <c r="H4" i="9" s="1"/>
  <c r="H9" i="9" s="1"/>
  <c r="N9" i="9" s="1"/>
  <c r="B31" i="17" s="1"/>
  <c r="P59" i="13"/>
  <c r="AA12" i="8" s="1"/>
  <c r="AA27" i="8" s="1"/>
  <c r="H5" i="9" s="1"/>
  <c r="H10" i="9" s="1"/>
  <c r="N10" i="9" s="1"/>
  <c r="B32" i="17" s="1"/>
  <c r="R57" i="13"/>
  <c r="AC10" i="8" s="1"/>
  <c r="AC25" i="8" s="1"/>
  <c r="J3" i="9" s="1"/>
  <c r="J8" i="9" s="1"/>
  <c r="P8" i="9" s="1"/>
  <c r="D30" i="17" s="1"/>
  <c r="R59" i="13"/>
  <c r="AC12" i="8" s="1"/>
  <c r="AC27" i="8" s="1"/>
  <c r="J5" i="9" s="1"/>
  <c r="J10" i="9" s="1"/>
  <c r="P10" i="9" s="1"/>
  <c r="D32" i="17" s="1"/>
  <c r="Q56" i="13"/>
  <c r="AB9" i="8" s="1"/>
  <c r="AB24" i="8" s="1"/>
  <c r="I2" i="9" s="1"/>
  <c r="I7" i="9" s="1"/>
  <c r="O7" i="9" s="1"/>
  <c r="C29" i="17" s="1"/>
  <c r="Q57" i="13"/>
  <c r="AB10" i="8" s="1"/>
  <c r="AB25" i="8" s="1"/>
  <c r="I3" i="9" s="1"/>
  <c r="I8" i="9" s="1"/>
  <c r="O8" i="9" s="1"/>
  <c r="C30" i="17" s="1"/>
  <c r="Q58" i="13"/>
  <c r="AB11" i="8" s="1"/>
  <c r="AB26" i="8" s="1"/>
  <c r="I4" i="9" s="1"/>
  <c r="I9" i="9" s="1"/>
  <c r="O9" i="9" s="1"/>
  <c r="C31" i="17" s="1"/>
  <c r="Q59" i="13"/>
  <c r="AB12" i="8" s="1"/>
  <c r="AB27" i="8" s="1"/>
  <c r="I5" i="9" s="1"/>
  <c r="I10" i="9" s="1"/>
  <c r="O10" i="9" s="1"/>
  <c r="C32" i="17" s="1"/>
  <c r="R56" i="13"/>
  <c r="AC9" i="8" s="1"/>
  <c r="AC24" i="8" s="1"/>
  <c r="J2" i="9" s="1"/>
  <c r="J7" i="9" s="1"/>
  <c r="P7" i="9" s="1"/>
  <c r="D29" i="17" s="1"/>
  <c r="R58" i="13"/>
  <c r="AC11" i="8" s="1"/>
  <c r="AC26" i="8" s="1"/>
  <c r="J4" i="9" s="1"/>
  <c r="J9" i="9" s="1"/>
  <c r="P9" i="9" s="1"/>
  <c r="D31" i="17" s="1"/>
  <c r="DS89" i="3" l="1" a="1"/>
  <c r="DU89" i="3" s="1"/>
  <c r="G56" i="13" a="1"/>
  <c r="H56" i="13" s="1"/>
  <c r="G2" i="9"/>
  <c r="G7" i="9" s="1"/>
  <c r="M7" i="9" s="1"/>
  <c r="A29" i="17" s="1"/>
  <c r="T41" i="17" l="1" a="1"/>
  <c r="Y41" i="17" a="1"/>
  <c r="DT89" i="3"/>
  <c r="DV89" i="3"/>
  <c r="DT93" i="3" s="1"/>
  <c r="DT102" i="3" s="1"/>
  <c r="J56" i="13"/>
  <c r="M56" i="13" s="1"/>
  <c r="DS89" i="3"/>
  <c r="I56" i="13"/>
  <c r="G56" i="13"/>
  <c r="T43" i="17" l="1"/>
  <c r="B13" i="15" s="1"/>
  <c r="F13" i="15" s="1"/>
  <c r="D29" i="15" s="1"/>
  <c r="D30" i="15" s="1"/>
  <c r="T44" i="17"/>
  <c r="B14" i="15" s="1"/>
  <c r="F14" i="15" s="1"/>
  <c r="D36" i="15" s="1"/>
  <c r="D37" i="15" s="1"/>
  <c r="B70" i="15" s="1"/>
  <c r="T42" i="17"/>
  <c r="B12" i="15" s="1"/>
  <c r="F12" i="15" s="1"/>
  <c r="D22" i="15" s="1"/>
  <c r="D23" i="15" s="1"/>
  <c r="T41" i="17"/>
  <c r="B11" i="15" s="1"/>
  <c r="F11" i="15" s="1"/>
  <c r="D17" i="15" s="1"/>
  <c r="D18" i="15" s="1"/>
  <c r="B67" i="15" s="1"/>
  <c r="Y44" i="17"/>
  <c r="Y42" i="17"/>
  <c r="Y41" i="17"/>
  <c r="Y43" i="17"/>
  <c r="H56" i="15" l="1"/>
  <c r="B68" i="15"/>
  <c r="C56" i="15"/>
  <c r="B69" i="15"/>
  <c r="D57" i="15" l="1"/>
  <c r="G62" i="15" s="1"/>
  <c r="D64" i="15" s="1"/>
  <c r="B72" i="15" s="1"/>
  <c r="B71" i="15" l="1"/>
  <c r="D40" i="17"/>
  <c r="J40" i="17" s="1" a="1"/>
  <c r="B2" i="18"/>
  <c r="J43" i="17" l="1"/>
  <c r="J42" i="17"/>
  <c r="J41" i="17"/>
  <c r="J40" i="17"/>
  <c r="U41" i="17" s="1" a="1"/>
  <c r="U41" i="17" l="1"/>
  <c r="O11" i="15" s="1"/>
  <c r="S11" i="15" s="1"/>
  <c r="Q17" i="15" s="1"/>
  <c r="Q18" i="15" s="1"/>
  <c r="O67" i="15" s="1"/>
  <c r="U44" i="17"/>
  <c r="O14" i="15" s="1"/>
  <c r="S14" i="15" s="1"/>
  <c r="Q36" i="15" s="1"/>
  <c r="Q37" i="15" s="1"/>
  <c r="O70" i="15" s="1"/>
  <c r="U43" i="17"/>
  <c r="O13" i="15" s="1"/>
  <c r="S13" i="15" s="1"/>
  <c r="Q29" i="15" s="1"/>
  <c r="Q30" i="15" s="1"/>
  <c r="U42" i="17"/>
  <c r="O12" i="15" s="1"/>
  <c r="S12" i="15" s="1"/>
  <c r="Q22" i="15" s="1"/>
  <c r="Q23" i="15" s="1"/>
  <c r="U56" i="15" l="1"/>
  <c r="O68" i="15"/>
  <c r="O69" i="15"/>
  <c r="P56" i="15"/>
  <c r="Q57" i="15" l="1"/>
  <c r="T62" i="15" s="1"/>
  <c r="Q64" i="15" s="1"/>
  <c r="O72" i="15" s="1"/>
  <c r="O71" i="15"/>
  <c r="D41" i="17" l="1"/>
  <c r="K40" i="17" s="1" a="1"/>
  <c r="B3" i="18"/>
  <c r="K40" i="17" l="1"/>
  <c r="K41" i="17"/>
  <c r="K42" i="17"/>
  <c r="K43" i="17"/>
  <c r="V41" i="17" l="1" a="1"/>
  <c r="V41" i="17" s="1"/>
  <c r="AB11" i="15" s="1"/>
  <c r="AF11" i="15" s="1"/>
  <c r="AD17" i="15" s="1"/>
  <c r="AD18" i="15" s="1"/>
  <c r="AB67" i="15" s="1"/>
  <c r="V43" i="17" l="1"/>
  <c r="AB13" i="15" s="1"/>
  <c r="AF13" i="15" s="1"/>
  <c r="AD29" i="15" s="1"/>
  <c r="AD30" i="15" s="1"/>
  <c r="V42" i="17"/>
  <c r="AB12" i="15" s="1"/>
  <c r="AF12" i="15" s="1"/>
  <c r="AD22" i="15" s="1"/>
  <c r="AD23" i="15" s="1"/>
  <c r="AB68" i="15" s="1"/>
  <c r="V44" i="17"/>
  <c r="AB14" i="15" s="1"/>
  <c r="AF14" i="15" s="1"/>
  <c r="AD36" i="15" s="1"/>
  <c r="AD37" i="15" s="1"/>
  <c r="AB70" i="15" s="1"/>
  <c r="AB69" i="15"/>
  <c r="AC56" i="15"/>
  <c r="AH56" i="15" l="1"/>
  <c r="AD57" i="15"/>
  <c r="AB71" i="15" s="1"/>
  <c r="AG62" i="15" l="1"/>
  <c r="AD64" i="15" s="1"/>
  <c r="AB72" i="15" s="1"/>
  <c r="B4" i="18" s="1"/>
  <c r="D42" i="17" l="1"/>
  <c r="L40" i="17" s="1" a="1"/>
  <c r="L42" i="17" s="1"/>
  <c r="L40" i="17" l="1"/>
  <c r="L43" i="17"/>
  <c r="L41" i="17"/>
  <c r="W41" i="17" l="1" a="1"/>
  <c r="W41" i="17" l="1"/>
  <c r="AO11" i="15" s="1"/>
  <c r="AS11" i="15" s="1"/>
  <c r="AQ17" i="15" s="1"/>
  <c r="AQ18" i="15" s="1"/>
  <c r="AO67" i="15" s="1"/>
  <c r="W42" i="17"/>
  <c r="AO12" i="15" s="1"/>
  <c r="AS12" i="15" s="1"/>
  <c r="AQ22" i="15" s="1"/>
  <c r="AQ23" i="15" s="1"/>
  <c r="W43" i="17"/>
  <c r="AO13" i="15" s="1"/>
  <c r="AS13" i="15" s="1"/>
  <c r="AQ29" i="15" s="1"/>
  <c r="AQ30" i="15" s="1"/>
  <c r="W44" i="17"/>
  <c r="AO14" i="15" s="1"/>
  <c r="AS14" i="15" s="1"/>
  <c r="AQ36" i="15" s="1"/>
  <c r="AQ37" i="15" s="1"/>
  <c r="AO70" i="15" s="1"/>
  <c r="AO69" i="15" l="1"/>
  <c r="AP56" i="15"/>
  <c r="AU56" i="15"/>
  <c r="AO68" i="15"/>
  <c r="AQ57" i="15" l="1"/>
  <c r="AT62" i="15" l="1"/>
  <c r="AQ64" i="15" s="1"/>
  <c r="AO72" i="15" s="1"/>
  <c r="AO71" i="15"/>
  <c r="D43" i="17" l="1"/>
  <c r="M40" i="17" s="1" a="1"/>
  <c r="B5" i="18"/>
  <c r="B7" i="18" s="1"/>
  <c r="C9" i="18" s="1"/>
  <c r="D13" i="18" l="1"/>
  <c r="X18" i="6"/>
  <c r="M42" i="17"/>
  <c r="M40" i="17"/>
  <c r="M41" i="17"/>
  <c r="M43" i="17"/>
  <c r="X41" i="17" l="1" a="1"/>
  <c r="X41" i="17" l="1"/>
  <c r="X44" i="17"/>
  <c r="X42" i="17"/>
  <c r="X43" i="17"/>
</calcChain>
</file>

<file path=xl/sharedStrings.xml><?xml version="1.0" encoding="utf-8"?>
<sst xmlns="http://schemas.openxmlformats.org/spreadsheetml/2006/main" count="1209" uniqueCount="226">
  <si>
    <t>num_cell(output)</t>
  </si>
  <si>
    <t>squence leght</t>
  </si>
  <si>
    <t>Date</t>
  </si>
  <si>
    <t>Open</t>
  </si>
  <si>
    <t>High</t>
  </si>
  <si>
    <t>Low</t>
  </si>
  <si>
    <t>Close</t>
  </si>
  <si>
    <t>max</t>
  </si>
  <si>
    <t xml:space="preserve">dikarenakan LSTM mempunyai 4 gerbang maka bobot dikalikan 4 tiap ordo </t>
  </si>
  <si>
    <t xml:space="preserve">menyiapkan data inputan </t>
  </si>
  <si>
    <t xml:space="preserve">bias </t>
  </si>
  <si>
    <t>date</t>
  </si>
  <si>
    <t>h (Close)</t>
  </si>
  <si>
    <t>x(Close)</t>
  </si>
  <si>
    <t xml:space="preserve">ordonya </t>
  </si>
  <si>
    <t xml:space="preserve">Matrix bobot </t>
  </si>
  <si>
    <t>i</t>
  </si>
  <si>
    <t>f</t>
  </si>
  <si>
    <t>o</t>
  </si>
  <si>
    <t xml:space="preserve"> W</t>
  </si>
  <si>
    <t>X</t>
  </si>
  <si>
    <t>I (Pengabungan antara input data dan output dari proses sebelumnya)</t>
  </si>
  <si>
    <t xml:space="preserve">                     </t>
  </si>
  <si>
    <t>Zt (Mengabaikan non-linear dengan mempersiapkan input f_t,i_t,C ̌_t,o_t)</t>
  </si>
  <si>
    <t>Perkalian matriks  I[0]  x  Inisial bobot Random (z)</t>
  </si>
  <si>
    <t xml:space="preserve">       Z =</t>
  </si>
  <si>
    <t>candidate value (C_bar)</t>
  </si>
  <si>
    <t>C_bar</t>
  </si>
  <si>
    <t>z[0:self,numCells]</t>
  </si>
  <si>
    <t xml:space="preserve">            =</t>
  </si>
  <si>
    <t xml:space="preserve"> input gate vector</t>
  </si>
  <si>
    <t>z[self,numCells:self,numCells * 2]</t>
  </si>
  <si>
    <t xml:space="preserve"> forget gate vector</t>
  </si>
  <si>
    <t>z[self,numCells * 2:self,numCells * 3]</t>
  </si>
  <si>
    <t xml:space="preserve">             = </t>
  </si>
  <si>
    <t>output gate vector</t>
  </si>
  <si>
    <t>z[self,numCells * 3:]</t>
  </si>
  <si>
    <t xml:space="preserve">               =</t>
  </si>
  <si>
    <t>Hitung vektor status baru karena elemen dari status lama diizinkan</t>
  </si>
  <si>
    <t>C = np,multiply(f, self,C[-1]) + np,multiply(i, C_bar)</t>
  </si>
  <si>
    <t>np,multiply(f, self,C[-1])</t>
  </si>
  <si>
    <t xml:space="preserve"> np,multiply(i, C_bar)</t>
  </si>
  <si>
    <t>new output</t>
  </si>
  <si>
    <t>h = np,multiply(o, np,tanh(C))</t>
  </si>
  <si>
    <t xml:space="preserve"> = </t>
  </si>
  <si>
    <t xml:space="preserve">            = </t>
  </si>
  <si>
    <t>forwardStep [1]</t>
  </si>
  <si>
    <t>langkah 1</t>
  </si>
  <si>
    <t>langkah 2</t>
  </si>
  <si>
    <t>dE_dW = </t>
  </si>
  <si>
    <t>dE_dh_t =</t>
  </si>
  <si>
    <t>dE_dc_t = </t>
  </si>
  <si>
    <t>E =</t>
  </si>
  <si>
    <t>discount = </t>
  </si>
  <si>
    <t>y</t>
  </si>
  <si>
    <t>h</t>
  </si>
  <si>
    <t>abs(y-h)</t>
  </si>
  <si>
    <t>E</t>
  </si>
  <si>
    <t>transpose(self,I[t])</t>
  </si>
  <si>
    <t>dE_dh_t (dE_dh_t -= discount * lessThan)</t>
  </si>
  <si>
    <t>dE_do_t</t>
  </si>
  <si>
    <t>tanh (c[t])</t>
  </si>
  <si>
    <t>dE_dh_t (dE_dh_t += discount * greatThan)</t>
  </si>
  <si>
    <t>dE_dh_t</t>
  </si>
  <si>
    <t>dE_dh_t =</t>
  </si>
  <si>
    <t>np,multiply(dE_dh_t, np,tanh(self,C[t]))</t>
  </si>
  <si>
    <t>dE_do_t =</t>
  </si>
  <si>
    <t>dE_dc_t</t>
  </si>
  <si>
    <t>numcell</t>
  </si>
  <si>
    <t>step 1</t>
  </si>
  <si>
    <t>np,multiply(dE_dh_t, self,o[t])</t>
  </si>
  <si>
    <t xml:space="preserve"> step 2</t>
  </si>
  <si>
    <t>np,square(np,tanh(self,C[t]))</t>
  </si>
  <si>
    <t>c[t-1]</t>
  </si>
  <si>
    <t>step 3</t>
  </si>
  <si>
    <t>step 4</t>
  </si>
  <si>
    <t>step 1 x step 3</t>
  </si>
  <si>
    <t>step 5</t>
  </si>
  <si>
    <t>dE_dc_tplus1 + step 4</t>
  </si>
  <si>
    <t>dE_dc_t =</t>
  </si>
  <si>
    <t>dE_di_t</t>
  </si>
  <si>
    <t>np,multiply(dE_dc_t, self,C_bar[t])</t>
  </si>
  <si>
    <t>dE_di_t =</t>
  </si>
  <si>
    <t>dE_dcbar_t</t>
  </si>
  <si>
    <t>np,multiply(dE_dc_t, self,i[t])</t>
  </si>
  <si>
    <t>dE_dcbar_t =</t>
  </si>
  <si>
    <t>dE_df_t</t>
  </si>
  <si>
    <t>np,multiply(dE_dc_t, self,C[t - 1])</t>
  </si>
  <si>
    <t>dE_df_t =</t>
  </si>
  <si>
    <t>dE_dc_tminus1</t>
  </si>
  <si>
    <t>np,multiply(dE_dc_t, self,f[t])</t>
  </si>
  <si>
    <t>dE_dc_tminus1 =</t>
  </si>
  <si>
    <t>dE_dzcbar_t</t>
  </si>
  <si>
    <t xml:space="preserve">step1 = </t>
  </si>
  <si>
    <t>np,tanh(self,z[t][0:self,numCells])</t>
  </si>
  <si>
    <t>step 2</t>
  </si>
  <si>
    <t>np,square(step 1)</t>
  </si>
  <si>
    <t>np,multiply(dE_dcbar_t, step3)</t>
  </si>
  <si>
    <t>dE_dzi_t</t>
  </si>
  <si>
    <t>np,multiply(dE_di_t, self,i[t])</t>
  </si>
  <si>
    <t>np,multiply(step1,step2)</t>
  </si>
  <si>
    <t>dE_dzf_t</t>
  </si>
  <si>
    <t>np,multiply(dE_df_t, self,f[t])</t>
  </si>
  <si>
    <t>step2 =</t>
  </si>
  <si>
    <t>(np,ones(self,numCells) - self,f[t]))</t>
  </si>
  <si>
    <t xml:space="preserve">dE_dzf_t = </t>
  </si>
  <si>
    <t>dE_dzo_t</t>
  </si>
  <si>
    <t>np,multiply(dE_do_t, self,o[t])</t>
  </si>
  <si>
    <t>(np,ones(self,numCells) - self,o[t])</t>
  </si>
  <si>
    <t xml:space="preserve">dE_dz_t </t>
  </si>
  <si>
    <t>np,concatenate((dE_dzcbar_t, dE_dzi_t, dE_dzf_t, dE_dzo_t))</t>
  </si>
  <si>
    <t>dE_dz_t =</t>
  </si>
  <si>
    <t>dE_dI_t </t>
  </si>
  <si>
    <t>I</t>
  </si>
  <si>
    <t>np,dot(np,transpose(self,W), dE_dz_t)</t>
  </si>
  <si>
    <t>dE_dI_t  =</t>
  </si>
  <si>
    <t>tranpose</t>
  </si>
  <si>
    <t>dE_dh_tminus1</t>
  </si>
  <si>
    <t>dE_dh_tminus1 = dE_dI_t[self,inputSize:]</t>
  </si>
  <si>
    <t>self,I[t],shape</t>
  </si>
  <si>
    <t>self,I[4],shape</t>
  </si>
  <si>
    <t>(9, 1)</t>
  </si>
  <si>
    <t>dE_dW_t</t>
  </si>
  <si>
    <t>dE_dW_t = np,dot(dE_dz_t, np,transpose(self,I[t]))</t>
  </si>
  <si>
    <t>MENGHASILKAN :</t>
  </si>
  <si>
    <t>less than or greater than y</t>
  </si>
  <si>
    <t>less than</t>
  </si>
  <si>
    <t>greater than</t>
  </si>
  <si>
    <t>dE_dc_tplus1</t>
  </si>
  <si>
    <t>C</t>
  </si>
  <si>
    <t xml:space="preserve">output </t>
  </si>
  <si>
    <t>1 - step 2</t>
  </si>
  <si>
    <t xml:space="preserve">dE_dzo_t = </t>
  </si>
  <si>
    <t>W Transpose</t>
  </si>
  <si>
    <t>self,I[t] = h-1</t>
  </si>
  <si>
    <t>?</t>
  </si>
  <si>
    <t>pembagian simpul yang diinginkan.</t>
  </si>
  <si>
    <t>0 sampai 5</t>
  </si>
  <si>
    <t>5 + 2</t>
  </si>
  <si>
    <t>langkah 3</t>
  </si>
  <si>
    <t>langkah 4</t>
  </si>
  <si>
    <t>langkah  4</t>
  </si>
  <si>
    <t>langkah 5</t>
  </si>
  <si>
    <t>langkah 6</t>
  </si>
  <si>
    <t>forwardStep [2]</t>
  </si>
  <si>
    <t>forwardStep [3]</t>
  </si>
  <si>
    <t>forwardStep [4]</t>
  </si>
  <si>
    <t>forwardStep [5]</t>
  </si>
  <si>
    <t>forwardStep [6]</t>
  </si>
  <si>
    <t>langkah 7</t>
  </si>
  <si>
    <t xml:space="preserve">y </t>
  </si>
  <si>
    <t>Forward 1</t>
  </si>
  <si>
    <t>Forward 2</t>
  </si>
  <si>
    <t>Forward 3</t>
  </si>
  <si>
    <t>Forward 4</t>
  </si>
  <si>
    <t>Forward 5</t>
  </si>
  <si>
    <t>Forward 6</t>
  </si>
  <si>
    <t>Zct</t>
  </si>
  <si>
    <t>ZCt</t>
  </si>
  <si>
    <t xml:space="preserve">1 - self,i[t] </t>
  </si>
  <si>
    <t>backwardStep [6]</t>
  </si>
  <si>
    <t>backwardStep [5]</t>
  </si>
  <si>
    <t>backwardStep [4]</t>
  </si>
  <si>
    <t>backwardStep [3]</t>
  </si>
  <si>
    <t>backwardStep [2]</t>
  </si>
  <si>
    <t>bobot [6]</t>
  </si>
  <si>
    <t>bobot 5</t>
  </si>
  <si>
    <t>bobot 4</t>
  </si>
  <si>
    <t>bobot 3</t>
  </si>
  <si>
    <t>bobot 2</t>
  </si>
  <si>
    <t>bobot 1</t>
  </si>
  <si>
    <t xml:space="preserve">dE_dW </t>
  </si>
  <si>
    <t>bobot 6</t>
  </si>
  <si>
    <t>dE_dW [6]</t>
  </si>
  <si>
    <t>E (Error)</t>
  </si>
  <si>
    <t>E =</t>
  </si>
  <si>
    <t>Bobot awal</t>
  </si>
  <si>
    <t xml:space="preserve">bobot hasil prediksi </t>
  </si>
  <si>
    <t>adaptiveLearningRate</t>
  </si>
  <si>
    <t>epoch error</t>
  </si>
  <si>
    <t>digunakan untuk proses backpro data y</t>
  </si>
  <si>
    <t xml:space="preserve">langkah 7 </t>
  </si>
  <si>
    <t>inisial bobot random ( 4 x simpul ) X (kolom data inputan) = (4*1) X 10</t>
  </si>
  <si>
    <t>(4 x 4)</t>
  </si>
  <si>
    <t>4 X 4</t>
  </si>
  <si>
    <t>min</t>
  </si>
  <si>
    <t>normalisasi</t>
  </si>
  <si>
    <t>Backpro ada di sheet (BACKPRO 1)</t>
  </si>
  <si>
    <t>Backpro</t>
  </si>
  <si>
    <t>Membuka gulungan jaringan saraf berulang dalam waktu oleh</t>
  </si>
  <si>
    <t>oleh xt keadaan tersembunyi jaringan pada waktu t, oleh ut</t>
  </si>
  <si>
    <t>input jaringan pada waktu t dan oleh Et kesalahan yang diperoleh</t>
  </si>
  <si>
    <t>dari output pada waktu t.</t>
  </si>
  <si>
    <t>membuat salinan model untuk setiap langkah waktu. Menunjukkan</t>
  </si>
  <si>
    <t xml:space="preserve">    </t>
  </si>
  <si>
    <t>tahap ini adalah proses BPTT (backpropgation through time)</t>
  </si>
  <si>
    <t>block output</t>
  </si>
  <si>
    <t>ỹ =</t>
  </si>
  <si>
    <t>ỹ (h)</t>
  </si>
  <si>
    <t>dvt</t>
  </si>
  <si>
    <t>E       =</t>
  </si>
  <si>
    <t>seper setengah =</t>
  </si>
  <si>
    <t>gradient</t>
  </si>
  <si>
    <t xml:space="preserve">ditemukan error untuk h </t>
  </si>
  <si>
    <t>Langkah 6</t>
  </si>
  <si>
    <t>Bobot Langkah 6</t>
  </si>
  <si>
    <t>Bobot Langkah 5</t>
  </si>
  <si>
    <t>bobot Langkah 4</t>
  </si>
  <si>
    <t>bobot langkah 3</t>
  </si>
  <si>
    <t>bobot langkah 2</t>
  </si>
  <si>
    <t>bobot langkah 1</t>
  </si>
  <si>
    <t>input data</t>
  </si>
  <si>
    <t xml:space="preserve">epoch </t>
  </si>
  <si>
    <t>Ini adalah vektor kesalahan / kehilangan untuk urutan ini</t>
  </si>
  <si>
    <t>L = E</t>
  </si>
  <si>
    <t>Refrence  :</t>
  </si>
  <si>
    <t>https://www.geeksforgeeks.org/gradient-descent-algorithm-and-its-variants/</t>
  </si>
  <si>
    <t xml:space="preserve">Algoritma dalam training data dengan LSTM </t>
  </si>
  <si>
    <t>c</t>
  </si>
  <si>
    <t xml:space="preserve">prediksi </t>
  </si>
  <si>
    <t xml:space="preserve">real </t>
  </si>
  <si>
    <t>MSE =</t>
  </si>
  <si>
    <t>JADI tanda tanya tersebut terjawabkan</t>
  </si>
  <si>
    <r>
      <t xml:space="preserve">dilakukan optimasi dengan menggunakan algoritma </t>
    </r>
    <r>
      <rPr>
        <b/>
        <sz val="11"/>
        <color theme="1"/>
        <rFont val="Calibri"/>
        <family val="2"/>
        <scheme val="minor"/>
      </rPr>
      <t>stochastic gradient descent (SGD)</t>
    </r>
  </si>
  <si>
    <t>https://www.youtube.com/watch?v=m2cg32uEeZw&amp;list=WL&amp;index=27&amp;t=0s</t>
  </si>
  <si>
    <t xml:space="preserve">Gradient descent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</si>
</sst>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164" formatCode="0.0000000"/>
    <numFmt numFmtId="165" formatCode="0.000000000"/>
  </numFmts>
  <fonts count="26">
    <font>
      <sz val="11"/>
      <color theme="1"/>
      <name val="Calibri"/>
      <family val="2"/>
      <charset val="1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2"/>
      <color theme="1"/>
      <name val="Calibri"/>
      <family val="2"/>
      <charset val="1"/>
      <scheme val="minor"/>
    </font>
    <font>
      <sz val="12"/>
      <color rgb="FF222222"/>
      <name val="Inherit"/>
    </font>
    <font>
      <sz val="11"/>
      <color theme="1"/>
      <name val="Calibri"/>
      <family val="2"/>
    </font>
    <font>
      <u/>
      <sz val="11"/>
      <color theme="10"/>
      <name val="Calibri"/>
      <family val="2"/>
      <charset val="1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9" tint="0.39997558519241921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6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5" fillId="0" borderId="0" applyNumberFormat="0" applyFill="0" applyBorder="0" applyAlignment="0" applyProtection="0"/>
  </cellStyleXfs>
  <cellXfs count="175">
    <xf numFmtId="0" fontId="0" fillId="0" borderId="0" xfId="0"/>
    <xf numFmtId="0" fontId="0" fillId="33" borderId="10" xfId="0" applyFill="1" applyBorder="1"/>
    <xf numFmtId="2" fontId="0" fillId="34" borderId="10" xfId="0" applyNumberFormat="1" applyFill="1" applyBorder="1"/>
    <xf numFmtId="0" fontId="0" fillId="34" borderId="10" xfId="0" applyFill="1" applyBorder="1"/>
    <xf numFmtId="0" fontId="0" fillId="35" borderId="0" xfId="0" applyFill="1"/>
    <xf numFmtId="0" fontId="1" fillId="35" borderId="0" xfId="1" applyFill="1"/>
    <xf numFmtId="0" fontId="0" fillId="0" borderId="0" xfId="0" applyAlignment="1">
      <alignment horizontal="center" vertical="center"/>
    </xf>
    <xf numFmtId="0" fontId="0" fillId="0" borderId="13" xfId="0" applyBorder="1"/>
    <xf numFmtId="0" fontId="0" fillId="35" borderId="14" xfId="0" applyFill="1" applyBorder="1"/>
    <xf numFmtId="2" fontId="0" fillId="0" borderId="0" xfId="0" applyNumberFormat="1"/>
    <xf numFmtId="0" fontId="0" fillId="35" borderId="13" xfId="0" applyFill="1" applyBorder="1"/>
    <xf numFmtId="0" fontId="0" fillId="0" borderId="15" xfId="0" applyBorder="1"/>
    <xf numFmtId="0" fontId="0" fillId="0" borderId="17" xfId="0" applyBorder="1"/>
    <xf numFmtId="0" fontId="0" fillId="0" borderId="16" xfId="0" applyBorder="1"/>
    <xf numFmtId="14" fontId="2" fillId="0" borderId="10" xfId="2" applyNumberFormat="1" applyBorder="1" applyAlignment="1">
      <alignment horizontal="center"/>
    </xf>
    <xf numFmtId="2" fontId="2" fillId="0" borderId="10" xfId="2" applyNumberFormat="1" applyBorder="1" applyAlignment="1">
      <alignment horizontal="center"/>
    </xf>
    <xf numFmtId="0" fontId="0" fillId="0" borderId="0" xfId="0" applyBorder="1"/>
    <xf numFmtId="0" fontId="0" fillId="37" borderId="0" xfId="0" applyFill="1" applyBorder="1"/>
    <xf numFmtId="0" fontId="0" fillId="36" borderId="0" xfId="0" applyFill="1" applyBorder="1"/>
    <xf numFmtId="0" fontId="0" fillId="0" borderId="0" xfId="0" applyBorder="1" applyAlignment="1">
      <alignment horizontal="center"/>
    </xf>
    <xf numFmtId="0" fontId="0" fillId="39" borderId="0" xfId="0" applyFill="1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20" fillId="0" borderId="16" xfId="0" applyFont="1" applyBorder="1" applyAlignment="1">
      <alignment vertical="center"/>
    </xf>
    <xf numFmtId="0" fontId="0" fillId="0" borderId="0" xfId="0" applyFill="1" applyAlignment="1"/>
    <xf numFmtId="0" fontId="0" fillId="0" borderId="0" xfId="0" applyFill="1" applyBorder="1"/>
    <xf numFmtId="0" fontId="0" fillId="0" borderId="0" xfId="0" applyNumberFormat="1" applyAlignment="1">
      <alignment horizontal="center" vertical="center"/>
    </xf>
    <xf numFmtId="0" fontId="21" fillId="42" borderId="0" xfId="0" applyFont="1" applyFill="1" applyBorder="1"/>
    <xf numFmtId="0" fontId="0" fillId="0" borderId="0" xfId="0"/>
    <xf numFmtId="0" fontId="0" fillId="0" borderId="0" xfId="0"/>
    <xf numFmtId="0" fontId="0" fillId="0" borderId="10" xfId="0" applyBorder="1"/>
    <xf numFmtId="0" fontId="0" fillId="35" borderId="19" xfId="0" applyFill="1" applyBorder="1" applyAlignment="1"/>
    <xf numFmtId="0" fontId="0" fillId="35" borderId="10" xfId="0" applyFill="1" applyBorder="1"/>
    <xf numFmtId="0" fontId="0" fillId="0" borderId="14" xfId="0" applyBorder="1"/>
    <xf numFmtId="0" fontId="0" fillId="0" borderId="13" xfId="0" applyBorder="1"/>
    <xf numFmtId="0" fontId="0" fillId="35" borderId="13" xfId="0" applyFill="1" applyBorder="1"/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1" xfId="0" applyBorder="1"/>
    <xf numFmtId="0" fontId="0" fillId="0" borderId="12" xfId="0" applyBorder="1"/>
    <xf numFmtId="0" fontId="0" fillId="0" borderId="18" xfId="0" applyBorder="1"/>
    <xf numFmtId="0" fontId="0" fillId="0" borderId="15" xfId="0" applyBorder="1"/>
    <xf numFmtId="0" fontId="0" fillId="3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NumberFormat="1" applyAlignment="1">
      <alignment horizontal="center" vertical="center"/>
    </xf>
    <xf numFmtId="0" fontId="0" fillId="41" borderId="16" xfId="0" applyFill="1" applyBorder="1"/>
    <xf numFmtId="0" fontId="18" fillId="43" borderId="16" xfId="0" applyFont="1" applyFill="1" applyBorder="1"/>
    <xf numFmtId="0" fontId="0" fillId="0" borderId="16" xfId="0" applyBorder="1" applyAlignment="1">
      <alignment horizontal="right"/>
    </xf>
    <xf numFmtId="0" fontId="0" fillId="0" borderId="0" xfId="0" applyBorder="1" applyAlignment="1">
      <alignment horizontal="right"/>
    </xf>
    <xf numFmtId="0" fontId="0" fillId="40" borderId="0" xfId="0" applyFill="1" applyBorder="1"/>
    <xf numFmtId="0" fontId="18" fillId="43" borderId="14" xfId="0" applyFont="1" applyFill="1" applyBorder="1"/>
    <xf numFmtId="0" fontId="0" fillId="0" borderId="0" xfId="0" applyBorder="1" applyAlignment="1">
      <alignment horizontal="center" vertical="center"/>
    </xf>
    <xf numFmtId="0" fontId="18" fillId="42" borderId="16" xfId="0" applyFont="1" applyFill="1" applyBorder="1"/>
    <xf numFmtId="0" fontId="0" fillId="38" borderId="0" xfId="0" applyFill="1" applyBorder="1"/>
    <xf numFmtId="0" fontId="1" fillId="35" borderId="0" xfId="1" applyFill="1" applyBorder="1"/>
    <xf numFmtId="0" fontId="0" fillId="0" borderId="20" xfId="0" applyBorder="1"/>
    <xf numFmtId="0" fontId="18" fillId="42" borderId="0" xfId="0" applyFont="1" applyFill="1" applyBorder="1"/>
    <xf numFmtId="0" fontId="0" fillId="44" borderId="0" xfId="0" applyFill="1"/>
    <xf numFmtId="0" fontId="0" fillId="0" borderId="19" xfId="0" applyBorder="1"/>
    <xf numFmtId="0" fontId="0" fillId="0" borderId="21" xfId="0" applyBorder="1"/>
    <xf numFmtId="0" fontId="0" fillId="44" borderId="0" xfId="0" applyFill="1" applyBorder="1"/>
    <xf numFmtId="0" fontId="0" fillId="0" borderId="0" xfId="0" applyFill="1"/>
    <xf numFmtId="0" fontId="1" fillId="0" borderId="0" xfId="1" applyFill="1" applyBorder="1"/>
    <xf numFmtId="0" fontId="0" fillId="35" borderId="22" xfId="0" applyFill="1" applyBorder="1"/>
    <xf numFmtId="0" fontId="0" fillId="35" borderId="23" xfId="0" applyFill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1" fillId="0" borderId="26" xfId="1" applyFill="1" applyBorder="1"/>
    <xf numFmtId="0" fontId="0" fillId="0" borderId="26" xfId="0" applyBorder="1"/>
    <xf numFmtId="0" fontId="0" fillId="40" borderId="27" xfId="0" applyFill="1" applyBorder="1"/>
    <xf numFmtId="0" fontId="0" fillId="40" borderId="28" xfId="0" applyFill="1" applyBorder="1"/>
    <xf numFmtId="0" fontId="0" fillId="0" borderId="22" xfId="0" applyBorder="1"/>
    <xf numFmtId="0" fontId="0" fillId="0" borderId="27" xfId="0" applyBorder="1"/>
    <xf numFmtId="0" fontId="0" fillId="0" borderId="28" xfId="0" applyBorder="1"/>
    <xf numFmtId="0" fontId="0" fillId="40" borderId="0" xfId="0" applyFill="1"/>
    <xf numFmtId="0" fontId="0" fillId="0" borderId="0" xfId="0" applyBorder="1" applyAlignment="1">
      <alignment horizontal="center"/>
    </xf>
    <xf numFmtId="0" fontId="0" fillId="35" borderId="17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37" borderId="30" xfId="0" applyFill="1" applyBorder="1"/>
    <xf numFmtId="2" fontId="2" fillId="0" borderId="0" xfId="2" applyNumberFormat="1" applyFill="1" applyBorder="1" applyAlignment="1">
      <alignment horizontal="center"/>
    </xf>
    <xf numFmtId="2" fontId="0" fillId="0" borderId="0" xfId="0" applyNumberFormat="1" applyFill="1" applyBorder="1"/>
    <xf numFmtId="0" fontId="0" fillId="0" borderId="26" xfId="0" applyFill="1" applyBorder="1"/>
    <xf numFmtId="0" fontId="0" fillId="0" borderId="29" xfId="0" applyFill="1" applyBorder="1"/>
    <xf numFmtId="0" fontId="0" fillId="41" borderId="31" xfId="0" applyFill="1" applyBorder="1"/>
    <xf numFmtId="0" fontId="0" fillId="36" borderId="31" xfId="0" applyFill="1" applyBorder="1"/>
    <xf numFmtId="0" fontId="22" fillId="0" borderId="16" xfId="0" applyFont="1" applyBorder="1" applyAlignment="1">
      <alignment vertical="center"/>
    </xf>
    <xf numFmtId="0" fontId="19" fillId="0" borderId="25" xfId="0" applyFont="1" applyBorder="1" applyAlignment="1">
      <alignment vertical="center"/>
    </xf>
    <xf numFmtId="0" fontId="0" fillId="37" borderId="33" xfId="0" applyFill="1" applyBorder="1"/>
    <xf numFmtId="0" fontId="0" fillId="41" borderId="34" xfId="0" applyFill="1" applyBorder="1"/>
    <xf numFmtId="0" fontId="0" fillId="36" borderId="34" xfId="0" applyFill="1" applyBorder="1"/>
    <xf numFmtId="0" fontId="19" fillId="0" borderId="27" xfId="0" applyFont="1" applyBorder="1" applyAlignment="1">
      <alignment vertical="center"/>
    </xf>
    <xf numFmtId="0" fontId="0" fillId="40" borderId="35" xfId="0" applyFill="1" applyBorder="1"/>
    <xf numFmtId="0" fontId="0" fillId="40" borderId="36" xfId="0" applyFill="1" applyBorder="1"/>
    <xf numFmtId="0" fontId="19" fillId="0" borderId="0" xfId="0" applyFont="1" applyFill="1" applyBorder="1" applyAlignment="1">
      <alignment vertical="center"/>
    </xf>
    <xf numFmtId="0" fontId="0" fillId="0" borderId="0" xfId="0" applyAlignment="1"/>
    <xf numFmtId="0" fontId="0" fillId="0" borderId="10" xfId="0" applyBorder="1" applyAlignment="1"/>
    <xf numFmtId="0" fontId="0" fillId="0" borderId="0" xfId="0" applyFill="1" applyBorder="1" applyAlignment="1"/>
    <xf numFmtId="0" fontId="0" fillId="0" borderId="30" xfId="0" applyBorder="1"/>
    <xf numFmtId="0" fontId="0" fillId="0" borderId="32" xfId="0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18" fillId="43" borderId="0" xfId="0" applyFont="1" applyFill="1" applyBorder="1"/>
    <xf numFmtId="0" fontId="18" fillId="43" borderId="13" xfId="0" applyFont="1" applyFill="1" applyBorder="1"/>
    <xf numFmtId="14" fontId="2" fillId="0" borderId="0" xfId="2" applyNumberFormat="1" applyFill="1" applyBorder="1" applyAlignment="1">
      <alignment horizontal="center"/>
    </xf>
    <xf numFmtId="14" fontId="0" fillId="0" borderId="0" xfId="0" applyNumberFormat="1" applyFill="1" applyBorder="1"/>
    <xf numFmtId="0" fontId="2" fillId="35" borderId="0" xfId="1" applyFont="1" applyFill="1"/>
    <xf numFmtId="0" fontId="2" fillId="0" borderId="10" xfId="2" applyNumberFormat="1" applyBorder="1" applyAlignment="1">
      <alignment horizontal="center"/>
    </xf>
    <xf numFmtId="2" fontId="0" fillId="0" borderId="0" xfId="0" applyNumberFormat="1" applyBorder="1"/>
    <xf numFmtId="164" fontId="2" fillId="0" borderId="10" xfId="2" applyNumberFormat="1" applyBorder="1" applyAlignment="1">
      <alignment horizontal="center"/>
    </xf>
    <xf numFmtId="165" fontId="0" fillId="0" borderId="0" xfId="0" applyNumberFormat="1" applyBorder="1"/>
    <xf numFmtId="165" fontId="0" fillId="0" borderId="10" xfId="0" applyNumberFormat="1" applyBorder="1"/>
    <xf numFmtId="0" fontId="23" fillId="0" borderId="0" xfId="0" applyFont="1" applyAlignment="1">
      <alignment horizontal="left" vertical="center"/>
    </xf>
    <xf numFmtId="0" fontId="22" fillId="0" borderId="0" xfId="0" applyFont="1"/>
    <xf numFmtId="0" fontId="23" fillId="45" borderId="0" xfId="0" applyFont="1" applyFill="1" applyAlignment="1">
      <alignment horizontal="left" vertical="center"/>
    </xf>
    <xf numFmtId="0" fontId="24" fillId="0" borderId="0" xfId="0" applyFont="1"/>
    <xf numFmtId="0" fontId="0" fillId="35" borderId="32" xfId="0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40" borderId="29" xfId="0" applyFill="1" applyBorder="1"/>
    <xf numFmtId="0" fontId="0" fillId="0" borderId="10" xfId="0" applyFill="1" applyBorder="1"/>
    <xf numFmtId="0" fontId="0" fillId="0" borderId="25" xfId="0" applyFill="1" applyBorder="1"/>
    <xf numFmtId="0" fontId="0" fillId="0" borderId="28" xfId="0" applyFill="1" applyBorder="1"/>
    <xf numFmtId="0" fontId="0" fillId="0" borderId="27" xfId="0" applyFill="1" applyBorder="1"/>
    <xf numFmtId="0" fontId="25" fillId="0" borderId="0" xfId="45"/>
    <xf numFmtId="14" fontId="0" fillId="46" borderId="0" xfId="0" applyNumberFormat="1" applyFill="1"/>
    <xf numFmtId="2" fontId="0" fillId="46" borderId="0" xfId="0" applyNumberFormat="1" applyFill="1"/>
    <xf numFmtId="0" fontId="0" fillId="0" borderId="0" xfId="0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35" borderId="22" xfId="0" applyFill="1" applyBorder="1" applyAlignment="1"/>
    <xf numFmtId="0" fontId="0" fillId="35" borderId="23" xfId="0" applyFill="1" applyBorder="1" applyAlignment="1"/>
    <xf numFmtId="0" fontId="0" fillId="35" borderId="24" xfId="0" applyFill="1" applyBorder="1" applyAlignment="1"/>
    <xf numFmtId="0" fontId="0" fillId="0" borderId="27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27" xfId="0" applyBorder="1" applyAlignment="1"/>
    <xf numFmtId="0" fontId="0" fillId="0" borderId="28" xfId="0" applyBorder="1" applyAlignment="1"/>
    <xf numFmtId="0" fontId="0" fillId="0" borderId="29" xfId="0" applyBorder="1" applyAlignment="1"/>
    <xf numFmtId="0" fontId="0" fillId="0" borderId="0" xfId="0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35" borderId="22" xfId="0" applyFill="1" applyBorder="1" applyAlignment="1">
      <alignment horizontal="center"/>
    </xf>
    <xf numFmtId="0" fontId="0" fillId="35" borderId="23" xfId="0" applyFill="1" applyBorder="1" applyAlignment="1">
      <alignment horizontal="center"/>
    </xf>
    <xf numFmtId="0" fontId="0" fillId="35" borderId="24" xfId="0" applyFill="1" applyBorder="1" applyAlignment="1">
      <alignment horizontal="center"/>
    </xf>
    <xf numFmtId="0" fontId="0" fillId="41" borderId="0" xfId="0" applyFill="1" applyBorder="1" applyAlignment="1">
      <alignment horizontal="center"/>
    </xf>
    <xf numFmtId="0" fontId="0" fillId="41" borderId="0" xfId="0" applyFill="1" applyBorder="1" applyAlignment="1">
      <alignment horizontal="center" vertical="center"/>
    </xf>
    <xf numFmtId="0" fontId="0" fillId="41" borderId="13" xfId="0" applyFill="1" applyBorder="1" applyAlignment="1">
      <alignment horizontal="center"/>
    </xf>
    <xf numFmtId="0" fontId="0" fillId="0" borderId="0" xfId="0" applyBorder="1" applyAlignment="1">
      <alignment horizontal="left"/>
    </xf>
    <xf numFmtId="0" fontId="0" fillId="35" borderId="0" xfId="0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5" xfId="0" applyBorder="1" applyAlignment="1">
      <alignment horizontal="center"/>
    </xf>
  </cellXfs>
  <cellStyles count="46">
    <cellStyle name="20% - Accent1 2" xfId="22"/>
    <cellStyle name="20% - Accent2 2" xfId="26"/>
    <cellStyle name="20% - Accent3 2" xfId="30"/>
    <cellStyle name="20% - Accent4 2" xfId="34"/>
    <cellStyle name="20% - Accent5 2" xfId="38"/>
    <cellStyle name="20% - Accent6 2" xfId="42"/>
    <cellStyle name="40% - Accent1 2" xfId="23"/>
    <cellStyle name="40% - Accent2 2" xfId="27"/>
    <cellStyle name="40% - Accent3 2" xfId="31"/>
    <cellStyle name="40% - Accent4 2" xfId="35"/>
    <cellStyle name="40% - Accent5 2" xfId="39"/>
    <cellStyle name="40% - Accent6 2" xfId="43"/>
    <cellStyle name="60% - Accent1 2" xfId="24"/>
    <cellStyle name="60% - Accent2 2" xfId="28"/>
    <cellStyle name="60% - Accent3 2" xfId="32"/>
    <cellStyle name="60% - Accent4 2" xfId="36"/>
    <cellStyle name="60% - Accent5 2" xfId="40"/>
    <cellStyle name="60% - Accent6 2" xfId="44"/>
    <cellStyle name="Accent1 2" xfId="21"/>
    <cellStyle name="Accent2 2" xfId="25"/>
    <cellStyle name="Accent3 2" xfId="29"/>
    <cellStyle name="Accent4 2" xfId="33"/>
    <cellStyle name="Accent5 2" xfId="37"/>
    <cellStyle name="Accent6 2" xfId="41"/>
    <cellStyle name="Bad 2" xfId="10"/>
    <cellStyle name="Calculation 2" xfId="14"/>
    <cellStyle name="Check Cell 2" xfId="16"/>
    <cellStyle name="Comma [0] 2" xfId="3"/>
    <cellStyle name="Explanatory Text 2" xfId="19"/>
    <cellStyle name="Good 2" xfId="9"/>
    <cellStyle name="Heading 1 2" xfId="5"/>
    <cellStyle name="Heading 2 2" xfId="6"/>
    <cellStyle name="Heading 3 2" xfId="7"/>
    <cellStyle name="Heading 4 2" xfId="8"/>
    <cellStyle name="Hyperlink" xfId="45" builtinId="8"/>
    <cellStyle name="Input 2" xfId="12"/>
    <cellStyle name="Linked Cell 2" xfId="15"/>
    <cellStyle name="Neutral 2" xfId="11"/>
    <cellStyle name="Normal" xfId="0" builtinId="0"/>
    <cellStyle name="Normal 2" xfId="1"/>
    <cellStyle name="Normal 3" xfId="2"/>
    <cellStyle name="Note 2" xfId="18"/>
    <cellStyle name="Output 2" xfId="13"/>
    <cellStyle name="Title 2" xfId="4"/>
    <cellStyle name="Total 2" xfId="20"/>
    <cellStyle name="Warning Text 2" xfId="17"/>
  </cellStyles>
  <dxfs count="0"/>
  <tableStyles count="0" defaultTableStyle="TableStyleMedium2" defaultPivotStyle="PivotStyleLight16"/>
  <colors>
    <mruColors>
      <color rgb="FF4472C4"/>
      <color rgb="FFEAFAFC"/>
      <color rgb="FFD6F4F8"/>
      <color rgb="FFA1C6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2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22.png"/><Relationship Id="rId1" Type="http://schemas.openxmlformats.org/officeDocument/2006/relationships/image" Target="../media/image6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138546</xdr:colOff>
      <xdr:row>0</xdr:row>
      <xdr:rowOff>155863</xdr:rowOff>
    </xdr:from>
    <xdr:to>
      <xdr:col>24</xdr:col>
      <xdr:colOff>578523</xdr:colOff>
      <xdr:row>22</xdr:row>
      <xdr:rowOff>69272</xdr:rowOff>
    </xdr:to>
    <xdr:pic>
      <xdr:nvPicPr>
        <xdr:cNvPr id="27" name="Picture 2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3" b="821"/>
        <a:stretch/>
      </xdr:blipFill>
      <xdr:spPr>
        <a:xfrm>
          <a:off x="11880273" y="155863"/>
          <a:ext cx="5652750" cy="41044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40</xdr:row>
      <xdr:rowOff>2682</xdr:rowOff>
    </xdr:from>
    <xdr:to>
      <xdr:col>6</xdr:col>
      <xdr:colOff>509789</xdr:colOff>
      <xdr:row>41</xdr:row>
      <xdr:rowOff>174401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6793470" y="5677436"/>
          <a:ext cx="424065" cy="35953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36</xdr:row>
      <xdr:rowOff>38099</xdr:rowOff>
    </xdr:from>
    <xdr:to>
      <xdr:col>8</xdr:col>
      <xdr:colOff>761910</xdr:colOff>
      <xdr:row>38</xdr:row>
      <xdr:rowOff>167559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0525" y="5943599"/>
          <a:ext cx="963930" cy="523875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36</xdr:row>
      <xdr:rowOff>19050</xdr:rowOff>
    </xdr:from>
    <xdr:to>
      <xdr:col>11</xdr:col>
      <xdr:colOff>581328</xdr:colOff>
      <xdr:row>38</xdr:row>
      <xdr:rowOff>148510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972050"/>
          <a:ext cx="1626260" cy="523875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39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12" name="TextBox 11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4873998" y="5543269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40</xdr:row>
      <xdr:rowOff>86938</xdr:rowOff>
    </xdr:from>
    <xdr:to>
      <xdr:col>16</xdr:col>
      <xdr:colOff>474473</xdr:colOff>
      <xdr:row>42</xdr:row>
      <xdr:rowOff>8088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9840722" y="5773923"/>
          <a:ext cx="971177" cy="31335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32</xdr:row>
      <xdr:rowOff>101878</xdr:rowOff>
    </xdr:from>
    <xdr:to>
      <xdr:col>22</xdr:col>
      <xdr:colOff>239467</xdr:colOff>
      <xdr:row>38</xdr:row>
      <xdr:rowOff>33857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94102" y="3827834"/>
          <a:ext cx="2780732" cy="10912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35</xdr:row>
      <xdr:rowOff>176621</xdr:rowOff>
    </xdr:from>
    <xdr:to>
      <xdr:col>27</xdr:col>
      <xdr:colOff>269783</xdr:colOff>
      <xdr:row>38</xdr:row>
      <xdr:rowOff>54986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571831" y="4490886"/>
          <a:ext cx="3165121" cy="449356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33</xdr:row>
      <xdr:rowOff>37877</xdr:rowOff>
    </xdr:from>
    <xdr:to>
      <xdr:col>2</xdr:col>
      <xdr:colOff>121759</xdr:colOff>
      <xdr:row>35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8466" y="4352142"/>
          <a:ext cx="442745" cy="435672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36</xdr:row>
      <xdr:rowOff>67077</xdr:rowOff>
    </xdr:from>
    <xdr:to>
      <xdr:col>12</xdr:col>
      <xdr:colOff>709279</xdr:colOff>
      <xdr:row>38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10732394" y="4950316"/>
          <a:ext cx="447676" cy="419101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32</xdr:row>
      <xdr:rowOff>133563</xdr:rowOff>
    </xdr:from>
    <xdr:to>
      <xdr:col>23</xdr:col>
      <xdr:colOff>377015</xdr:colOff>
      <xdr:row>35</xdr:row>
      <xdr:rowOff>46363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4552456" y="3859519"/>
          <a:ext cx="476250" cy="5011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56</xdr:row>
      <xdr:rowOff>2682</xdr:rowOff>
    </xdr:from>
    <xdr:to>
      <xdr:col>6</xdr:col>
      <xdr:colOff>509789</xdr:colOff>
      <xdr:row>57</xdr:row>
      <xdr:rowOff>174401</xdr:rowOff>
    </xdr:to>
    <xdr:sp macro="" textlink="">
      <xdr:nvSpPr>
        <xdr:cNvPr id="32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091827" y="4513050"/>
          <a:ext cx="424065" cy="43785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7</xdr:col>
      <xdr:colOff>409575</xdr:colOff>
      <xdr:row>52</xdr:row>
      <xdr:rowOff>38099</xdr:rowOff>
    </xdr:from>
    <xdr:ext cx="974577" cy="521666"/>
    <xdr:pic>
      <xdr:nvPicPr>
        <xdr:cNvPr id="33" name="Picture 32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84134" y="3764055"/>
          <a:ext cx="974577" cy="521666"/>
        </a:xfrm>
        <a:prstGeom prst="rect">
          <a:avLst/>
        </a:prstGeom>
      </xdr:spPr>
    </xdr:pic>
    <xdr:clientData/>
  </xdr:oneCellAnchor>
  <xdr:oneCellAnchor>
    <xdr:from>
      <xdr:col>9</xdr:col>
      <xdr:colOff>180975</xdr:colOff>
      <xdr:row>52</xdr:row>
      <xdr:rowOff>19050</xdr:rowOff>
    </xdr:from>
    <xdr:ext cx="1639707" cy="521666"/>
    <xdr:pic>
      <xdr:nvPicPr>
        <xdr:cNvPr id="34" name="Picture 33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8181" y="3745006"/>
          <a:ext cx="1639707" cy="521666"/>
        </a:xfrm>
        <a:prstGeom prst="rect">
          <a:avLst/>
        </a:prstGeom>
      </xdr:spPr>
    </xdr:pic>
    <xdr:clientData/>
  </xdr:oneCellAnchor>
  <xdr:oneCellAnchor>
    <xdr:from>
      <xdr:col>7</xdr:col>
      <xdr:colOff>223557</xdr:colOff>
      <xdr:row>55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35" name="TextBox 34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098116" y="436665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56</xdr:row>
      <xdr:rowOff>86938</xdr:rowOff>
    </xdr:from>
    <xdr:to>
      <xdr:col>16</xdr:col>
      <xdr:colOff>474473</xdr:colOff>
      <xdr:row>58</xdr:row>
      <xdr:rowOff>8088</xdr:rowOff>
    </xdr:to>
    <xdr:sp macro="" textlink="">
      <xdr:nvSpPr>
        <xdr:cNvPr id="36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0064840" y="4597306"/>
          <a:ext cx="971177" cy="45342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oneCellAnchor>
    <xdr:from>
      <xdr:col>17</xdr:col>
      <xdr:colOff>540352</xdr:colOff>
      <xdr:row>48</xdr:row>
      <xdr:rowOff>101878</xdr:rowOff>
    </xdr:from>
    <xdr:ext cx="2780732" cy="1091279"/>
    <xdr:pic>
      <xdr:nvPicPr>
        <xdr:cNvPr id="37" name="Picture 36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18220" y="3043422"/>
          <a:ext cx="2780732" cy="1091279"/>
        </a:xfrm>
        <a:prstGeom prst="rect">
          <a:avLst/>
        </a:prstGeom>
      </xdr:spPr>
    </xdr:pic>
    <xdr:clientData/>
  </xdr:oneCellAnchor>
  <xdr:oneCellAnchor>
    <xdr:from>
      <xdr:col>22</xdr:col>
      <xdr:colOff>536463</xdr:colOff>
      <xdr:row>51</xdr:row>
      <xdr:rowOff>176621</xdr:rowOff>
    </xdr:from>
    <xdr:ext cx="3165121" cy="449356"/>
    <xdr:pic>
      <xdr:nvPicPr>
        <xdr:cNvPr id="38" name="Picture 37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795948" y="3706474"/>
          <a:ext cx="3165121" cy="449356"/>
        </a:xfrm>
        <a:prstGeom prst="rect">
          <a:avLst/>
        </a:prstGeom>
      </xdr:spPr>
    </xdr:pic>
    <xdr:clientData/>
  </xdr:oneCellAnchor>
  <xdr:oneCellAnchor>
    <xdr:from>
      <xdr:col>1</xdr:col>
      <xdr:colOff>261995</xdr:colOff>
      <xdr:row>49</xdr:row>
      <xdr:rowOff>37877</xdr:rowOff>
    </xdr:from>
    <xdr:ext cx="442745" cy="435672"/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8466" y="3175524"/>
          <a:ext cx="442745" cy="435672"/>
        </a:xfrm>
        <a:prstGeom prst="rect">
          <a:avLst/>
        </a:prstGeom>
      </xdr:spPr>
    </xdr:pic>
    <xdr:clientData/>
  </xdr:oneCellAnchor>
  <xdr:oneCellAnchor>
    <xdr:from>
      <xdr:col>12</xdr:col>
      <xdr:colOff>254894</xdr:colOff>
      <xdr:row>52</xdr:row>
      <xdr:rowOff>67077</xdr:rowOff>
    </xdr:from>
    <xdr:ext cx="460303" cy="422258"/>
    <xdr:pic>
      <xdr:nvPicPr>
        <xdr:cNvPr id="40" name="Picture 3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8211070" y="3793033"/>
          <a:ext cx="460303" cy="422258"/>
        </a:xfrm>
        <a:prstGeom prst="rect">
          <a:avLst/>
        </a:prstGeom>
      </xdr:spPr>
    </xdr:pic>
    <xdr:clientData/>
  </xdr:oneCellAnchor>
  <xdr:oneCellAnchor>
    <xdr:from>
      <xdr:col>22</xdr:col>
      <xdr:colOff>517088</xdr:colOff>
      <xdr:row>48</xdr:row>
      <xdr:rowOff>133563</xdr:rowOff>
    </xdr:from>
    <xdr:ext cx="476250" cy="501109"/>
    <xdr:pic>
      <xdr:nvPicPr>
        <xdr:cNvPr id="41" name="Picture 4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4776573" y="3075107"/>
          <a:ext cx="476250" cy="501109"/>
        </a:xfrm>
        <a:prstGeom prst="rect">
          <a:avLst/>
        </a:prstGeom>
      </xdr:spPr>
    </xdr:pic>
    <xdr:clientData/>
  </xdr:oneCellAnchor>
  <xdr:twoCellAnchor editAs="oneCell">
    <xdr:from>
      <xdr:col>3</xdr:col>
      <xdr:colOff>17317</xdr:colOff>
      <xdr:row>0</xdr:row>
      <xdr:rowOff>121227</xdr:rowOff>
    </xdr:from>
    <xdr:to>
      <xdr:col>15</xdr:col>
      <xdr:colOff>26842</xdr:colOff>
      <xdr:row>20</xdr:row>
      <xdr:rowOff>35502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9908" y="121227"/>
          <a:ext cx="8772525" cy="3724275"/>
        </a:xfrm>
        <a:prstGeom prst="rect">
          <a:avLst/>
        </a:prstGeom>
      </xdr:spPr>
    </xdr:pic>
    <xdr:clientData/>
  </xdr:twoCellAnchor>
  <xdr:twoCellAnchor>
    <xdr:from>
      <xdr:col>13</xdr:col>
      <xdr:colOff>554923</xdr:colOff>
      <xdr:row>9</xdr:row>
      <xdr:rowOff>176646</xdr:rowOff>
    </xdr:from>
    <xdr:to>
      <xdr:col>17</xdr:col>
      <xdr:colOff>181221</xdr:colOff>
      <xdr:row>10</xdr:row>
      <xdr:rowOff>167120</xdr:rowOff>
    </xdr:to>
    <xdr:sp macro="" textlink="">
      <xdr:nvSpPr>
        <xdr:cNvPr id="24" name="Right Arrow 23"/>
        <xdr:cNvSpPr/>
      </xdr:nvSpPr>
      <xdr:spPr>
        <a:xfrm>
          <a:off x="10339696" y="1891146"/>
          <a:ext cx="2189389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343516</xdr:colOff>
      <xdr:row>1</xdr:row>
      <xdr:rowOff>15586</xdr:rowOff>
    </xdr:from>
    <xdr:to>
      <xdr:col>23</xdr:col>
      <xdr:colOff>698168</xdr:colOff>
      <xdr:row>2</xdr:row>
      <xdr:rowOff>32040</xdr:rowOff>
    </xdr:to>
    <xdr:sp macro="" textlink="">
      <xdr:nvSpPr>
        <xdr:cNvPr id="25" name="Right Arrow 24"/>
        <xdr:cNvSpPr/>
      </xdr:nvSpPr>
      <xdr:spPr>
        <a:xfrm>
          <a:off x="10128289" y="206086"/>
          <a:ext cx="6554561" cy="2069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230950</xdr:colOff>
      <xdr:row>19</xdr:row>
      <xdr:rowOff>12986</xdr:rowOff>
    </xdr:from>
    <xdr:to>
      <xdr:col>17</xdr:col>
      <xdr:colOff>472292</xdr:colOff>
      <xdr:row>20</xdr:row>
      <xdr:rowOff>98712</xdr:rowOff>
    </xdr:to>
    <xdr:sp macro="" textlink="">
      <xdr:nvSpPr>
        <xdr:cNvPr id="26" name="Right Arrow 25"/>
        <xdr:cNvSpPr/>
      </xdr:nvSpPr>
      <xdr:spPr>
        <a:xfrm rot="888334">
          <a:off x="10015723" y="3632486"/>
          <a:ext cx="2804433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22412</xdr:colOff>
      <xdr:row>48</xdr:row>
      <xdr:rowOff>100854</xdr:rowOff>
    </xdr:from>
    <xdr:to>
      <xdr:col>27</xdr:col>
      <xdr:colOff>593912</xdr:colOff>
      <xdr:row>63</xdr:row>
      <xdr:rowOff>257736</xdr:rowOff>
    </xdr:to>
    <xdr:sp macro="" textlink="">
      <xdr:nvSpPr>
        <xdr:cNvPr id="2" name="Rectangle 1"/>
        <xdr:cNvSpPr/>
      </xdr:nvSpPr>
      <xdr:spPr>
        <a:xfrm>
          <a:off x="22412" y="9749119"/>
          <a:ext cx="19318941" cy="35634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59</xdr:row>
      <xdr:rowOff>136072</xdr:rowOff>
    </xdr:from>
    <xdr:to>
      <xdr:col>12</xdr:col>
      <xdr:colOff>46837</xdr:colOff>
      <xdr:row>68</xdr:row>
      <xdr:rowOff>0</xdr:rowOff>
    </xdr:to>
    <xdr:pic>
      <xdr:nvPicPr>
        <xdr:cNvPr id="261" name="Picture 26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639537" y="6803572"/>
          <a:ext cx="7900630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27</xdr:row>
      <xdr:rowOff>171450</xdr:rowOff>
    </xdr:from>
    <xdr:to>
      <xdr:col>4</xdr:col>
      <xdr:colOff>85725</xdr:colOff>
      <xdr:row>29</xdr:row>
      <xdr:rowOff>28575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6067425" y="6096000"/>
          <a:ext cx="10477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27</xdr:row>
      <xdr:rowOff>57150</xdr:rowOff>
    </xdr:from>
    <xdr:to>
      <xdr:col>4</xdr:col>
      <xdr:colOff>133350</xdr:colOff>
      <xdr:row>28</xdr:row>
      <xdr:rowOff>85725</xdr:rowOff>
    </xdr:to>
    <xdr:sp macro="" textlink="">
      <xdr:nvSpPr>
        <xdr:cNvPr id="5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6057901" y="5981700"/>
          <a:ext cx="1104899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29</xdr:row>
      <xdr:rowOff>85725</xdr:rowOff>
    </xdr:from>
    <xdr:to>
      <xdr:col>4</xdr:col>
      <xdr:colOff>484463</xdr:colOff>
      <xdr:row>30</xdr:row>
      <xdr:rowOff>161925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038225"/>
          <a:ext cx="1510565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33</xdr:row>
      <xdr:rowOff>152400</xdr:rowOff>
    </xdr:from>
    <xdr:to>
      <xdr:col>2</xdr:col>
      <xdr:colOff>314295</xdr:colOff>
      <xdr:row>35</xdr:row>
      <xdr:rowOff>85725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725" y="721995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35</xdr:row>
      <xdr:rowOff>0</xdr:rowOff>
    </xdr:from>
    <xdr:to>
      <xdr:col>6</xdr:col>
      <xdr:colOff>151534</xdr:colOff>
      <xdr:row>36</xdr:row>
      <xdr:rowOff>15359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4643" y="2857500"/>
          <a:ext cx="1829858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39</xdr:row>
      <xdr:rowOff>9525</xdr:rowOff>
    </xdr:from>
    <xdr:ext cx="171429" cy="190476"/>
    <xdr:pic>
      <xdr:nvPicPr>
        <xdr:cNvPr id="54" name="Picture 5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76875" y="822007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41</xdr:row>
      <xdr:rowOff>38099</xdr:rowOff>
    </xdr:from>
    <xdr:to>
      <xdr:col>3</xdr:col>
      <xdr:colOff>339438</xdr:colOff>
      <xdr:row>42</xdr:row>
      <xdr:rowOff>123824</xdr:rowOff>
    </xdr:to>
    <xdr:pic>
      <xdr:nvPicPr>
        <xdr:cNvPr id="55" name="Picture 5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829426" y="403859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13865</xdr:rowOff>
    </xdr:from>
    <xdr:to>
      <xdr:col>5</xdr:col>
      <xdr:colOff>272762</xdr:colOff>
      <xdr:row>42</xdr:row>
      <xdr:rowOff>186038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0" y="4014365"/>
          <a:ext cx="895350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40</xdr:row>
      <xdr:rowOff>57150</xdr:rowOff>
    </xdr:from>
    <xdr:to>
      <xdr:col>7</xdr:col>
      <xdr:colOff>191773</xdr:colOff>
      <xdr:row>41</xdr:row>
      <xdr:rowOff>81490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39074" y="3867150"/>
          <a:ext cx="2158253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46</xdr:row>
      <xdr:rowOff>0</xdr:rowOff>
    </xdr:from>
    <xdr:to>
      <xdr:col>2</xdr:col>
      <xdr:colOff>304779</xdr:colOff>
      <xdr:row>46</xdr:row>
      <xdr:rowOff>194855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76875" y="9544050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47</xdr:row>
      <xdr:rowOff>9525</xdr:rowOff>
    </xdr:from>
    <xdr:to>
      <xdr:col>6</xdr:col>
      <xdr:colOff>224513</xdr:colOff>
      <xdr:row>48</xdr:row>
      <xdr:rowOff>44200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19975" y="5153025"/>
          <a:ext cx="1987505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48</xdr:row>
      <xdr:rowOff>57149</xdr:rowOff>
    </xdr:from>
    <xdr:to>
      <xdr:col>3</xdr:col>
      <xdr:colOff>415638</xdr:colOff>
      <xdr:row>49</xdr:row>
      <xdr:rowOff>142874</xdr:rowOff>
    </xdr:to>
    <xdr:pic>
      <xdr:nvPicPr>
        <xdr:cNvPr id="60" name="Picture 5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05626" y="5391149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48</xdr:row>
      <xdr:rowOff>36773</xdr:rowOff>
    </xdr:from>
    <xdr:to>
      <xdr:col>5</xdr:col>
      <xdr:colOff>272762</xdr:colOff>
      <xdr:row>50</xdr:row>
      <xdr:rowOff>14588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4325" y="5370773"/>
          <a:ext cx="885825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53</xdr:row>
      <xdr:rowOff>0</xdr:rowOff>
    </xdr:from>
    <xdr:to>
      <xdr:col>2</xdr:col>
      <xdr:colOff>342875</xdr:colOff>
      <xdr:row>53</xdr:row>
      <xdr:rowOff>180952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087755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54</xdr:row>
      <xdr:rowOff>57150</xdr:rowOff>
    </xdr:from>
    <xdr:to>
      <xdr:col>6</xdr:col>
      <xdr:colOff>532534</xdr:colOff>
      <xdr:row>55</xdr:row>
      <xdr:rowOff>64511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34301" y="6534150"/>
          <a:ext cx="1981200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55</xdr:row>
      <xdr:rowOff>66674</xdr:rowOff>
    </xdr:from>
    <xdr:to>
      <xdr:col>3</xdr:col>
      <xdr:colOff>491838</xdr:colOff>
      <xdr:row>56</xdr:row>
      <xdr:rowOff>152399</xdr:rowOff>
    </xdr:to>
    <xdr:pic>
      <xdr:nvPicPr>
        <xdr:cNvPr id="64" name="Picture 6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6981826" y="6734174"/>
          <a:ext cx="83820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55</xdr:row>
      <xdr:rowOff>47625</xdr:rowOff>
    </xdr:from>
    <xdr:to>
      <xdr:col>5</xdr:col>
      <xdr:colOff>323661</xdr:colOff>
      <xdr:row>57</xdr:row>
      <xdr:rowOff>19050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0" y="6715125"/>
          <a:ext cx="870049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73</xdr:row>
      <xdr:rowOff>19050</xdr:rowOff>
    </xdr:from>
    <xdr:to>
      <xdr:col>2</xdr:col>
      <xdr:colOff>238100</xdr:colOff>
      <xdr:row>73</xdr:row>
      <xdr:rowOff>171425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29250" y="147066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247619</xdr:colOff>
      <xdr:row>81</xdr:row>
      <xdr:rowOff>28548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43525" y="160210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78</xdr:row>
      <xdr:rowOff>0</xdr:rowOff>
    </xdr:from>
    <xdr:to>
      <xdr:col>4</xdr:col>
      <xdr:colOff>225041</xdr:colOff>
      <xdr:row>79</xdr:row>
      <xdr:rowOff>9500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38850" y="15640050"/>
          <a:ext cx="761905" cy="200000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27</xdr:row>
      <xdr:rowOff>171450</xdr:rowOff>
    </xdr:from>
    <xdr:to>
      <xdr:col>17</xdr:col>
      <xdr:colOff>85725</xdr:colOff>
      <xdr:row>29</xdr:row>
      <xdr:rowOff>28575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345871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27</xdr:row>
      <xdr:rowOff>57150</xdr:rowOff>
    </xdr:from>
    <xdr:to>
      <xdr:col>17</xdr:col>
      <xdr:colOff>133350</xdr:colOff>
      <xdr:row>28</xdr:row>
      <xdr:rowOff>85725</xdr:rowOff>
    </xdr:to>
    <xdr:sp macro="" textlink="">
      <xdr:nvSpPr>
        <xdr:cNvPr id="11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336347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29</xdr:row>
      <xdr:rowOff>85725</xdr:rowOff>
    </xdr:from>
    <xdr:ext cx="1516008" cy="266700"/>
    <xdr:pic>
      <xdr:nvPicPr>
        <xdr:cNvPr id="120" name="Picture 11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0646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33</xdr:row>
      <xdr:rowOff>152400</xdr:rowOff>
    </xdr:from>
    <xdr:ext cx="238095" cy="314325"/>
    <xdr:pic>
      <xdr:nvPicPr>
        <xdr:cNvPr id="121" name="Picture 12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7771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35</xdr:row>
      <xdr:rowOff>0</xdr:rowOff>
    </xdr:from>
    <xdr:ext cx="1838022" cy="205859"/>
    <xdr:pic>
      <xdr:nvPicPr>
        <xdr:cNvPr id="122" name="Picture 12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3336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39</xdr:row>
      <xdr:rowOff>9525</xdr:rowOff>
    </xdr:from>
    <xdr:ext cx="171429" cy="190476"/>
    <xdr:pic>
      <xdr:nvPicPr>
        <xdr:cNvPr id="123" name="Picture 12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4921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41</xdr:row>
      <xdr:rowOff>38099</xdr:rowOff>
    </xdr:from>
    <xdr:ext cx="840922" cy="276225"/>
    <xdr:pic>
      <xdr:nvPicPr>
        <xdr:cNvPr id="124" name="Picture 12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355397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41</xdr:row>
      <xdr:rowOff>13865</xdr:rowOff>
    </xdr:from>
    <xdr:ext cx="898072" cy="362673"/>
    <xdr:pic>
      <xdr:nvPicPr>
        <xdr:cNvPr id="125" name="Picture 12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56214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40</xdr:row>
      <xdr:rowOff>57150</xdr:rowOff>
    </xdr:from>
    <xdr:ext cx="2169139" cy="214840"/>
    <xdr:pic>
      <xdr:nvPicPr>
        <xdr:cNvPr id="126" name="Picture 12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67767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46</xdr:row>
      <xdr:rowOff>0</xdr:rowOff>
    </xdr:from>
    <xdr:ext cx="171429" cy="194855"/>
    <xdr:pic>
      <xdr:nvPicPr>
        <xdr:cNvPr id="127" name="Picture 12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64921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47</xdr:row>
      <xdr:rowOff>9525</xdr:rowOff>
    </xdr:from>
    <xdr:ext cx="1995669" cy="225175"/>
    <xdr:pic>
      <xdr:nvPicPr>
        <xdr:cNvPr id="128" name="Picture 12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8668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48</xdr:row>
      <xdr:rowOff>57149</xdr:rowOff>
    </xdr:from>
    <xdr:ext cx="840922" cy="276225"/>
    <xdr:pic>
      <xdr:nvPicPr>
        <xdr:cNvPr id="129" name="Picture 12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431597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48</xdr:row>
      <xdr:rowOff>36773</xdr:rowOff>
    </xdr:from>
    <xdr:ext cx="888547" cy="358815"/>
    <xdr:pic>
      <xdr:nvPicPr>
        <xdr:cNvPr id="130" name="Picture 12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65739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53</xdr:row>
      <xdr:rowOff>0</xdr:rowOff>
    </xdr:from>
    <xdr:ext cx="200000" cy="180952"/>
    <xdr:pic>
      <xdr:nvPicPr>
        <xdr:cNvPr id="131" name="Picture 13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446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54</xdr:row>
      <xdr:rowOff>57150</xdr:rowOff>
    </xdr:from>
    <xdr:ext cx="1989364" cy="197861"/>
    <xdr:pic>
      <xdr:nvPicPr>
        <xdr:cNvPr id="132" name="Picture 13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62994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55</xdr:row>
      <xdr:rowOff>66674</xdr:rowOff>
    </xdr:from>
    <xdr:ext cx="840922" cy="276225"/>
    <xdr:pic>
      <xdr:nvPicPr>
        <xdr:cNvPr id="133" name="Picture 13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507797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55</xdr:row>
      <xdr:rowOff>47625</xdr:rowOff>
    </xdr:from>
    <xdr:ext cx="872771" cy="352425"/>
    <xdr:pic>
      <xdr:nvPicPr>
        <xdr:cNvPr id="134" name="Picture 13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32414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64</xdr:row>
      <xdr:rowOff>19050</xdr:rowOff>
    </xdr:from>
    <xdr:ext cx="152375" cy="152375"/>
    <xdr:pic>
      <xdr:nvPicPr>
        <xdr:cNvPr id="136" name="Picture 13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7296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59</xdr:row>
      <xdr:rowOff>152400</xdr:rowOff>
    </xdr:from>
    <xdr:ext cx="1712204" cy="200025"/>
    <xdr:pic>
      <xdr:nvPicPr>
        <xdr:cNvPr id="137" name="Picture 13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36396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71</xdr:row>
      <xdr:rowOff>0</xdr:rowOff>
    </xdr:from>
    <xdr:ext cx="247619" cy="219048"/>
    <xdr:pic>
      <xdr:nvPicPr>
        <xdr:cNvPr id="138" name="Picture 13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31571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69</xdr:row>
      <xdr:rowOff>0</xdr:rowOff>
    </xdr:from>
    <xdr:ext cx="764626" cy="200000"/>
    <xdr:pic>
      <xdr:nvPicPr>
        <xdr:cNvPr id="139" name="Picture 13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29618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27</xdr:row>
      <xdr:rowOff>171450</xdr:rowOff>
    </xdr:from>
    <xdr:to>
      <xdr:col>30</xdr:col>
      <xdr:colOff>85725</xdr:colOff>
      <xdr:row>29</xdr:row>
      <xdr:rowOff>28575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1068050" y="742950"/>
          <a:ext cx="13865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27</xdr:row>
      <xdr:rowOff>57150</xdr:rowOff>
    </xdr:from>
    <xdr:to>
      <xdr:col>30</xdr:col>
      <xdr:colOff>133350</xdr:colOff>
      <xdr:row>28</xdr:row>
      <xdr:rowOff>85725</xdr:rowOff>
    </xdr:to>
    <xdr:sp macro="" textlink="">
      <xdr:nvSpPr>
        <xdr:cNvPr id="142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1058526" y="628650"/>
          <a:ext cx="14437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29</xdr:row>
      <xdr:rowOff>85725</xdr:rowOff>
    </xdr:from>
    <xdr:ext cx="1516008" cy="266700"/>
    <xdr:pic>
      <xdr:nvPicPr>
        <xdr:cNvPr id="143" name="Picture 142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2825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33</xdr:row>
      <xdr:rowOff>152400</xdr:rowOff>
    </xdr:from>
    <xdr:ext cx="238095" cy="314325"/>
    <xdr:pic>
      <xdr:nvPicPr>
        <xdr:cNvPr id="144" name="Picture 143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29950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35</xdr:row>
      <xdr:rowOff>0</xdr:rowOff>
    </xdr:from>
    <xdr:ext cx="1838022" cy="205859"/>
    <xdr:pic>
      <xdr:nvPicPr>
        <xdr:cNvPr id="145" name="Picture 144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46014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39</xdr:row>
      <xdr:rowOff>9525</xdr:rowOff>
    </xdr:from>
    <xdr:ext cx="171429" cy="190476"/>
    <xdr:pic>
      <xdr:nvPicPr>
        <xdr:cNvPr id="146" name="Picture 145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87100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41</xdr:row>
      <xdr:rowOff>38099</xdr:rowOff>
    </xdr:from>
    <xdr:ext cx="840922" cy="276225"/>
    <xdr:pic>
      <xdr:nvPicPr>
        <xdr:cNvPr id="147" name="Picture 146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077576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41</xdr:row>
      <xdr:rowOff>13865</xdr:rowOff>
    </xdr:from>
    <xdr:ext cx="898072" cy="362673"/>
    <xdr:pic>
      <xdr:nvPicPr>
        <xdr:cNvPr id="148" name="Picture 147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8893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40</xdr:row>
      <xdr:rowOff>57150</xdr:rowOff>
    </xdr:from>
    <xdr:ext cx="2169139" cy="214840"/>
    <xdr:pic>
      <xdr:nvPicPr>
        <xdr:cNvPr id="149" name="Picture 148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0445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46</xdr:row>
      <xdr:rowOff>0</xdr:rowOff>
    </xdr:from>
    <xdr:ext cx="171429" cy="194855"/>
    <xdr:pic>
      <xdr:nvPicPr>
        <xdr:cNvPr id="150" name="Picture 149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87100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47</xdr:row>
      <xdr:rowOff>9525</xdr:rowOff>
    </xdr:from>
    <xdr:ext cx="1995669" cy="225175"/>
    <xdr:pic>
      <xdr:nvPicPr>
        <xdr:cNvPr id="151" name="Picture 150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61346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48</xdr:row>
      <xdr:rowOff>57149</xdr:rowOff>
    </xdr:from>
    <xdr:ext cx="840922" cy="276225"/>
    <xdr:pic>
      <xdr:nvPicPr>
        <xdr:cNvPr id="152" name="Picture 151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153776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48</xdr:row>
      <xdr:rowOff>36773</xdr:rowOff>
    </xdr:from>
    <xdr:ext cx="888547" cy="358815"/>
    <xdr:pic>
      <xdr:nvPicPr>
        <xdr:cNvPr id="153" name="Picture 152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78418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53</xdr:row>
      <xdr:rowOff>0</xdr:rowOff>
    </xdr:from>
    <xdr:ext cx="200000" cy="180952"/>
    <xdr:pic>
      <xdr:nvPicPr>
        <xdr:cNvPr id="154" name="Picture 153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96625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54</xdr:row>
      <xdr:rowOff>57150</xdr:rowOff>
    </xdr:from>
    <xdr:ext cx="1989364" cy="197861"/>
    <xdr:pic>
      <xdr:nvPicPr>
        <xdr:cNvPr id="155" name="Picture 154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75672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55</xdr:row>
      <xdr:rowOff>66674</xdr:rowOff>
    </xdr:from>
    <xdr:ext cx="840922" cy="276225"/>
    <xdr:pic>
      <xdr:nvPicPr>
        <xdr:cNvPr id="156" name="Picture 155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1229976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55</xdr:row>
      <xdr:rowOff>47625</xdr:rowOff>
    </xdr:from>
    <xdr:ext cx="872771" cy="352425"/>
    <xdr:pic>
      <xdr:nvPicPr>
        <xdr:cNvPr id="157" name="Picture 156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445093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64</xdr:row>
      <xdr:rowOff>19050</xdr:rowOff>
    </xdr:from>
    <xdr:ext cx="152375" cy="152375"/>
    <xdr:pic>
      <xdr:nvPicPr>
        <xdr:cNvPr id="159" name="Picture 158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39475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59</xdr:row>
      <xdr:rowOff>152400</xdr:rowOff>
    </xdr:from>
    <xdr:ext cx="1712204" cy="200025"/>
    <xdr:pic>
      <xdr:nvPicPr>
        <xdr:cNvPr id="160" name="Picture 159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58575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71</xdr:row>
      <xdr:rowOff>0</xdr:rowOff>
    </xdr:from>
    <xdr:ext cx="247619" cy="219048"/>
    <xdr:pic>
      <xdr:nvPicPr>
        <xdr:cNvPr id="161" name="Picture 16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953750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69</xdr:row>
      <xdr:rowOff>0</xdr:rowOff>
    </xdr:from>
    <xdr:ext cx="764626" cy="200000"/>
    <xdr:pic>
      <xdr:nvPicPr>
        <xdr:cNvPr id="162" name="Picture 16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42296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27</xdr:row>
      <xdr:rowOff>171450</xdr:rowOff>
    </xdr:from>
    <xdr:to>
      <xdr:col>43</xdr:col>
      <xdr:colOff>85725</xdr:colOff>
      <xdr:row>29</xdr:row>
      <xdr:rowOff>28575</xdr:rowOff>
    </xdr:to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9218729" y="742950"/>
          <a:ext cx="1196067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27</xdr:row>
      <xdr:rowOff>57150</xdr:rowOff>
    </xdr:from>
    <xdr:to>
      <xdr:col>43</xdr:col>
      <xdr:colOff>133350</xdr:colOff>
      <xdr:row>28</xdr:row>
      <xdr:rowOff>85725</xdr:rowOff>
    </xdr:to>
    <xdr:sp macro="" textlink="">
      <xdr:nvSpPr>
        <xdr:cNvPr id="165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9209205" y="628650"/>
          <a:ext cx="1253216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29</xdr:row>
      <xdr:rowOff>85725</xdr:rowOff>
    </xdr:from>
    <xdr:ext cx="1516008" cy="266700"/>
    <xdr:pic>
      <xdr:nvPicPr>
        <xdr:cNvPr id="166" name="Picture 165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23504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33</xdr:row>
      <xdr:rowOff>152400</xdr:rowOff>
    </xdr:from>
    <xdr:ext cx="238095" cy="314325"/>
    <xdr:pic>
      <xdr:nvPicPr>
        <xdr:cNvPr id="167" name="Picture 166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80629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35</xdr:row>
      <xdr:rowOff>0</xdr:rowOff>
    </xdr:from>
    <xdr:ext cx="1838022" cy="205859"/>
    <xdr:pic>
      <xdr:nvPicPr>
        <xdr:cNvPr id="168" name="Picture 167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06193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39</xdr:row>
      <xdr:rowOff>9525</xdr:rowOff>
    </xdr:from>
    <xdr:ext cx="171429" cy="190476"/>
    <xdr:pic>
      <xdr:nvPicPr>
        <xdr:cNvPr id="169" name="Picture 168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779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41</xdr:row>
      <xdr:rowOff>38099</xdr:rowOff>
    </xdr:from>
    <xdr:ext cx="840922" cy="276225"/>
    <xdr:pic>
      <xdr:nvPicPr>
        <xdr:cNvPr id="170" name="Picture 169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228255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41</xdr:row>
      <xdr:rowOff>13865</xdr:rowOff>
    </xdr:from>
    <xdr:ext cx="898072" cy="362673"/>
    <xdr:pic>
      <xdr:nvPicPr>
        <xdr:cNvPr id="171" name="Picture 170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9071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40</xdr:row>
      <xdr:rowOff>57150</xdr:rowOff>
    </xdr:from>
    <xdr:ext cx="2169139" cy="214840"/>
    <xdr:pic>
      <xdr:nvPicPr>
        <xdr:cNvPr id="172" name="Picture 171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40624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46</xdr:row>
      <xdr:rowOff>0</xdr:rowOff>
    </xdr:from>
    <xdr:ext cx="171429" cy="194855"/>
    <xdr:pic>
      <xdr:nvPicPr>
        <xdr:cNvPr id="173" name="Picture 172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237779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47</xdr:row>
      <xdr:rowOff>9525</xdr:rowOff>
    </xdr:from>
    <xdr:ext cx="1995669" cy="225175"/>
    <xdr:pic>
      <xdr:nvPicPr>
        <xdr:cNvPr id="174" name="Picture 173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821525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48</xdr:row>
      <xdr:rowOff>57149</xdr:rowOff>
    </xdr:from>
    <xdr:ext cx="840922" cy="276225"/>
    <xdr:pic>
      <xdr:nvPicPr>
        <xdr:cNvPr id="175" name="Picture 174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04455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48</xdr:row>
      <xdr:rowOff>36773</xdr:rowOff>
    </xdr:from>
    <xdr:ext cx="888547" cy="358815"/>
    <xdr:pic>
      <xdr:nvPicPr>
        <xdr:cNvPr id="176" name="Picture 175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38596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53</xdr:row>
      <xdr:rowOff>0</xdr:rowOff>
    </xdr:from>
    <xdr:ext cx="200000" cy="180952"/>
    <xdr:pic>
      <xdr:nvPicPr>
        <xdr:cNvPr id="177" name="Picture 176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247304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54</xdr:row>
      <xdr:rowOff>57150</xdr:rowOff>
    </xdr:from>
    <xdr:ext cx="1989364" cy="197861"/>
    <xdr:pic>
      <xdr:nvPicPr>
        <xdr:cNvPr id="178" name="Picture 177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35851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55</xdr:row>
      <xdr:rowOff>66674</xdr:rowOff>
    </xdr:from>
    <xdr:ext cx="840922" cy="276225"/>
    <xdr:pic>
      <xdr:nvPicPr>
        <xdr:cNvPr id="179" name="Picture 178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9380655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55</xdr:row>
      <xdr:rowOff>47625</xdr:rowOff>
    </xdr:from>
    <xdr:ext cx="872771" cy="352425"/>
    <xdr:pic>
      <xdr:nvPicPr>
        <xdr:cNvPr id="180" name="Picture 179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05271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64</xdr:row>
      <xdr:rowOff>19050</xdr:rowOff>
    </xdr:from>
    <xdr:ext cx="152375" cy="152375"/>
    <xdr:pic>
      <xdr:nvPicPr>
        <xdr:cNvPr id="182" name="Picture 181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90154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59</xdr:row>
      <xdr:rowOff>152400</xdr:rowOff>
    </xdr:from>
    <xdr:ext cx="1712204" cy="200025"/>
    <xdr:pic>
      <xdr:nvPicPr>
        <xdr:cNvPr id="183" name="Picture 182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09254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71</xdr:row>
      <xdr:rowOff>0</xdr:rowOff>
    </xdr:from>
    <xdr:ext cx="247619" cy="219048"/>
    <xdr:pic>
      <xdr:nvPicPr>
        <xdr:cNvPr id="184" name="Picture 183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104429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69</xdr:row>
      <xdr:rowOff>0</xdr:rowOff>
    </xdr:from>
    <xdr:ext cx="764626" cy="200000"/>
    <xdr:pic>
      <xdr:nvPicPr>
        <xdr:cNvPr id="185" name="Picture 184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02475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54</xdr:col>
      <xdr:colOff>114300</xdr:colOff>
      <xdr:row>27</xdr:row>
      <xdr:rowOff>171450</xdr:rowOff>
    </xdr:from>
    <xdr:to>
      <xdr:col>56</xdr:col>
      <xdr:colOff>85725</xdr:colOff>
      <xdr:row>29</xdr:row>
      <xdr:rowOff>28575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7178907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54</xdr:col>
      <xdr:colOff>104776</xdr:colOff>
      <xdr:row>27</xdr:row>
      <xdr:rowOff>57150</xdr:rowOff>
    </xdr:from>
    <xdr:to>
      <xdr:col>56</xdr:col>
      <xdr:colOff>133350</xdr:colOff>
      <xdr:row>28</xdr:row>
      <xdr:rowOff>85725</xdr:rowOff>
    </xdr:to>
    <xdr:sp macro="" textlink="">
      <xdr:nvSpPr>
        <xdr:cNvPr id="188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7169383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54</xdr:col>
      <xdr:colOff>219075</xdr:colOff>
      <xdr:row>29</xdr:row>
      <xdr:rowOff>85725</xdr:rowOff>
    </xdr:from>
    <xdr:ext cx="1516008" cy="266700"/>
    <xdr:pic>
      <xdr:nvPicPr>
        <xdr:cNvPr id="189" name="Picture 188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83682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54</xdr:col>
      <xdr:colOff>76200</xdr:colOff>
      <xdr:row>33</xdr:row>
      <xdr:rowOff>152400</xdr:rowOff>
    </xdr:from>
    <xdr:ext cx="238095" cy="314325"/>
    <xdr:pic>
      <xdr:nvPicPr>
        <xdr:cNvPr id="190" name="Picture 189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0807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55</xdr:col>
      <xdr:colOff>189443</xdr:colOff>
      <xdr:row>35</xdr:row>
      <xdr:rowOff>0</xdr:rowOff>
    </xdr:from>
    <xdr:ext cx="1838022" cy="205859"/>
    <xdr:pic>
      <xdr:nvPicPr>
        <xdr:cNvPr id="191" name="Picture 190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66372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39</xdr:row>
      <xdr:rowOff>9525</xdr:rowOff>
    </xdr:from>
    <xdr:ext cx="171429" cy="190476"/>
    <xdr:pic>
      <xdr:nvPicPr>
        <xdr:cNvPr id="192" name="Picture 191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197957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54</xdr:col>
      <xdr:colOff>123826</xdr:colOff>
      <xdr:row>41</xdr:row>
      <xdr:rowOff>38099</xdr:rowOff>
    </xdr:from>
    <xdr:ext cx="840922" cy="276225"/>
    <xdr:pic>
      <xdr:nvPicPr>
        <xdr:cNvPr id="193" name="Picture 192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188433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0</xdr:colOff>
      <xdr:row>41</xdr:row>
      <xdr:rowOff>13865</xdr:rowOff>
    </xdr:from>
    <xdr:ext cx="898072" cy="362673"/>
    <xdr:pic>
      <xdr:nvPicPr>
        <xdr:cNvPr id="194" name="Picture 193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89250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55</xdr:col>
      <xdr:colOff>523874</xdr:colOff>
      <xdr:row>40</xdr:row>
      <xdr:rowOff>57150</xdr:rowOff>
    </xdr:from>
    <xdr:ext cx="2169139" cy="214840"/>
    <xdr:pic>
      <xdr:nvPicPr>
        <xdr:cNvPr id="195" name="Picture 194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00803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54</xdr:col>
      <xdr:colOff>133350</xdr:colOff>
      <xdr:row>46</xdr:row>
      <xdr:rowOff>0</xdr:rowOff>
    </xdr:from>
    <xdr:ext cx="171429" cy="194855"/>
    <xdr:pic>
      <xdr:nvPicPr>
        <xdr:cNvPr id="196" name="Picture 195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197957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55</xdr:col>
      <xdr:colOff>104775</xdr:colOff>
      <xdr:row>47</xdr:row>
      <xdr:rowOff>9525</xdr:rowOff>
    </xdr:from>
    <xdr:ext cx="1995669" cy="225175"/>
    <xdr:pic>
      <xdr:nvPicPr>
        <xdr:cNvPr id="197" name="Picture 196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781704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54</xdr:col>
      <xdr:colOff>200026</xdr:colOff>
      <xdr:row>48</xdr:row>
      <xdr:rowOff>57149</xdr:rowOff>
    </xdr:from>
    <xdr:ext cx="840922" cy="276225"/>
    <xdr:pic>
      <xdr:nvPicPr>
        <xdr:cNvPr id="198" name="Picture 197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264633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9525</xdr:colOff>
      <xdr:row>48</xdr:row>
      <xdr:rowOff>36773</xdr:rowOff>
    </xdr:from>
    <xdr:ext cx="888547" cy="358815"/>
    <xdr:pic>
      <xdr:nvPicPr>
        <xdr:cNvPr id="199" name="Picture 198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98775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54</xdr:col>
      <xdr:colOff>142875</xdr:colOff>
      <xdr:row>53</xdr:row>
      <xdr:rowOff>0</xdr:rowOff>
    </xdr:from>
    <xdr:ext cx="200000" cy="180952"/>
    <xdr:pic>
      <xdr:nvPicPr>
        <xdr:cNvPr id="200" name="Picture 199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207482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55</xdr:col>
      <xdr:colOff>419101</xdr:colOff>
      <xdr:row>54</xdr:row>
      <xdr:rowOff>57150</xdr:rowOff>
    </xdr:from>
    <xdr:ext cx="1989364" cy="197861"/>
    <xdr:pic>
      <xdr:nvPicPr>
        <xdr:cNvPr id="201" name="Picture 200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096030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54</xdr:col>
      <xdr:colOff>276226</xdr:colOff>
      <xdr:row>55</xdr:row>
      <xdr:rowOff>66674</xdr:rowOff>
    </xdr:from>
    <xdr:ext cx="840922" cy="276225"/>
    <xdr:pic>
      <xdr:nvPicPr>
        <xdr:cNvPr id="202" name="Picture 201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7340833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56</xdr:col>
      <xdr:colOff>76200</xdr:colOff>
      <xdr:row>55</xdr:row>
      <xdr:rowOff>47625</xdr:rowOff>
    </xdr:from>
    <xdr:ext cx="872771" cy="352425"/>
    <xdr:pic>
      <xdr:nvPicPr>
        <xdr:cNvPr id="203" name="Picture 202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65450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54</xdr:col>
      <xdr:colOff>85725</xdr:colOff>
      <xdr:row>64</xdr:row>
      <xdr:rowOff>19050</xdr:rowOff>
    </xdr:from>
    <xdr:ext cx="152375" cy="152375"/>
    <xdr:pic>
      <xdr:nvPicPr>
        <xdr:cNvPr id="205" name="Picture 20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150332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54</xdr:col>
      <xdr:colOff>504825</xdr:colOff>
      <xdr:row>59</xdr:row>
      <xdr:rowOff>152400</xdr:rowOff>
    </xdr:from>
    <xdr:ext cx="1712204" cy="200025"/>
    <xdr:pic>
      <xdr:nvPicPr>
        <xdr:cNvPr id="206" name="Picture 20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7569432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54</xdr:col>
      <xdr:colOff>0</xdr:colOff>
      <xdr:row>71</xdr:row>
      <xdr:rowOff>0</xdr:rowOff>
    </xdr:from>
    <xdr:ext cx="247619" cy="219048"/>
    <xdr:pic>
      <xdr:nvPicPr>
        <xdr:cNvPr id="207" name="Picture 20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064607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55</xdr:col>
      <xdr:colOff>85725</xdr:colOff>
      <xdr:row>69</xdr:row>
      <xdr:rowOff>0</xdr:rowOff>
    </xdr:from>
    <xdr:ext cx="764626" cy="200000"/>
    <xdr:pic>
      <xdr:nvPicPr>
        <xdr:cNvPr id="208" name="Picture 20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762654" y="10287000"/>
          <a:ext cx="764626" cy="200000"/>
        </a:xfrm>
        <a:prstGeom prst="rect">
          <a:avLst/>
        </a:prstGeom>
      </xdr:spPr>
    </xdr:pic>
    <xdr:clientData/>
  </xdr:oneCellAnchor>
  <xdr:twoCellAnchor>
    <xdr:from>
      <xdr:col>67</xdr:col>
      <xdr:colOff>114300</xdr:colOff>
      <xdr:row>27</xdr:row>
      <xdr:rowOff>171450</xdr:rowOff>
    </xdr:from>
    <xdr:to>
      <xdr:col>69</xdr:col>
      <xdr:colOff>85725</xdr:colOff>
      <xdr:row>29</xdr:row>
      <xdr:rowOff>28575</xdr:rowOff>
    </xdr:to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35139086" y="742950"/>
          <a:ext cx="1196068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67</xdr:col>
      <xdr:colOff>104776</xdr:colOff>
      <xdr:row>27</xdr:row>
      <xdr:rowOff>57150</xdr:rowOff>
    </xdr:from>
    <xdr:to>
      <xdr:col>69</xdr:col>
      <xdr:colOff>133350</xdr:colOff>
      <xdr:row>28</xdr:row>
      <xdr:rowOff>85725</xdr:rowOff>
    </xdr:to>
    <xdr:sp macro="" textlink="">
      <xdr:nvSpPr>
        <xdr:cNvPr id="21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35129562" y="628650"/>
          <a:ext cx="1253217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67</xdr:col>
      <xdr:colOff>219075</xdr:colOff>
      <xdr:row>29</xdr:row>
      <xdr:rowOff>85725</xdr:rowOff>
    </xdr:from>
    <xdr:ext cx="1516008" cy="266700"/>
    <xdr:pic>
      <xdr:nvPicPr>
        <xdr:cNvPr id="212" name="Picture 21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243861" y="1038225"/>
          <a:ext cx="1516008" cy="266700"/>
        </a:xfrm>
        <a:prstGeom prst="rect">
          <a:avLst/>
        </a:prstGeom>
      </xdr:spPr>
    </xdr:pic>
    <xdr:clientData/>
  </xdr:oneCellAnchor>
  <xdr:oneCellAnchor>
    <xdr:from>
      <xdr:col>67</xdr:col>
      <xdr:colOff>76200</xdr:colOff>
      <xdr:row>33</xdr:row>
      <xdr:rowOff>152400</xdr:rowOff>
    </xdr:from>
    <xdr:ext cx="238095" cy="314325"/>
    <xdr:pic>
      <xdr:nvPicPr>
        <xdr:cNvPr id="213" name="Picture 21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100986" y="1866900"/>
          <a:ext cx="238095" cy="314325"/>
        </a:xfrm>
        <a:prstGeom prst="rect">
          <a:avLst/>
        </a:prstGeom>
      </xdr:spPr>
    </xdr:pic>
    <xdr:clientData/>
  </xdr:oneCellAnchor>
  <xdr:oneCellAnchor>
    <xdr:from>
      <xdr:col>68</xdr:col>
      <xdr:colOff>189443</xdr:colOff>
      <xdr:row>35</xdr:row>
      <xdr:rowOff>0</xdr:rowOff>
    </xdr:from>
    <xdr:ext cx="1838022" cy="205859"/>
    <xdr:pic>
      <xdr:nvPicPr>
        <xdr:cNvPr id="214" name="Picture 21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826550" y="2095500"/>
          <a:ext cx="1838022" cy="205859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39</xdr:row>
      <xdr:rowOff>9525</xdr:rowOff>
    </xdr:from>
    <xdr:ext cx="171429" cy="190476"/>
    <xdr:pic>
      <xdr:nvPicPr>
        <xdr:cNvPr id="215" name="Picture 21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158136" y="2867025"/>
          <a:ext cx="171429" cy="190476"/>
        </a:xfrm>
        <a:prstGeom prst="rect">
          <a:avLst/>
        </a:prstGeom>
      </xdr:spPr>
    </xdr:pic>
    <xdr:clientData/>
  </xdr:oneCellAnchor>
  <xdr:oneCellAnchor>
    <xdr:from>
      <xdr:col>67</xdr:col>
      <xdr:colOff>123826</xdr:colOff>
      <xdr:row>41</xdr:row>
      <xdr:rowOff>38099</xdr:rowOff>
    </xdr:from>
    <xdr:ext cx="840922" cy="276225"/>
    <xdr:pic>
      <xdr:nvPicPr>
        <xdr:cNvPr id="216" name="Picture 21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148612" y="3276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0</xdr:colOff>
      <xdr:row>41</xdr:row>
      <xdr:rowOff>13865</xdr:rowOff>
    </xdr:from>
    <xdr:ext cx="898072" cy="362673"/>
    <xdr:pic>
      <xdr:nvPicPr>
        <xdr:cNvPr id="217" name="Picture 21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49429" y="3252365"/>
          <a:ext cx="898072" cy="362673"/>
        </a:xfrm>
        <a:prstGeom prst="rect">
          <a:avLst/>
        </a:prstGeom>
      </xdr:spPr>
    </xdr:pic>
    <xdr:clientData/>
  </xdr:oneCellAnchor>
  <xdr:oneCellAnchor>
    <xdr:from>
      <xdr:col>68</xdr:col>
      <xdr:colOff>523874</xdr:colOff>
      <xdr:row>40</xdr:row>
      <xdr:rowOff>57150</xdr:rowOff>
    </xdr:from>
    <xdr:ext cx="2169139" cy="214840"/>
    <xdr:pic>
      <xdr:nvPicPr>
        <xdr:cNvPr id="218" name="Picture 21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6160981" y="3105150"/>
          <a:ext cx="2169139" cy="214840"/>
        </a:xfrm>
        <a:prstGeom prst="rect">
          <a:avLst/>
        </a:prstGeom>
      </xdr:spPr>
    </xdr:pic>
    <xdr:clientData/>
  </xdr:oneCellAnchor>
  <xdr:oneCellAnchor>
    <xdr:from>
      <xdr:col>67</xdr:col>
      <xdr:colOff>133350</xdr:colOff>
      <xdr:row>46</xdr:row>
      <xdr:rowOff>0</xdr:rowOff>
    </xdr:from>
    <xdr:ext cx="171429" cy="194855"/>
    <xdr:pic>
      <xdr:nvPicPr>
        <xdr:cNvPr id="219" name="Picture 21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5158136" y="4191000"/>
          <a:ext cx="171429" cy="194855"/>
        </a:xfrm>
        <a:prstGeom prst="rect">
          <a:avLst/>
        </a:prstGeom>
      </xdr:spPr>
    </xdr:pic>
    <xdr:clientData/>
  </xdr:oneCellAnchor>
  <xdr:oneCellAnchor>
    <xdr:from>
      <xdr:col>68</xdr:col>
      <xdr:colOff>104775</xdr:colOff>
      <xdr:row>47</xdr:row>
      <xdr:rowOff>9525</xdr:rowOff>
    </xdr:from>
    <xdr:ext cx="1995669" cy="225175"/>
    <xdr:pic>
      <xdr:nvPicPr>
        <xdr:cNvPr id="220" name="Picture 21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41882" y="4391025"/>
          <a:ext cx="1995669" cy="225175"/>
        </a:xfrm>
        <a:prstGeom prst="rect">
          <a:avLst/>
        </a:prstGeom>
      </xdr:spPr>
    </xdr:pic>
    <xdr:clientData/>
  </xdr:oneCellAnchor>
  <xdr:oneCellAnchor>
    <xdr:from>
      <xdr:col>67</xdr:col>
      <xdr:colOff>200026</xdr:colOff>
      <xdr:row>48</xdr:row>
      <xdr:rowOff>57149</xdr:rowOff>
    </xdr:from>
    <xdr:ext cx="840922" cy="276225"/>
    <xdr:pic>
      <xdr:nvPicPr>
        <xdr:cNvPr id="221" name="Picture 22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224812" y="46291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9525</xdr:colOff>
      <xdr:row>48</xdr:row>
      <xdr:rowOff>36773</xdr:rowOff>
    </xdr:from>
    <xdr:ext cx="888547" cy="358815"/>
    <xdr:pic>
      <xdr:nvPicPr>
        <xdr:cNvPr id="222" name="Picture 22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258954" y="4608773"/>
          <a:ext cx="888547" cy="358815"/>
        </a:xfrm>
        <a:prstGeom prst="rect">
          <a:avLst/>
        </a:prstGeom>
      </xdr:spPr>
    </xdr:pic>
    <xdr:clientData/>
  </xdr:oneCellAnchor>
  <xdr:oneCellAnchor>
    <xdr:from>
      <xdr:col>67</xdr:col>
      <xdr:colOff>142875</xdr:colOff>
      <xdr:row>53</xdr:row>
      <xdr:rowOff>0</xdr:rowOff>
    </xdr:from>
    <xdr:ext cx="200000" cy="180952"/>
    <xdr:pic>
      <xdr:nvPicPr>
        <xdr:cNvPr id="223" name="Picture 22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5167661" y="5524500"/>
          <a:ext cx="200000" cy="180952"/>
        </a:xfrm>
        <a:prstGeom prst="rect">
          <a:avLst/>
        </a:prstGeom>
      </xdr:spPr>
    </xdr:pic>
    <xdr:clientData/>
  </xdr:oneCellAnchor>
  <xdr:oneCellAnchor>
    <xdr:from>
      <xdr:col>68</xdr:col>
      <xdr:colOff>419101</xdr:colOff>
      <xdr:row>54</xdr:row>
      <xdr:rowOff>57150</xdr:rowOff>
    </xdr:from>
    <xdr:ext cx="1989364" cy="197861"/>
    <xdr:pic>
      <xdr:nvPicPr>
        <xdr:cNvPr id="224" name="Picture 22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056208" y="5772150"/>
          <a:ext cx="1989364" cy="197861"/>
        </a:xfrm>
        <a:prstGeom prst="rect">
          <a:avLst/>
        </a:prstGeom>
      </xdr:spPr>
    </xdr:pic>
    <xdr:clientData/>
  </xdr:oneCellAnchor>
  <xdr:oneCellAnchor>
    <xdr:from>
      <xdr:col>67</xdr:col>
      <xdr:colOff>276226</xdr:colOff>
      <xdr:row>55</xdr:row>
      <xdr:rowOff>66674</xdr:rowOff>
    </xdr:from>
    <xdr:ext cx="840922" cy="276225"/>
    <xdr:pic>
      <xdr:nvPicPr>
        <xdr:cNvPr id="225" name="Picture 22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35301012" y="59721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69</xdr:col>
      <xdr:colOff>76200</xdr:colOff>
      <xdr:row>55</xdr:row>
      <xdr:rowOff>47625</xdr:rowOff>
    </xdr:from>
    <xdr:ext cx="872771" cy="352425"/>
    <xdr:pic>
      <xdr:nvPicPr>
        <xdr:cNvPr id="226" name="Picture 22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325629" y="5953125"/>
          <a:ext cx="872771" cy="352425"/>
        </a:xfrm>
        <a:prstGeom prst="rect">
          <a:avLst/>
        </a:prstGeom>
      </xdr:spPr>
    </xdr:pic>
    <xdr:clientData/>
  </xdr:oneCellAnchor>
  <xdr:oneCellAnchor>
    <xdr:from>
      <xdr:col>67</xdr:col>
      <xdr:colOff>85725</xdr:colOff>
      <xdr:row>64</xdr:row>
      <xdr:rowOff>19050</xdr:rowOff>
    </xdr:from>
    <xdr:ext cx="152375" cy="152375"/>
    <xdr:pic>
      <xdr:nvPicPr>
        <xdr:cNvPr id="228" name="Picture 227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10511" y="9353550"/>
          <a:ext cx="152375" cy="152375"/>
        </a:xfrm>
        <a:prstGeom prst="rect">
          <a:avLst/>
        </a:prstGeom>
      </xdr:spPr>
    </xdr:pic>
    <xdr:clientData/>
  </xdr:oneCellAnchor>
  <xdr:oneCellAnchor>
    <xdr:from>
      <xdr:col>67</xdr:col>
      <xdr:colOff>504825</xdr:colOff>
      <xdr:row>59</xdr:row>
      <xdr:rowOff>152400</xdr:rowOff>
    </xdr:from>
    <xdr:ext cx="1712204" cy="200025"/>
    <xdr:pic>
      <xdr:nvPicPr>
        <xdr:cNvPr id="229" name="Picture 228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529611" y="6819900"/>
          <a:ext cx="1712204" cy="200025"/>
        </a:xfrm>
        <a:prstGeom prst="rect">
          <a:avLst/>
        </a:prstGeom>
      </xdr:spPr>
    </xdr:pic>
    <xdr:clientData/>
  </xdr:oneCellAnchor>
  <xdr:oneCellAnchor>
    <xdr:from>
      <xdr:col>67</xdr:col>
      <xdr:colOff>0</xdr:colOff>
      <xdr:row>71</xdr:row>
      <xdr:rowOff>0</xdr:rowOff>
    </xdr:from>
    <xdr:ext cx="247619" cy="219048"/>
    <xdr:pic>
      <xdr:nvPicPr>
        <xdr:cNvPr id="230" name="Picture 229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024786" y="10668000"/>
          <a:ext cx="247619" cy="219048"/>
        </a:xfrm>
        <a:prstGeom prst="rect">
          <a:avLst/>
        </a:prstGeom>
      </xdr:spPr>
    </xdr:pic>
    <xdr:clientData/>
  </xdr:oneCellAnchor>
  <xdr:oneCellAnchor>
    <xdr:from>
      <xdr:col>68</xdr:col>
      <xdr:colOff>85725</xdr:colOff>
      <xdr:row>69</xdr:row>
      <xdr:rowOff>0</xdr:rowOff>
    </xdr:from>
    <xdr:ext cx="764626" cy="200000"/>
    <xdr:pic>
      <xdr:nvPicPr>
        <xdr:cNvPr id="231" name="Picture 230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722832" y="10287000"/>
          <a:ext cx="764626" cy="200000"/>
        </a:xfrm>
        <a:prstGeom prst="rect">
          <a:avLst/>
        </a:prstGeom>
      </xdr:spPr>
    </xdr:pic>
    <xdr:clientData/>
  </xdr:oneCellAnchor>
  <xdr:twoCellAnchor editAs="oneCell">
    <xdr:from>
      <xdr:col>7</xdr:col>
      <xdr:colOff>600949</xdr:colOff>
      <xdr:row>44</xdr:row>
      <xdr:rowOff>149685</xdr:rowOff>
    </xdr:from>
    <xdr:to>
      <xdr:col>11</xdr:col>
      <xdr:colOff>165759</xdr:colOff>
      <xdr:row>46</xdr:row>
      <xdr:rowOff>168239</xdr:rowOff>
    </xdr:to>
    <xdr:pic>
      <xdr:nvPicPr>
        <xdr:cNvPr id="256" name="Picture 25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6573369" y="3280444"/>
          <a:ext cx="707570" cy="2066051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38</xdr:row>
      <xdr:rowOff>54429</xdr:rowOff>
    </xdr:from>
    <xdr:to>
      <xdr:col>11</xdr:col>
      <xdr:colOff>97722</xdr:colOff>
      <xdr:row>41</xdr:row>
      <xdr:rowOff>136074</xdr:rowOff>
    </xdr:to>
    <xdr:pic>
      <xdr:nvPicPr>
        <xdr:cNvPr id="257" name="Picture 256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947338" y="6614092"/>
          <a:ext cx="653145" cy="201181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32</xdr:row>
      <xdr:rowOff>136071</xdr:rowOff>
    </xdr:from>
    <xdr:to>
      <xdr:col>11</xdr:col>
      <xdr:colOff>165141</xdr:colOff>
      <xdr:row>36</xdr:row>
      <xdr:rowOff>4</xdr:rowOff>
    </xdr:to>
    <xdr:pic>
      <xdr:nvPicPr>
        <xdr:cNvPr id="258" name="Picture 25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6613069" y="952503"/>
          <a:ext cx="625933" cy="2041070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52</xdr:row>
      <xdr:rowOff>101376</xdr:rowOff>
    </xdr:from>
    <xdr:to>
      <xdr:col>11</xdr:col>
      <xdr:colOff>185492</xdr:colOff>
      <xdr:row>55</xdr:row>
      <xdr:rowOff>128590</xdr:rowOff>
    </xdr:to>
    <xdr:pic>
      <xdr:nvPicPr>
        <xdr:cNvPr id="259" name="Picture 2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6640287" y="4694465"/>
          <a:ext cx="598714" cy="2080536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62</xdr:row>
      <xdr:rowOff>81643</xdr:rowOff>
    </xdr:from>
    <xdr:to>
      <xdr:col>3</xdr:col>
      <xdr:colOff>408215</xdr:colOff>
      <xdr:row>68</xdr:row>
      <xdr:rowOff>13607</xdr:rowOff>
    </xdr:to>
    <xdr:sp macro="" textlink="">
      <xdr:nvSpPr>
        <xdr:cNvPr id="2" name="Rectangle 1"/>
        <xdr:cNvSpPr/>
      </xdr:nvSpPr>
      <xdr:spPr>
        <a:xfrm>
          <a:off x="1319894" y="7320643"/>
          <a:ext cx="1932214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62</xdr:row>
      <xdr:rowOff>111579</xdr:rowOff>
    </xdr:from>
    <xdr:to>
      <xdr:col>5</xdr:col>
      <xdr:colOff>503463</xdr:colOff>
      <xdr:row>68</xdr:row>
      <xdr:rowOff>43543</xdr:rowOff>
    </xdr:to>
    <xdr:sp macro="" textlink="">
      <xdr:nvSpPr>
        <xdr:cNvPr id="262" name="Rectangle 261"/>
        <xdr:cNvSpPr/>
      </xdr:nvSpPr>
      <xdr:spPr>
        <a:xfrm>
          <a:off x="3755570" y="7350579"/>
          <a:ext cx="81642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62</xdr:row>
      <xdr:rowOff>100694</xdr:rowOff>
    </xdr:from>
    <xdr:to>
      <xdr:col>7</xdr:col>
      <xdr:colOff>204107</xdr:colOff>
      <xdr:row>68</xdr:row>
      <xdr:rowOff>32658</xdr:rowOff>
    </xdr:to>
    <xdr:sp macro="" textlink="">
      <xdr:nvSpPr>
        <xdr:cNvPr id="263" name="Rectangle 262"/>
        <xdr:cNvSpPr/>
      </xdr:nvSpPr>
      <xdr:spPr>
        <a:xfrm>
          <a:off x="5037363" y="7339694"/>
          <a:ext cx="459923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62</xdr:row>
      <xdr:rowOff>68036</xdr:rowOff>
    </xdr:from>
    <xdr:to>
      <xdr:col>11</xdr:col>
      <xdr:colOff>462642</xdr:colOff>
      <xdr:row>68</xdr:row>
      <xdr:rowOff>0</xdr:rowOff>
    </xdr:to>
    <xdr:sp macro="" textlink="">
      <xdr:nvSpPr>
        <xdr:cNvPr id="264" name="Rectangle 263"/>
        <xdr:cNvSpPr/>
      </xdr:nvSpPr>
      <xdr:spPr>
        <a:xfrm>
          <a:off x="6204857" y="7307036"/>
          <a:ext cx="2000249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76</xdr:row>
      <xdr:rowOff>81641</xdr:rowOff>
    </xdr:from>
    <xdr:to>
      <xdr:col>11</xdr:col>
      <xdr:colOff>369247</xdr:colOff>
      <xdr:row>92</xdr:row>
      <xdr:rowOff>101734</xdr:rowOff>
    </xdr:to>
    <xdr:pic>
      <xdr:nvPicPr>
        <xdr:cNvPr id="265" name="Picture 26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42857" y="15185570"/>
          <a:ext cx="2095499" cy="306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40821</xdr:rowOff>
    </xdr:from>
    <xdr:to>
      <xdr:col>12</xdr:col>
      <xdr:colOff>366967</xdr:colOff>
      <xdr:row>22</xdr:row>
      <xdr:rowOff>13607</xdr:rowOff>
    </xdr:to>
    <xdr:pic>
      <xdr:nvPicPr>
        <xdr:cNvPr id="266" name="Picture 26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352" b="30073"/>
        <a:stretch/>
      </xdr:blipFill>
      <xdr:spPr>
        <a:xfrm>
          <a:off x="0" y="802821"/>
          <a:ext cx="8247976" cy="34017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68036</xdr:rowOff>
    </xdr:from>
    <xdr:to>
      <xdr:col>4</xdr:col>
      <xdr:colOff>27214</xdr:colOff>
      <xdr:row>22</xdr:row>
      <xdr:rowOff>54428</xdr:rowOff>
    </xdr:to>
    <xdr:sp macro="" textlink="">
      <xdr:nvSpPr>
        <xdr:cNvPr id="267" name="Rectangle 266"/>
        <xdr:cNvSpPr/>
      </xdr:nvSpPr>
      <xdr:spPr>
        <a:xfrm>
          <a:off x="0" y="1782536"/>
          <a:ext cx="2871107" cy="2462892"/>
        </a:xfrm>
        <a:prstGeom prst="rect">
          <a:avLst/>
        </a:prstGeom>
        <a:solidFill>
          <a:srgbClr val="EAFAF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123825</xdr:rowOff>
    </xdr:from>
    <xdr:to>
      <xdr:col>14</xdr:col>
      <xdr:colOff>409575</xdr:colOff>
      <xdr:row>21</xdr:row>
      <xdr:rowOff>38100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4325"/>
          <a:ext cx="8734425" cy="3724275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479746</xdr:colOff>
      <xdr:row>22</xdr:row>
      <xdr:rowOff>161925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7" name="Right Arrow 6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228600</xdr:colOff>
      <xdr:row>2</xdr:row>
      <xdr:rowOff>9525</xdr:rowOff>
    </xdr:from>
    <xdr:to>
      <xdr:col>25</xdr:col>
      <xdr:colOff>95249</xdr:colOff>
      <xdr:row>14</xdr:row>
      <xdr:rowOff>9526</xdr:rowOff>
    </xdr:to>
    <xdr:sp macro="" textlink="">
      <xdr:nvSpPr>
        <xdr:cNvPr id="8" name="Oval 7"/>
        <xdr:cNvSpPr/>
      </xdr:nvSpPr>
      <xdr:spPr>
        <a:xfrm>
          <a:off x="13030200" y="390525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10" name="Oval 9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11" name="Right Arrow 10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504825</xdr:colOff>
      <xdr:row>19</xdr:row>
      <xdr:rowOff>171449</xdr:rowOff>
    </xdr:from>
    <xdr:to>
      <xdr:col>17</xdr:col>
      <xdr:colOff>247651</xdr:colOff>
      <xdr:row>21</xdr:row>
      <xdr:rowOff>66675</xdr:rowOff>
    </xdr:to>
    <xdr:sp macro="" textlink="">
      <xdr:nvSpPr>
        <xdr:cNvPr id="12" name="Right Arrow 11"/>
        <xdr:cNvSpPr/>
      </xdr:nvSpPr>
      <xdr:spPr>
        <a:xfrm rot="335582">
          <a:off x="7820025" y="3790949"/>
          <a:ext cx="2790826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17</xdr:row>
      <xdr:rowOff>171451</xdr:rowOff>
    </xdr:from>
    <xdr:to>
      <xdr:col>13</xdr:col>
      <xdr:colOff>2706</xdr:colOff>
      <xdr:row>20</xdr:row>
      <xdr:rowOff>95250</xdr:rowOff>
    </xdr:to>
    <xdr:sp macro="" textlink="">
      <xdr:nvSpPr>
        <xdr:cNvPr id="13" name="Oval 12"/>
        <xdr:cNvSpPr/>
      </xdr:nvSpPr>
      <xdr:spPr>
        <a:xfrm flipH="1">
          <a:off x="6953250" y="3409951"/>
          <a:ext cx="974256" cy="495299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533400</xdr:colOff>
      <xdr:row>23</xdr:row>
      <xdr:rowOff>161924</xdr:rowOff>
    </xdr:from>
    <xdr:to>
      <xdr:col>12</xdr:col>
      <xdr:colOff>381000</xdr:colOff>
      <xdr:row>27</xdr:row>
      <xdr:rowOff>17145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4543424"/>
          <a:ext cx="457200" cy="655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24</xdr:row>
      <xdr:rowOff>19050</xdr:rowOff>
    </xdr:from>
    <xdr:to>
      <xdr:col>10</xdr:col>
      <xdr:colOff>580976</xdr:colOff>
      <xdr:row>26</xdr:row>
      <xdr:rowOff>171381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0" y="4600575"/>
          <a:ext cx="390476" cy="552381"/>
        </a:xfrm>
        <a:prstGeom prst="rect">
          <a:avLst/>
        </a:prstGeom>
      </xdr:spPr>
    </xdr:pic>
    <xdr:clientData/>
  </xdr:twoCellAnchor>
  <xdr:twoCellAnchor>
    <xdr:from>
      <xdr:col>11</xdr:col>
      <xdr:colOff>66675</xdr:colOff>
      <xdr:row>24</xdr:row>
      <xdr:rowOff>161925</xdr:rowOff>
    </xdr:from>
    <xdr:to>
      <xdr:col>11</xdr:col>
      <xdr:colOff>447675</xdr:colOff>
      <xdr:row>26</xdr:row>
      <xdr:rowOff>28575</xdr:rowOff>
    </xdr:to>
    <xdr:sp macro="" textlink="">
      <xdr:nvSpPr>
        <xdr:cNvPr id="18" name="Equal 17"/>
        <xdr:cNvSpPr/>
      </xdr:nvSpPr>
      <xdr:spPr>
        <a:xfrm>
          <a:off x="6772275" y="4743450"/>
          <a:ext cx="381000" cy="266700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397852</xdr:colOff>
      <xdr:row>27</xdr:row>
      <xdr:rowOff>142874</xdr:rowOff>
    </xdr:from>
    <xdr:to>
      <xdr:col>12</xdr:col>
      <xdr:colOff>317010</xdr:colOff>
      <xdr:row>30</xdr:row>
      <xdr:rowOff>123824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3852" y="5324474"/>
          <a:ext cx="1138358" cy="561975"/>
        </a:xfrm>
        <a:prstGeom prst="rect">
          <a:avLst/>
        </a:prstGeom>
      </xdr:spPr>
    </xdr:pic>
    <xdr:clientData/>
  </xdr:twoCellAnchor>
  <xdr:twoCellAnchor editAs="oneCell">
    <xdr:from>
      <xdr:col>27</xdr:col>
      <xdr:colOff>597877</xdr:colOff>
      <xdr:row>31</xdr:row>
      <xdr:rowOff>19049</xdr:rowOff>
    </xdr:from>
    <xdr:to>
      <xdr:col>29</xdr:col>
      <xdr:colOff>517035</xdr:colOff>
      <xdr:row>34</xdr:row>
      <xdr:rowOff>9524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23777" y="5972174"/>
          <a:ext cx="1138358" cy="561975"/>
        </a:xfrm>
        <a:prstGeom prst="rect">
          <a:avLst/>
        </a:prstGeom>
      </xdr:spPr>
    </xdr:pic>
    <xdr:clientData/>
  </xdr:twoCellAnchor>
  <xdr:twoCellAnchor>
    <xdr:from>
      <xdr:col>10</xdr:col>
      <xdr:colOff>409573</xdr:colOff>
      <xdr:row>1</xdr:row>
      <xdr:rowOff>47625</xdr:rowOff>
    </xdr:from>
    <xdr:to>
      <xdr:col>13</xdr:col>
      <xdr:colOff>485772</xdr:colOff>
      <xdr:row>14</xdr:row>
      <xdr:rowOff>28575</xdr:rowOff>
    </xdr:to>
    <xdr:sp macro="" textlink="">
      <xdr:nvSpPr>
        <xdr:cNvPr id="25" name="Oval 24"/>
        <xdr:cNvSpPr/>
      </xdr:nvSpPr>
      <xdr:spPr>
        <a:xfrm flipH="1">
          <a:off x="6505573" y="23812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438148</xdr:colOff>
      <xdr:row>1</xdr:row>
      <xdr:rowOff>133350</xdr:rowOff>
    </xdr:from>
    <xdr:to>
      <xdr:col>8</xdr:col>
      <xdr:colOff>514347</xdr:colOff>
      <xdr:row>14</xdr:row>
      <xdr:rowOff>114300</xdr:rowOff>
    </xdr:to>
    <xdr:sp macro="" textlink="">
      <xdr:nvSpPr>
        <xdr:cNvPr id="26" name="Oval 25"/>
        <xdr:cNvSpPr/>
      </xdr:nvSpPr>
      <xdr:spPr>
        <a:xfrm flipH="1">
          <a:off x="3486148" y="323850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552448</xdr:colOff>
      <xdr:row>1</xdr:row>
      <xdr:rowOff>142875</xdr:rowOff>
    </xdr:from>
    <xdr:to>
      <xdr:col>4</xdr:col>
      <xdr:colOff>19047</xdr:colOff>
      <xdr:row>14</xdr:row>
      <xdr:rowOff>123825</xdr:rowOff>
    </xdr:to>
    <xdr:sp macro="" textlink="">
      <xdr:nvSpPr>
        <xdr:cNvPr id="27" name="Oval 26"/>
        <xdr:cNvSpPr/>
      </xdr:nvSpPr>
      <xdr:spPr>
        <a:xfrm flipH="1">
          <a:off x="552448" y="333375"/>
          <a:ext cx="1904999" cy="2457450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13607</xdr:colOff>
      <xdr:row>31</xdr:row>
      <xdr:rowOff>13606</xdr:rowOff>
    </xdr:from>
    <xdr:to>
      <xdr:col>13</xdr:col>
      <xdr:colOff>295644</xdr:colOff>
      <xdr:row>34</xdr:row>
      <xdr:rowOff>95249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5987142"/>
          <a:ext cx="2731323" cy="653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176893</xdr:rowOff>
    </xdr:from>
    <xdr:to>
      <xdr:col>19</xdr:col>
      <xdr:colOff>0</xdr:colOff>
      <xdr:row>51</xdr:row>
      <xdr:rowOff>136071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13" t="1421" r="4720"/>
        <a:stretch/>
      </xdr:blipFill>
      <xdr:spPr>
        <a:xfrm>
          <a:off x="0" y="1891393"/>
          <a:ext cx="11634107" cy="7960178"/>
        </a:xfrm>
        <a:prstGeom prst="rect">
          <a:avLst/>
        </a:prstGeom>
      </xdr:spPr>
    </xdr:pic>
    <xdr:clientData/>
  </xdr:twoCellAnchor>
  <xdr:twoCellAnchor editAs="oneCell">
    <xdr:from>
      <xdr:col>31</xdr:col>
      <xdr:colOff>242583</xdr:colOff>
      <xdr:row>24</xdr:row>
      <xdr:rowOff>40821</xdr:rowOff>
    </xdr:from>
    <xdr:to>
      <xdr:col>36</xdr:col>
      <xdr:colOff>379200</xdr:colOff>
      <xdr:row>31</xdr:row>
      <xdr:rowOff>51849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37512" y="4612821"/>
          <a:ext cx="3209110" cy="1344528"/>
        </a:xfrm>
        <a:prstGeom prst="rect">
          <a:avLst/>
        </a:prstGeom>
      </xdr:spPr>
    </xdr:pic>
    <xdr:clientData/>
  </xdr:twoCellAnchor>
  <xdr:twoCellAnchor editAs="oneCell">
    <xdr:from>
      <xdr:col>32</xdr:col>
      <xdr:colOff>200643</xdr:colOff>
      <xdr:row>36</xdr:row>
      <xdr:rowOff>165124</xdr:rowOff>
    </xdr:from>
    <xdr:to>
      <xdr:col>37</xdr:col>
      <xdr:colOff>111265</xdr:colOff>
      <xdr:row>48</xdr:row>
      <xdr:rowOff>24480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37470" y="7198970"/>
          <a:ext cx="2963507" cy="2203972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 editAs="oneCell">
    <xdr:from>
      <xdr:col>32</xdr:col>
      <xdr:colOff>157704</xdr:colOff>
      <xdr:row>50</xdr:row>
      <xdr:rowOff>41875</xdr:rowOff>
    </xdr:from>
    <xdr:to>
      <xdr:col>37</xdr:col>
      <xdr:colOff>407098</xdr:colOff>
      <xdr:row>69</xdr:row>
      <xdr:rowOff>116831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94531" y="9811106"/>
          <a:ext cx="3302279" cy="3787263"/>
        </a:xfrm>
        <a:prstGeom prst="rect">
          <a:avLst/>
        </a:prstGeom>
      </xdr:spPr>
    </xdr:pic>
    <xdr:clientData/>
  </xdr:twoCellAnchor>
  <xdr:twoCellAnchor editAs="oneCell">
    <xdr:from>
      <xdr:col>35</xdr:col>
      <xdr:colOff>248199</xdr:colOff>
      <xdr:row>82</xdr:row>
      <xdr:rowOff>138629</xdr:rowOff>
    </xdr:from>
    <xdr:to>
      <xdr:col>38</xdr:col>
      <xdr:colOff>396718</xdr:colOff>
      <xdr:row>91</xdr:row>
      <xdr:rowOff>40112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809335" y="15759629"/>
          <a:ext cx="1966928" cy="1615983"/>
        </a:xfrm>
        <a:prstGeom prst="rect">
          <a:avLst/>
        </a:prstGeom>
      </xdr:spPr>
    </xdr:pic>
    <xdr:clientData/>
  </xdr:twoCellAnchor>
  <xdr:twoCellAnchor editAs="oneCell">
    <xdr:from>
      <xdr:col>31</xdr:col>
      <xdr:colOff>9559</xdr:colOff>
      <xdr:row>67</xdr:row>
      <xdr:rowOff>17728</xdr:rowOff>
    </xdr:from>
    <xdr:to>
      <xdr:col>32</xdr:col>
      <xdr:colOff>45775</xdr:colOff>
      <xdr:row>70</xdr:row>
      <xdr:rowOff>98456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523597" y="13108497"/>
          <a:ext cx="659005" cy="666882"/>
        </a:xfrm>
        <a:prstGeom prst="rect">
          <a:avLst/>
        </a:prstGeom>
      </xdr:spPr>
    </xdr:pic>
    <xdr:clientData/>
  </xdr:twoCellAnchor>
  <xdr:twoCellAnchor editAs="oneCell">
    <xdr:from>
      <xdr:col>30</xdr:col>
      <xdr:colOff>593822</xdr:colOff>
      <xdr:row>59</xdr:row>
      <xdr:rowOff>130835</xdr:rowOff>
    </xdr:from>
    <xdr:to>
      <xdr:col>32</xdr:col>
      <xdr:colOff>53544</xdr:colOff>
      <xdr:row>63</xdr:row>
      <xdr:rowOff>16178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485072" y="11658527"/>
          <a:ext cx="705299" cy="666882"/>
        </a:xfrm>
        <a:prstGeom prst="rect">
          <a:avLst/>
        </a:prstGeom>
      </xdr:spPr>
    </xdr:pic>
    <xdr:clientData/>
  </xdr:twoCellAnchor>
  <xdr:twoCellAnchor editAs="oneCell">
    <xdr:from>
      <xdr:col>30</xdr:col>
      <xdr:colOff>616308</xdr:colOff>
      <xdr:row>51</xdr:row>
      <xdr:rowOff>51963</xdr:rowOff>
    </xdr:from>
    <xdr:to>
      <xdr:col>32</xdr:col>
      <xdr:colOff>14309</xdr:colOff>
      <xdr:row>54</xdr:row>
      <xdr:rowOff>163344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07558" y="10016578"/>
          <a:ext cx="643578" cy="697535"/>
        </a:xfrm>
        <a:prstGeom prst="rect">
          <a:avLst/>
        </a:prstGeom>
      </xdr:spPr>
    </xdr:pic>
    <xdr:clientData/>
  </xdr:twoCellAnchor>
  <xdr:twoCellAnchor editAs="oneCell">
    <xdr:from>
      <xdr:col>31</xdr:col>
      <xdr:colOff>19140</xdr:colOff>
      <xdr:row>73</xdr:row>
      <xdr:rowOff>90016</xdr:rowOff>
    </xdr:from>
    <xdr:to>
      <xdr:col>32</xdr:col>
      <xdr:colOff>85481</xdr:colOff>
      <xdr:row>77</xdr:row>
      <xdr:rowOff>18340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33178" y="14353093"/>
          <a:ext cx="689130" cy="7098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1</xdr:row>
      <xdr:rowOff>123826</xdr:rowOff>
    </xdr:from>
    <xdr:to>
      <xdr:col>14</xdr:col>
      <xdr:colOff>409575</xdr:colOff>
      <xdr:row>19</xdr:row>
      <xdr:rowOff>153630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15862"/>
          <a:ext cx="8695710" cy="3486458"/>
        </a:xfrm>
        <a:prstGeom prst="rect">
          <a:avLst/>
        </a:prstGeom>
      </xdr:spPr>
    </xdr:pic>
    <xdr:clientData/>
  </xdr:twoCellAnchor>
  <xdr:twoCellAnchor editAs="oneCell">
    <xdr:from>
      <xdr:col>16</xdr:col>
      <xdr:colOff>171450</xdr:colOff>
      <xdr:row>3</xdr:row>
      <xdr:rowOff>15540</xdr:rowOff>
    </xdr:from>
    <xdr:to>
      <xdr:col>24</xdr:col>
      <xdr:colOff>449020</xdr:colOff>
      <xdr:row>22</xdr:row>
      <xdr:rowOff>161925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113" t="1421" r="4720"/>
        <a:stretch/>
      </xdr:blipFill>
      <xdr:spPr>
        <a:xfrm>
          <a:off x="9925050" y="587040"/>
          <a:ext cx="5185096" cy="3765885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9</xdr:row>
      <xdr:rowOff>161926</xdr:rowOff>
    </xdr:from>
    <xdr:to>
      <xdr:col>16</xdr:col>
      <xdr:colOff>447675</xdr:colOff>
      <xdr:row>10</xdr:row>
      <xdr:rowOff>152400</xdr:rowOff>
    </xdr:to>
    <xdr:sp macro="" textlink="">
      <xdr:nvSpPr>
        <xdr:cNvPr id="4" name="Right Arrow 3"/>
        <xdr:cNvSpPr/>
      </xdr:nvSpPr>
      <xdr:spPr>
        <a:xfrm>
          <a:off x="8020050" y="1876426"/>
          <a:ext cx="2181225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266700</xdr:colOff>
      <xdr:row>1</xdr:row>
      <xdr:rowOff>161925</xdr:rowOff>
    </xdr:from>
    <xdr:to>
      <xdr:col>13</xdr:col>
      <xdr:colOff>21756</xdr:colOff>
      <xdr:row>4</xdr:row>
      <xdr:rowOff>76200</xdr:rowOff>
    </xdr:to>
    <xdr:sp macro="" textlink="">
      <xdr:nvSpPr>
        <xdr:cNvPr id="6" name="Oval 5"/>
        <xdr:cNvSpPr/>
      </xdr:nvSpPr>
      <xdr:spPr>
        <a:xfrm flipH="1">
          <a:off x="6972300" y="352425"/>
          <a:ext cx="974256" cy="485775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600074</xdr:colOff>
      <xdr:row>2</xdr:row>
      <xdr:rowOff>104775</xdr:rowOff>
    </xdr:from>
    <xdr:to>
      <xdr:col>23</xdr:col>
      <xdr:colOff>419099</xdr:colOff>
      <xdr:row>4</xdr:row>
      <xdr:rowOff>1</xdr:rowOff>
    </xdr:to>
    <xdr:sp macro="" textlink="">
      <xdr:nvSpPr>
        <xdr:cNvPr id="7" name="Right Arrow 6"/>
        <xdr:cNvSpPr/>
      </xdr:nvSpPr>
      <xdr:spPr>
        <a:xfrm>
          <a:off x="7915274" y="485775"/>
          <a:ext cx="6524625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500190</xdr:colOff>
      <xdr:row>19</xdr:row>
      <xdr:rowOff>28508</xdr:rowOff>
    </xdr:from>
    <xdr:to>
      <xdr:col>17</xdr:col>
      <xdr:colOff>246831</xdr:colOff>
      <xdr:row>20</xdr:row>
      <xdr:rowOff>115770</xdr:rowOff>
    </xdr:to>
    <xdr:sp macro="" textlink="">
      <xdr:nvSpPr>
        <xdr:cNvPr id="8" name="Right Arrow 7"/>
        <xdr:cNvSpPr/>
      </xdr:nvSpPr>
      <xdr:spPr>
        <a:xfrm rot="752580">
          <a:off x="7782206" y="3677198"/>
          <a:ext cx="3080391" cy="27929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247650</xdr:colOff>
      <xdr:row>16</xdr:row>
      <xdr:rowOff>109999</xdr:rowOff>
    </xdr:from>
    <xdr:to>
      <xdr:col>13</xdr:col>
      <xdr:colOff>2706</xdr:colOff>
      <xdr:row>19</xdr:row>
      <xdr:rowOff>33798</xdr:rowOff>
    </xdr:to>
    <xdr:sp macro="" textlink="">
      <xdr:nvSpPr>
        <xdr:cNvPr id="9" name="Oval 8"/>
        <xdr:cNvSpPr/>
      </xdr:nvSpPr>
      <xdr:spPr>
        <a:xfrm flipH="1">
          <a:off x="6922831" y="3182580"/>
          <a:ext cx="968726" cy="499908"/>
        </a:xfrm>
        <a:prstGeom prst="ellipse">
          <a:avLst/>
        </a:prstGeom>
        <a:noFill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380997</xdr:colOff>
      <xdr:row>8</xdr:row>
      <xdr:rowOff>38100</xdr:rowOff>
    </xdr:from>
    <xdr:to>
      <xdr:col>13</xdr:col>
      <xdr:colOff>457196</xdr:colOff>
      <xdr:row>19</xdr:row>
      <xdr:rowOff>69133</xdr:rowOff>
    </xdr:to>
    <xdr:sp macro="" textlink="">
      <xdr:nvSpPr>
        <xdr:cNvPr id="10" name="Oval 9"/>
        <xdr:cNvSpPr/>
      </xdr:nvSpPr>
      <xdr:spPr>
        <a:xfrm flipH="1">
          <a:off x="6449344" y="1574390"/>
          <a:ext cx="1896703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504822</xdr:colOff>
      <xdr:row>8</xdr:row>
      <xdr:rowOff>95250</xdr:rowOff>
    </xdr:from>
    <xdr:to>
      <xdr:col>8</xdr:col>
      <xdr:colOff>581021</xdr:colOff>
      <xdr:row>19</xdr:row>
      <xdr:rowOff>126283</xdr:rowOff>
    </xdr:to>
    <xdr:sp macro="" textlink="">
      <xdr:nvSpPr>
        <xdr:cNvPr id="11" name="Oval 10"/>
        <xdr:cNvSpPr/>
      </xdr:nvSpPr>
      <xdr:spPr>
        <a:xfrm flipH="1">
          <a:off x="3538995" y="1631540"/>
          <a:ext cx="1896703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581023</xdr:colOff>
      <xdr:row>8</xdr:row>
      <xdr:rowOff>104775</xdr:rowOff>
    </xdr:from>
    <xdr:to>
      <xdr:col>4</xdr:col>
      <xdr:colOff>47622</xdr:colOff>
      <xdr:row>19</xdr:row>
      <xdr:rowOff>135808</xdr:rowOff>
    </xdr:to>
    <xdr:sp macro="" textlink="">
      <xdr:nvSpPr>
        <xdr:cNvPr id="12" name="Oval 11"/>
        <xdr:cNvSpPr/>
      </xdr:nvSpPr>
      <xdr:spPr>
        <a:xfrm flipH="1">
          <a:off x="581023" y="1641065"/>
          <a:ext cx="1893938" cy="2143433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304801</xdr:colOff>
      <xdr:row>13</xdr:row>
      <xdr:rowOff>76200</xdr:rowOff>
    </xdr:from>
    <xdr:to>
      <xdr:col>7</xdr:col>
      <xdr:colOff>426983</xdr:colOff>
      <xdr:row>17</xdr:row>
      <xdr:rowOff>164224</xdr:rowOff>
    </xdr:to>
    <xdr:sp macro="" textlink="">
      <xdr:nvSpPr>
        <xdr:cNvPr id="13" name="Down Arrow 12"/>
        <xdr:cNvSpPr/>
      </xdr:nvSpPr>
      <xdr:spPr>
        <a:xfrm>
          <a:off x="4581198" y="2552700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194442</xdr:colOff>
      <xdr:row>13</xdr:row>
      <xdr:rowOff>51238</xdr:rowOff>
    </xdr:from>
    <xdr:to>
      <xdr:col>12</xdr:col>
      <xdr:colOff>316624</xdr:colOff>
      <xdr:row>17</xdr:row>
      <xdr:rowOff>139262</xdr:rowOff>
    </xdr:to>
    <xdr:sp macro="" textlink="">
      <xdr:nvSpPr>
        <xdr:cNvPr id="14" name="Down Arrow 13"/>
        <xdr:cNvSpPr/>
      </xdr:nvSpPr>
      <xdr:spPr>
        <a:xfrm>
          <a:off x="7525408" y="2527738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313998</xdr:colOff>
      <xdr:row>13</xdr:row>
      <xdr:rowOff>72259</xdr:rowOff>
    </xdr:from>
    <xdr:to>
      <xdr:col>2</xdr:col>
      <xdr:colOff>436180</xdr:colOff>
      <xdr:row>17</xdr:row>
      <xdr:rowOff>160283</xdr:rowOff>
    </xdr:to>
    <xdr:sp macro="" textlink="">
      <xdr:nvSpPr>
        <xdr:cNvPr id="15" name="Down Arrow 14"/>
        <xdr:cNvSpPr/>
      </xdr:nvSpPr>
      <xdr:spPr>
        <a:xfrm>
          <a:off x="1535826" y="2548759"/>
          <a:ext cx="122182" cy="850024"/>
        </a:xfrm>
        <a:prstGeom prst="downArrow">
          <a:avLst>
            <a:gd name="adj1" fmla="val 18254"/>
            <a:gd name="adj2" fmla="val 6190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190500</xdr:colOff>
      <xdr:row>8</xdr:row>
      <xdr:rowOff>124239</xdr:rowOff>
    </xdr:from>
    <xdr:to>
      <xdr:col>20</xdr:col>
      <xdr:colOff>43897</xdr:colOff>
      <xdr:row>20</xdr:row>
      <xdr:rowOff>124240</xdr:rowOff>
    </xdr:to>
    <xdr:sp macro="" textlink="">
      <xdr:nvSpPr>
        <xdr:cNvPr id="16" name="Oval 15"/>
        <xdr:cNvSpPr/>
      </xdr:nvSpPr>
      <xdr:spPr>
        <a:xfrm>
          <a:off x="9997109" y="1648239"/>
          <a:ext cx="2305049" cy="2286001"/>
        </a:xfrm>
        <a:prstGeom prst="ellipse">
          <a:avLst/>
        </a:prstGeom>
        <a:noFill/>
        <a:ln w="5715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34648</xdr:colOff>
      <xdr:row>31</xdr:row>
      <xdr:rowOff>7454</xdr:rowOff>
    </xdr:from>
    <xdr:to>
      <xdr:col>2</xdr:col>
      <xdr:colOff>54096</xdr:colOff>
      <xdr:row>34</xdr:row>
      <xdr:rowOff>102621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648" y="5960579"/>
          <a:ext cx="626282" cy="671276"/>
        </a:xfrm>
        <a:prstGeom prst="rect">
          <a:avLst/>
        </a:prstGeom>
      </xdr:spPr>
    </xdr:pic>
    <xdr:clientData/>
  </xdr:twoCellAnchor>
  <xdr:twoCellAnchor editAs="oneCell">
    <xdr:from>
      <xdr:col>3</xdr:col>
      <xdr:colOff>17598</xdr:colOff>
      <xdr:row>31</xdr:row>
      <xdr:rowOff>13129</xdr:rowOff>
    </xdr:from>
    <xdr:to>
      <xdr:col>4</xdr:col>
      <xdr:colOff>14039</xdr:colOff>
      <xdr:row>34</xdr:row>
      <xdr:rowOff>107541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38102" y="5966254"/>
          <a:ext cx="603276" cy="670521"/>
        </a:xfrm>
        <a:prstGeom prst="rect">
          <a:avLst/>
        </a:prstGeom>
      </xdr:spPr>
    </xdr:pic>
    <xdr:clientData/>
  </xdr:twoCellAnchor>
  <xdr:twoCellAnchor editAs="oneCell">
    <xdr:from>
      <xdr:col>7</xdr:col>
      <xdr:colOff>323334</xdr:colOff>
      <xdr:row>30</xdr:row>
      <xdr:rowOff>153630</xdr:rowOff>
    </xdr:from>
    <xdr:to>
      <xdr:col>8</xdr:col>
      <xdr:colOff>292346</xdr:colOff>
      <xdr:row>33</xdr:row>
      <xdr:rowOff>176675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1177" y="5914719"/>
          <a:ext cx="575846" cy="599154"/>
        </a:xfrm>
        <a:prstGeom prst="rect">
          <a:avLst/>
        </a:prstGeom>
      </xdr:spPr>
    </xdr:pic>
    <xdr:clientData/>
  </xdr:twoCellAnchor>
  <xdr:twoCellAnchor editAs="oneCell">
    <xdr:from>
      <xdr:col>14</xdr:col>
      <xdr:colOff>406388</xdr:colOff>
      <xdr:row>29</xdr:row>
      <xdr:rowOff>124632</xdr:rowOff>
    </xdr:from>
    <xdr:to>
      <xdr:col>15</xdr:col>
      <xdr:colOff>241043</xdr:colOff>
      <xdr:row>32</xdr:row>
      <xdr:rowOff>2357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77255" y="5693684"/>
          <a:ext cx="456853" cy="453834"/>
        </a:xfrm>
        <a:prstGeom prst="rect">
          <a:avLst/>
        </a:prstGeom>
      </xdr:spPr>
    </xdr:pic>
    <xdr:clientData/>
  </xdr:twoCellAnchor>
  <xdr:twoCellAnchor editAs="oneCell">
    <xdr:from>
      <xdr:col>14</xdr:col>
      <xdr:colOff>15364</xdr:colOff>
      <xdr:row>32</xdr:row>
      <xdr:rowOff>76814</xdr:rowOff>
    </xdr:from>
    <xdr:to>
      <xdr:col>15</xdr:col>
      <xdr:colOff>661585</xdr:colOff>
      <xdr:row>33</xdr:row>
      <xdr:rowOff>145744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86231" y="6221975"/>
          <a:ext cx="1268419" cy="260967"/>
        </a:xfrm>
        <a:prstGeom prst="rect">
          <a:avLst/>
        </a:prstGeom>
      </xdr:spPr>
    </xdr:pic>
    <xdr:clientData/>
  </xdr:twoCellAnchor>
  <xdr:twoCellAnchor editAs="oneCell">
    <xdr:from>
      <xdr:col>6</xdr:col>
      <xdr:colOff>7681</xdr:colOff>
      <xdr:row>21</xdr:row>
      <xdr:rowOff>84497</xdr:rowOff>
    </xdr:from>
    <xdr:to>
      <xdr:col>6</xdr:col>
      <xdr:colOff>391504</xdr:colOff>
      <xdr:row>22</xdr:row>
      <xdr:rowOff>175243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69740" t="-8359"/>
        <a:stretch/>
      </xdr:blipFill>
      <xdr:spPr>
        <a:xfrm>
          <a:off x="3648689" y="4501332"/>
          <a:ext cx="383823" cy="28278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357868</xdr:colOff>
      <xdr:row>12</xdr:row>
      <xdr:rowOff>95249</xdr:rowOff>
    </xdr:from>
    <xdr:to>
      <xdr:col>2</xdr:col>
      <xdr:colOff>108857</xdr:colOff>
      <xdr:row>14</xdr:row>
      <xdr:rowOff>87306</xdr:rowOff>
    </xdr:to>
    <xdr:sp macro="" textlink="">
      <xdr:nvSpPr>
        <xdr:cNvPr id="3" name="Cross 2"/>
        <xdr:cNvSpPr/>
      </xdr:nvSpPr>
      <xdr:spPr>
        <a:xfrm>
          <a:off x="97018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76200</xdr:colOff>
      <xdr:row>18</xdr:row>
      <xdr:rowOff>28575</xdr:rowOff>
    </xdr:from>
    <xdr:to>
      <xdr:col>61</xdr:col>
      <xdr:colOff>590550</xdr:colOff>
      <xdr:row>20</xdr:row>
      <xdr:rowOff>178516</xdr:rowOff>
    </xdr:to>
    <xdr:sp macro="" textlink="">
      <xdr:nvSpPr>
        <xdr:cNvPr id="8" name="Cross 7"/>
        <xdr:cNvSpPr/>
      </xdr:nvSpPr>
      <xdr:spPr>
        <a:xfrm>
          <a:off x="37261800" y="3457575"/>
          <a:ext cx="514350" cy="530941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374196</xdr:colOff>
      <xdr:row>12</xdr:row>
      <xdr:rowOff>70756</xdr:rowOff>
    </xdr:from>
    <xdr:to>
      <xdr:col>7</xdr:col>
      <xdr:colOff>125186</xdr:colOff>
      <xdr:row>14</xdr:row>
      <xdr:rowOff>62813</xdr:rowOff>
    </xdr:to>
    <xdr:sp macro="" textlink="">
      <xdr:nvSpPr>
        <xdr:cNvPr id="9" name="Cross 8"/>
        <xdr:cNvSpPr/>
      </xdr:nvSpPr>
      <xdr:spPr>
        <a:xfrm>
          <a:off x="4048125" y="1023256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363311</xdr:colOff>
      <xdr:row>12</xdr:row>
      <xdr:rowOff>100692</xdr:rowOff>
    </xdr:from>
    <xdr:to>
      <xdr:col>12</xdr:col>
      <xdr:colOff>114301</xdr:colOff>
      <xdr:row>14</xdr:row>
      <xdr:rowOff>92749</xdr:rowOff>
    </xdr:to>
    <xdr:sp macro="" textlink="">
      <xdr:nvSpPr>
        <xdr:cNvPr id="10" name="Cross 9"/>
        <xdr:cNvSpPr/>
      </xdr:nvSpPr>
      <xdr:spPr>
        <a:xfrm>
          <a:off x="7098847" y="1053192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366032</xdr:colOff>
      <xdr:row>12</xdr:row>
      <xdr:rowOff>130628</xdr:rowOff>
    </xdr:from>
    <xdr:to>
      <xdr:col>17</xdr:col>
      <xdr:colOff>117022</xdr:colOff>
      <xdr:row>14</xdr:row>
      <xdr:rowOff>122685</xdr:rowOff>
    </xdr:to>
    <xdr:sp macro="" textlink="">
      <xdr:nvSpPr>
        <xdr:cNvPr id="11" name="Cross 10"/>
        <xdr:cNvSpPr/>
      </xdr:nvSpPr>
      <xdr:spPr>
        <a:xfrm>
          <a:off x="10163175" y="1083128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355147</xdr:colOff>
      <xdr:row>12</xdr:row>
      <xdr:rowOff>133349</xdr:rowOff>
    </xdr:from>
    <xdr:to>
      <xdr:col>22</xdr:col>
      <xdr:colOff>106137</xdr:colOff>
      <xdr:row>14</xdr:row>
      <xdr:rowOff>125406</xdr:rowOff>
    </xdr:to>
    <xdr:sp macro="" textlink="">
      <xdr:nvSpPr>
        <xdr:cNvPr id="12" name="Cross 11"/>
        <xdr:cNvSpPr/>
      </xdr:nvSpPr>
      <xdr:spPr>
        <a:xfrm>
          <a:off x="13213897" y="10858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344262</xdr:colOff>
      <xdr:row>12</xdr:row>
      <xdr:rowOff>95249</xdr:rowOff>
    </xdr:from>
    <xdr:to>
      <xdr:col>27</xdr:col>
      <xdr:colOff>95251</xdr:colOff>
      <xdr:row>14</xdr:row>
      <xdr:rowOff>87306</xdr:rowOff>
    </xdr:to>
    <xdr:sp macro="" textlink="">
      <xdr:nvSpPr>
        <xdr:cNvPr id="13" name="Cross 12"/>
        <xdr:cNvSpPr/>
      </xdr:nvSpPr>
      <xdr:spPr>
        <a:xfrm>
          <a:off x="16264619" y="1047749"/>
          <a:ext cx="363311" cy="373057"/>
        </a:xfrm>
        <a:prstGeom prst="plus">
          <a:avLst>
            <a:gd name="adj" fmla="val 402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200025</xdr:colOff>
      <xdr:row>0</xdr:row>
      <xdr:rowOff>0</xdr:rowOff>
    </xdr:from>
    <xdr:to>
      <xdr:col>17</xdr:col>
      <xdr:colOff>590044</xdr:colOff>
      <xdr:row>5</xdr:row>
      <xdr:rowOff>76071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5625" y="0"/>
          <a:ext cx="4047619" cy="1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89648</xdr:colOff>
      <xdr:row>28</xdr:row>
      <xdr:rowOff>145677</xdr:rowOff>
    </xdr:from>
    <xdr:to>
      <xdr:col>22</xdr:col>
      <xdr:colOff>192962</xdr:colOff>
      <xdr:row>58</xdr:row>
      <xdr:rowOff>22413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0824" y="5479677"/>
          <a:ext cx="7364726" cy="55917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71436</xdr:colOff>
      <xdr:row>3</xdr:row>
      <xdr:rowOff>4770</xdr:rowOff>
    </xdr:from>
    <xdr:to>
      <xdr:col>10</xdr:col>
      <xdr:colOff>361950</xdr:colOff>
      <xdr:row>7</xdr:row>
      <xdr:rowOff>95255</xdr:rowOff>
    </xdr:to>
    <xdr:sp macro="" textlink="">
      <xdr:nvSpPr>
        <xdr:cNvPr id="2" name="Curved Down Arrow 1"/>
        <xdr:cNvSpPr/>
      </xdr:nvSpPr>
      <xdr:spPr>
        <a:xfrm rot="5400000">
          <a:off x="5886450" y="857256"/>
          <a:ext cx="852485" cy="290514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333375</xdr:colOff>
      <xdr:row>7</xdr:row>
      <xdr:rowOff>47625</xdr:rowOff>
    </xdr:from>
    <xdr:to>
      <xdr:col>5</xdr:col>
      <xdr:colOff>171450</xdr:colOff>
      <xdr:row>8</xdr:row>
      <xdr:rowOff>114300</xdr:rowOff>
    </xdr:to>
    <xdr:sp macro="" textlink="">
      <xdr:nvSpPr>
        <xdr:cNvPr id="3" name="Minus 2"/>
        <xdr:cNvSpPr/>
      </xdr:nvSpPr>
      <xdr:spPr>
        <a:xfrm>
          <a:off x="2771775" y="1381125"/>
          <a:ext cx="447675" cy="25717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371474</xdr:colOff>
      <xdr:row>6</xdr:row>
      <xdr:rowOff>171450</xdr:rowOff>
    </xdr:from>
    <xdr:to>
      <xdr:col>11</xdr:col>
      <xdr:colOff>533399</xdr:colOff>
      <xdr:row>8</xdr:row>
      <xdr:rowOff>142875</xdr:rowOff>
    </xdr:to>
    <xdr:sp macro="" textlink="">
      <xdr:nvSpPr>
        <xdr:cNvPr id="4" name="Equal 3"/>
        <xdr:cNvSpPr/>
      </xdr:nvSpPr>
      <xdr:spPr>
        <a:xfrm>
          <a:off x="6467474" y="1314450"/>
          <a:ext cx="771525" cy="352425"/>
        </a:xfrm>
        <a:prstGeom prst="mathEqua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400050</xdr:colOff>
      <xdr:row>15</xdr:row>
      <xdr:rowOff>28575</xdr:rowOff>
    </xdr:from>
    <xdr:to>
      <xdr:col>14</xdr:col>
      <xdr:colOff>303707</xdr:colOff>
      <xdr:row>49</xdr:row>
      <xdr:rowOff>189670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2886075"/>
          <a:ext cx="8742857" cy="66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2</xdr:row>
      <xdr:rowOff>28575</xdr:rowOff>
    </xdr:from>
    <xdr:to>
      <xdr:col>7</xdr:col>
      <xdr:colOff>332974</xdr:colOff>
      <xdr:row>55</xdr:row>
      <xdr:rowOff>132075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650" y="409575"/>
          <a:ext cx="3209524" cy="10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243321</xdr:colOff>
      <xdr:row>1</xdr:row>
      <xdr:rowOff>76200</xdr:rowOff>
    </xdr:from>
    <xdr:to>
      <xdr:col>27</xdr:col>
      <xdr:colOff>435648</xdr:colOff>
      <xdr:row>22</xdr:row>
      <xdr:rowOff>180109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3" b="821"/>
        <a:stretch/>
      </xdr:blipFill>
      <xdr:spPr>
        <a:xfrm>
          <a:off x="11216121" y="266700"/>
          <a:ext cx="5678727" cy="410440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40</xdr:row>
      <xdr:rowOff>2682</xdr:rowOff>
    </xdr:from>
    <xdr:to>
      <xdr:col>6</xdr:col>
      <xdr:colOff>509789</xdr:colOff>
      <xdr:row>41</xdr:row>
      <xdr:rowOff>174401</xdr:rowOff>
    </xdr:to>
    <xdr:sp macro="" textlink="">
      <xdr:nvSpPr>
        <xdr:cNvPr id="3" name="Arrow: Right 5">
          <a:extLst>
            <a:ext uri="{FF2B5EF4-FFF2-40B4-BE49-F238E27FC236}">
              <a16:creationId xmlns:a16="http://schemas.microsoft.com/office/drawing/2014/main" id="{EF341B41-0CB7-48D6-9271-9F5DB4E1E6F0}"/>
            </a:ext>
          </a:extLst>
        </xdr:cNvPr>
        <xdr:cNvSpPr/>
      </xdr:nvSpPr>
      <xdr:spPr>
        <a:xfrm>
          <a:off x="4552949" y="7632207"/>
          <a:ext cx="424065" cy="3622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7</xdr:col>
      <xdr:colOff>409575</xdr:colOff>
      <xdr:row>36</xdr:row>
      <xdr:rowOff>38099</xdr:rowOff>
    </xdr:from>
    <xdr:to>
      <xdr:col>8</xdr:col>
      <xdr:colOff>761910</xdr:colOff>
      <xdr:row>38</xdr:row>
      <xdr:rowOff>167559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E395E3-32A8-43C8-92B4-2419AB02D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3575" y="6905624"/>
          <a:ext cx="961935" cy="51046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36</xdr:row>
      <xdr:rowOff>19050</xdr:rowOff>
    </xdr:from>
    <xdr:to>
      <xdr:col>11</xdr:col>
      <xdr:colOff>590853</xdr:colOff>
      <xdr:row>38</xdr:row>
      <xdr:rowOff>148510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9F51A6-FB1E-43A0-8498-1AB17B8B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0" y="6886575"/>
          <a:ext cx="1629078" cy="510460"/>
        </a:xfrm>
        <a:prstGeom prst="rect">
          <a:avLst/>
        </a:prstGeom>
      </xdr:spPr>
    </xdr:pic>
    <xdr:clientData/>
  </xdr:twoCellAnchor>
  <xdr:oneCellAnchor>
    <xdr:from>
      <xdr:col>7</xdr:col>
      <xdr:colOff>223557</xdr:colOff>
      <xdr:row>39</xdr:row>
      <xdr:rowOff>52387</xdr:rowOff>
    </xdr:from>
    <xdr:ext cx="327846" cy="17498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557557" y="749141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id-ID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𝐼</m:t>
                        </m:r>
                      </m:e>
                      <m:sup>
                        <m:r>
                          <a:rPr lang="id-ID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p>
                    </m:sSup>
                    <m:r>
                      <a:rPr lang="id-ID" sz="1100" b="0" i="1">
                        <a:latin typeface="Cambria Math" panose="02040503050406030204" pitchFamily="18" charset="0"/>
                      </a:rPr>
                      <m:t>= </m:t>
                    </m:r>
                  </m:oMath>
                </m:oMathPara>
              </a14:m>
              <a:endParaRPr lang="id-ID" sz="1100"/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6094C9A0-EABA-4FA9-8BF0-0A4F2F3B372B}"/>
                </a:ext>
              </a:extLst>
            </xdr:cNvPr>
            <xdr:cNvSpPr txBox="1"/>
          </xdr:nvSpPr>
          <xdr:spPr>
            <a:xfrm>
              <a:off x="5557557" y="7491412"/>
              <a:ext cx="327846" cy="17498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id-ID" sz="1100" b="0" i="0">
                  <a:latin typeface="Cambria Math" panose="02040503050406030204" pitchFamily="18" charset="0"/>
                </a:rPr>
                <a:t>𝐼^1= </a:t>
              </a:r>
              <a:endParaRPr lang="id-ID" sz="1100"/>
            </a:p>
          </xdr:txBody>
        </xdr:sp>
      </mc:Fallback>
    </mc:AlternateContent>
    <xdr:clientData/>
  </xdr:oneCellAnchor>
  <xdr:twoCellAnchor>
    <xdr:from>
      <xdr:col>15</xdr:col>
      <xdr:colOff>119619</xdr:colOff>
      <xdr:row>40</xdr:row>
      <xdr:rowOff>86938</xdr:rowOff>
    </xdr:from>
    <xdr:to>
      <xdr:col>16</xdr:col>
      <xdr:colOff>474473</xdr:colOff>
      <xdr:row>42</xdr:row>
      <xdr:rowOff>8088</xdr:rowOff>
    </xdr:to>
    <xdr:sp macro="" textlink="">
      <xdr:nvSpPr>
        <xdr:cNvPr id="7" name="Arrow: Right 12">
          <a:extLst>
            <a:ext uri="{FF2B5EF4-FFF2-40B4-BE49-F238E27FC236}">
              <a16:creationId xmlns:a16="http://schemas.microsoft.com/office/drawing/2014/main" id="{1882C5A4-6EB6-40F0-BE15-32884941A668}"/>
            </a:ext>
          </a:extLst>
        </xdr:cNvPr>
        <xdr:cNvSpPr/>
      </xdr:nvSpPr>
      <xdr:spPr>
        <a:xfrm>
          <a:off x="11273394" y="7716463"/>
          <a:ext cx="964454" cy="3021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id-ID" sz="1100"/>
        </a:p>
      </xdr:txBody>
    </xdr:sp>
    <xdr:clientData/>
  </xdr:twoCellAnchor>
  <xdr:twoCellAnchor editAs="oneCell">
    <xdr:from>
      <xdr:col>17</xdr:col>
      <xdr:colOff>540352</xdr:colOff>
      <xdr:row>32</xdr:row>
      <xdr:rowOff>101878</xdr:rowOff>
    </xdr:from>
    <xdr:to>
      <xdr:col>22</xdr:col>
      <xdr:colOff>239467</xdr:colOff>
      <xdr:row>38</xdr:row>
      <xdr:rowOff>33857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51357B-1338-4C33-933E-D0333E11E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13327" y="6207403"/>
          <a:ext cx="2747115" cy="1074979"/>
        </a:xfrm>
        <a:prstGeom prst="rect">
          <a:avLst/>
        </a:prstGeom>
      </xdr:spPr>
    </xdr:pic>
    <xdr:clientData/>
  </xdr:twoCellAnchor>
  <xdr:twoCellAnchor editAs="oneCell">
    <xdr:from>
      <xdr:col>22</xdr:col>
      <xdr:colOff>536463</xdr:colOff>
      <xdr:row>35</xdr:row>
      <xdr:rowOff>176621</xdr:rowOff>
    </xdr:from>
    <xdr:to>
      <xdr:col>28</xdr:col>
      <xdr:colOff>22133</xdr:colOff>
      <xdr:row>38</xdr:row>
      <xdr:rowOff>54986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A31160-0161-4782-B96E-815D630F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57438" y="6853646"/>
          <a:ext cx="3143270" cy="449865"/>
        </a:xfrm>
        <a:prstGeom prst="rect">
          <a:avLst/>
        </a:prstGeom>
      </xdr:spPr>
    </xdr:pic>
    <xdr:clientData/>
  </xdr:twoCellAnchor>
  <xdr:twoCellAnchor editAs="oneCell">
    <xdr:from>
      <xdr:col>1</xdr:col>
      <xdr:colOff>261995</xdr:colOff>
      <xdr:row>33</xdr:row>
      <xdr:rowOff>37877</xdr:rowOff>
    </xdr:from>
    <xdr:to>
      <xdr:col>2</xdr:col>
      <xdr:colOff>102709</xdr:colOff>
      <xdr:row>35</xdr:row>
      <xdr:rowOff>81343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5112" t="90531" r="77640" b="163"/>
        <a:stretch/>
      </xdr:blipFill>
      <xdr:spPr>
        <a:xfrm>
          <a:off x="1157345" y="6333902"/>
          <a:ext cx="450314" cy="424466"/>
        </a:xfrm>
        <a:prstGeom prst="rect">
          <a:avLst/>
        </a:prstGeom>
      </xdr:spPr>
    </xdr:pic>
    <xdr:clientData/>
  </xdr:twoCellAnchor>
  <xdr:twoCellAnchor editAs="oneCell">
    <xdr:from>
      <xdr:col>12</xdr:col>
      <xdr:colOff>254894</xdr:colOff>
      <xdr:row>36</xdr:row>
      <xdr:rowOff>67077</xdr:rowOff>
    </xdr:from>
    <xdr:to>
      <xdr:col>13</xdr:col>
      <xdr:colOff>99679</xdr:colOff>
      <xdr:row>38</xdr:row>
      <xdr:rowOff>97129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37" t="52679" r="73336" b="41124"/>
        <a:stretch/>
      </xdr:blipFill>
      <xdr:spPr>
        <a:xfrm>
          <a:off x="9246494" y="6934602"/>
          <a:ext cx="454385" cy="411052"/>
        </a:xfrm>
        <a:prstGeom prst="rect">
          <a:avLst/>
        </a:prstGeom>
      </xdr:spPr>
    </xdr:pic>
    <xdr:clientData/>
  </xdr:twoCellAnchor>
  <xdr:twoCellAnchor editAs="oneCell">
    <xdr:from>
      <xdr:col>22</xdr:col>
      <xdr:colOff>517088</xdr:colOff>
      <xdr:row>32</xdr:row>
      <xdr:rowOff>133563</xdr:rowOff>
    </xdr:from>
    <xdr:to>
      <xdr:col>23</xdr:col>
      <xdr:colOff>377015</xdr:colOff>
      <xdr:row>35</xdr:row>
      <xdr:rowOff>46363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583" t="60989" r="71282" b="31969"/>
        <a:stretch/>
      </xdr:blipFill>
      <xdr:spPr>
        <a:xfrm>
          <a:off x="15938063" y="6239088"/>
          <a:ext cx="469527" cy="484300"/>
        </a:xfrm>
        <a:prstGeom prst="rect">
          <a:avLst/>
        </a:prstGeom>
      </xdr:spPr>
    </xdr:pic>
    <xdr:clientData/>
  </xdr:twoCellAnchor>
  <xdr:twoCellAnchor editAs="oneCell">
    <xdr:from>
      <xdr:col>3</xdr:col>
      <xdr:colOff>17317</xdr:colOff>
      <xdr:row>0</xdr:row>
      <xdr:rowOff>121227</xdr:rowOff>
    </xdr:from>
    <xdr:to>
      <xdr:col>17</xdr:col>
      <xdr:colOff>93517</xdr:colOff>
      <xdr:row>20</xdr:row>
      <xdr:rowOff>35502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79517" y="121227"/>
          <a:ext cx="8801100" cy="3724275"/>
        </a:xfrm>
        <a:prstGeom prst="rect">
          <a:avLst/>
        </a:prstGeom>
      </xdr:spPr>
    </xdr:pic>
    <xdr:clientData/>
  </xdr:twoCellAnchor>
  <xdr:twoCellAnchor>
    <xdr:from>
      <xdr:col>16</xdr:col>
      <xdr:colOff>31048</xdr:colOff>
      <xdr:row>9</xdr:row>
      <xdr:rowOff>186171</xdr:rowOff>
    </xdr:from>
    <xdr:to>
      <xdr:col>19</xdr:col>
      <xdr:colOff>266946</xdr:colOff>
      <xdr:row>10</xdr:row>
      <xdr:rowOff>176645</xdr:rowOff>
    </xdr:to>
    <xdr:sp macro="" textlink="">
      <xdr:nvSpPr>
        <xdr:cNvPr id="14" name="Right Arrow 13"/>
        <xdr:cNvSpPr/>
      </xdr:nvSpPr>
      <xdr:spPr>
        <a:xfrm>
          <a:off x="9784648" y="1900671"/>
          <a:ext cx="2064698" cy="180974"/>
        </a:xfrm>
        <a:prstGeom prst="rightArrow">
          <a:avLst/>
        </a:prstGeom>
        <a:solidFill>
          <a:srgbClr val="4472C4">
            <a:alpha val="45882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67291</xdr:colOff>
      <xdr:row>1</xdr:row>
      <xdr:rowOff>15586</xdr:rowOff>
    </xdr:from>
    <xdr:to>
      <xdr:col>26</xdr:col>
      <xdr:colOff>336218</xdr:colOff>
      <xdr:row>2</xdr:row>
      <xdr:rowOff>32040</xdr:rowOff>
    </xdr:to>
    <xdr:sp macro="" textlink="">
      <xdr:nvSpPr>
        <xdr:cNvPr id="15" name="Right Arrow 14"/>
        <xdr:cNvSpPr/>
      </xdr:nvSpPr>
      <xdr:spPr>
        <a:xfrm>
          <a:off x="9820891" y="206086"/>
          <a:ext cx="6364927" cy="20695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230950</xdr:colOff>
      <xdr:row>19</xdr:row>
      <xdr:rowOff>79661</xdr:rowOff>
    </xdr:from>
    <xdr:to>
      <xdr:col>19</xdr:col>
      <xdr:colOff>472292</xdr:colOff>
      <xdr:row>20</xdr:row>
      <xdr:rowOff>165387</xdr:rowOff>
    </xdr:to>
    <xdr:sp macro="" textlink="">
      <xdr:nvSpPr>
        <xdr:cNvPr id="16" name="Right Arrow 15"/>
        <xdr:cNvSpPr/>
      </xdr:nvSpPr>
      <xdr:spPr>
        <a:xfrm rot="888334">
          <a:off x="9374950" y="3699161"/>
          <a:ext cx="2679742" cy="27622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27216</xdr:colOff>
      <xdr:row>42</xdr:row>
      <xdr:rowOff>136072</xdr:rowOff>
    </xdr:from>
    <xdr:to>
      <xdr:col>12</xdr:col>
      <xdr:colOff>297208</xdr:colOff>
      <xdr:row>51</xdr:row>
      <xdr:rowOff>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9" t="19577" r="-23" b="54223"/>
        <a:stretch/>
      </xdr:blipFill>
      <xdr:spPr>
        <a:xfrm>
          <a:off x="27216" y="11947072"/>
          <a:ext cx="7734871" cy="1578428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10</xdr:row>
      <xdr:rowOff>171450</xdr:rowOff>
    </xdr:from>
    <xdr:to>
      <xdr:col>4</xdr:col>
      <xdr:colOff>85725</xdr:colOff>
      <xdr:row>12</xdr:row>
      <xdr:rowOff>28575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7335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</xdr:col>
      <xdr:colOff>104776</xdr:colOff>
      <xdr:row>10</xdr:row>
      <xdr:rowOff>57150</xdr:rowOff>
    </xdr:from>
    <xdr:to>
      <xdr:col>4</xdr:col>
      <xdr:colOff>133350</xdr:colOff>
      <xdr:row>11</xdr:row>
      <xdr:rowOff>85725</xdr:rowOff>
    </xdr:to>
    <xdr:sp macro="" textlink="">
      <xdr:nvSpPr>
        <xdr:cNvPr id="4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7240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219075</xdr:colOff>
      <xdr:row>12</xdr:row>
      <xdr:rowOff>85725</xdr:rowOff>
    </xdr:from>
    <xdr:to>
      <xdr:col>4</xdr:col>
      <xdr:colOff>484463</xdr:colOff>
      <xdr:row>13</xdr:row>
      <xdr:rowOff>161925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8325" y="5610225"/>
          <a:ext cx="1484588" cy="266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152400</xdr:rowOff>
    </xdr:from>
    <xdr:to>
      <xdr:col>2</xdr:col>
      <xdr:colOff>314295</xdr:colOff>
      <xdr:row>17</xdr:row>
      <xdr:rowOff>204787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95450" y="6438900"/>
          <a:ext cx="238095" cy="314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189443</xdr:colOff>
      <xdr:row>18</xdr:row>
      <xdr:rowOff>0</xdr:rowOff>
    </xdr:from>
    <xdr:to>
      <xdr:col>6</xdr:col>
      <xdr:colOff>151535</xdr:colOff>
      <xdr:row>18</xdr:row>
      <xdr:rowOff>205859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8293" y="6667500"/>
          <a:ext cx="1790891" cy="205859"/>
        </a:xfrm>
        <a:prstGeom prst="rect">
          <a:avLst/>
        </a:prstGeom>
      </xdr:spPr>
    </xdr:pic>
    <xdr:clientData/>
  </xdr:twoCellAnchor>
  <xdr:oneCellAnchor>
    <xdr:from>
      <xdr:col>2</xdr:col>
      <xdr:colOff>133350</xdr:colOff>
      <xdr:row>22</xdr:row>
      <xdr:rowOff>9525</xdr:rowOff>
    </xdr:from>
    <xdr:ext cx="171429" cy="190476"/>
    <xdr:pic>
      <xdr:nvPicPr>
        <xdr:cNvPr id="8" name="Picture 7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439025"/>
          <a:ext cx="171429" cy="190476"/>
        </a:xfrm>
        <a:prstGeom prst="rect">
          <a:avLst/>
        </a:prstGeom>
      </xdr:spPr>
    </xdr:pic>
    <xdr:clientData/>
  </xdr:oneCellAnchor>
  <xdr:twoCellAnchor editAs="oneCell">
    <xdr:from>
      <xdr:col>2</xdr:col>
      <xdr:colOff>123826</xdr:colOff>
      <xdr:row>24</xdr:row>
      <xdr:rowOff>38099</xdr:rowOff>
    </xdr:from>
    <xdr:to>
      <xdr:col>3</xdr:col>
      <xdr:colOff>339437</xdr:colOff>
      <xdr:row>25</xdr:row>
      <xdr:rowOff>123824</xdr:rowOff>
    </xdr:to>
    <xdr:pic>
      <xdr:nvPicPr>
        <xdr:cNvPr id="9" name="Picture 8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743076" y="7848599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13865</xdr:rowOff>
    </xdr:from>
    <xdr:to>
      <xdr:col>5</xdr:col>
      <xdr:colOff>272761</xdr:colOff>
      <xdr:row>25</xdr:row>
      <xdr:rowOff>186038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7824365"/>
          <a:ext cx="882362" cy="362673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23</xdr:row>
      <xdr:rowOff>57150</xdr:rowOff>
    </xdr:from>
    <xdr:to>
      <xdr:col>7</xdr:col>
      <xdr:colOff>191773</xdr:colOff>
      <xdr:row>24</xdr:row>
      <xdr:rowOff>81490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4" y="7677150"/>
          <a:ext cx="2106299" cy="21484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0</xdr:rowOff>
    </xdr:from>
    <xdr:to>
      <xdr:col>2</xdr:col>
      <xdr:colOff>304779</xdr:colOff>
      <xdr:row>30</xdr:row>
      <xdr:rowOff>4355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52600" y="9191625"/>
          <a:ext cx="171429" cy="19485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30</xdr:row>
      <xdr:rowOff>9525</xdr:rowOff>
    </xdr:from>
    <xdr:to>
      <xdr:col>6</xdr:col>
      <xdr:colOff>224514</xdr:colOff>
      <xdr:row>31</xdr:row>
      <xdr:rowOff>44200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3625" y="9534525"/>
          <a:ext cx="1948538" cy="22517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31</xdr:row>
      <xdr:rowOff>57149</xdr:rowOff>
    </xdr:from>
    <xdr:to>
      <xdr:col>3</xdr:col>
      <xdr:colOff>415637</xdr:colOff>
      <xdr:row>32</xdr:row>
      <xdr:rowOff>142874</xdr:rowOff>
    </xdr:to>
    <xdr:pic>
      <xdr:nvPicPr>
        <xdr:cNvPr id="14" name="Picture 13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19276" y="9772649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31</xdr:row>
      <xdr:rowOff>36773</xdr:rowOff>
    </xdr:from>
    <xdr:to>
      <xdr:col>5</xdr:col>
      <xdr:colOff>272761</xdr:colOff>
      <xdr:row>33</xdr:row>
      <xdr:rowOff>14588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47975" y="9752273"/>
          <a:ext cx="872837" cy="35881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36</xdr:row>
      <xdr:rowOff>0</xdr:rowOff>
    </xdr:from>
    <xdr:to>
      <xdr:col>2</xdr:col>
      <xdr:colOff>342875</xdr:colOff>
      <xdr:row>36</xdr:row>
      <xdr:rowOff>180952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2125" y="10668000"/>
          <a:ext cx="200000" cy="180952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419101</xdr:colOff>
      <xdr:row>37</xdr:row>
      <xdr:rowOff>57150</xdr:rowOff>
    </xdr:from>
    <xdr:to>
      <xdr:col>6</xdr:col>
      <xdr:colOff>532535</xdr:colOff>
      <xdr:row>38</xdr:row>
      <xdr:rowOff>64511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47951" y="10915650"/>
          <a:ext cx="1942233" cy="197861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276226</xdr:colOff>
      <xdr:row>38</xdr:row>
      <xdr:rowOff>66674</xdr:rowOff>
    </xdr:from>
    <xdr:to>
      <xdr:col>3</xdr:col>
      <xdr:colOff>491837</xdr:colOff>
      <xdr:row>39</xdr:row>
      <xdr:rowOff>152399</xdr:rowOff>
    </xdr:to>
    <xdr:pic>
      <xdr:nvPicPr>
        <xdr:cNvPr id="18" name="Picture 17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95476" y="11115674"/>
          <a:ext cx="82521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76200</xdr:colOff>
      <xdr:row>38</xdr:row>
      <xdr:rowOff>47625</xdr:rowOff>
    </xdr:from>
    <xdr:to>
      <xdr:col>5</xdr:col>
      <xdr:colOff>323660</xdr:colOff>
      <xdr:row>40</xdr:row>
      <xdr:rowOff>19050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4650" y="11096625"/>
          <a:ext cx="857061" cy="3524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56</xdr:row>
      <xdr:rowOff>19050</xdr:rowOff>
    </xdr:from>
    <xdr:to>
      <xdr:col>2</xdr:col>
      <xdr:colOff>238100</xdr:colOff>
      <xdr:row>56</xdr:row>
      <xdr:rowOff>171425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4975" y="14516100"/>
          <a:ext cx="152375" cy="152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247619</xdr:colOff>
      <xdr:row>64</xdr:row>
      <xdr:rowOff>28548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19250" y="15830550"/>
          <a:ext cx="247619" cy="2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61</xdr:row>
      <xdr:rowOff>0</xdr:rowOff>
    </xdr:from>
    <xdr:to>
      <xdr:col>4</xdr:col>
      <xdr:colOff>225042</xdr:colOff>
      <xdr:row>62</xdr:row>
      <xdr:rowOff>9500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14575" y="15449550"/>
          <a:ext cx="748916" cy="2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600949</xdr:colOff>
      <xdr:row>27</xdr:row>
      <xdr:rowOff>149686</xdr:rowOff>
    </xdr:from>
    <xdr:to>
      <xdr:col>11</xdr:col>
      <xdr:colOff>165760</xdr:colOff>
      <xdr:row>30</xdr:row>
      <xdr:rowOff>142878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378" t="38010" r="56843" b="30840"/>
        <a:stretch/>
      </xdr:blipFill>
      <xdr:spPr>
        <a:xfrm rot="5400000">
          <a:off x="5601695" y="6483690"/>
          <a:ext cx="707567" cy="2041310"/>
        </a:xfrm>
        <a:prstGeom prst="rect">
          <a:avLst/>
        </a:prstGeom>
      </xdr:spPr>
    </xdr:pic>
    <xdr:clientData/>
  </xdr:twoCellAnchor>
  <xdr:twoCellAnchor editAs="oneCell">
    <xdr:from>
      <xdr:col>7</xdr:col>
      <xdr:colOff>587144</xdr:colOff>
      <xdr:row>21</xdr:row>
      <xdr:rowOff>54429</xdr:rowOff>
    </xdr:from>
    <xdr:to>
      <xdr:col>11</xdr:col>
      <xdr:colOff>97723</xdr:colOff>
      <xdr:row>22</xdr:row>
      <xdr:rowOff>285750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1044" t="39410" r="41913" b="30841"/>
        <a:stretch/>
      </xdr:blipFill>
      <xdr:spPr>
        <a:xfrm rot="5400000">
          <a:off x="5632210" y="4343863"/>
          <a:ext cx="564696" cy="1987078"/>
        </a:xfrm>
        <a:prstGeom prst="rect">
          <a:avLst/>
        </a:prstGeom>
      </xdr:spPr>
    </xdr:pic>
    <xdr:clientData/>
  </xdr:twoCellAnchor>
  <xdr:twoCellAnchor editAs="oneCell">
    <xdr:from>
      <xdr:col>8</xdr:col>
      <xdr:colOff>-1</xdr:colOff>
      <xdr:row>15</xdr:row>
      <xdr:rowOff>136071</xdr:rowOff>
    </xdr:from>
    <xdr:to>
      <xdr:col>11</xdr:col>
      <xdr:colOff>165140</xdr:colOff>
      <xdr:row>18</xdr:row>
      <xdr:rowOff>23812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819" t="38413" r="30432" b="31404"/>
        <a:stretch/>
      </xdr:blipFill>
      <xdr:spPr>
        <a:xfrm rot="5400000">
          <a:off x="5603667" y="2485778"/>
          <a:ext cx="721179" cy="2022515"/>
        </a:xfrm>
        <a:prstGeom prst="rect">
          <a:avLst/>
        </a:prstGeom>
      </xdr:spPr>
    </xdr:pic>
    <xdr:clientData/>
  </xdr:twoCellAnchor>
  <xdr:twoCellAnchor editAs="oneCell">
    <xdr:from>
      <xdr:col>7</xdr:col>
      <xdr:colOff>606197</xdr:colOff>
      <xdr:row>35</xdr:row>
      <xdr:rowOff>101376</xdr:rowOff>
    </xdr:from>
    <xdr:to>
      <xdr:col>11</xdr:col>
      <xdr:colOff>185493</xdr:colOff>
      <xdr:row>38</xdr:row>
      <xdr:rowOff>128590</xdr:rowOff>
    </xdr:to>
    <xdr:pic>
      <xdr:nvPicPr>
        <xdr:cNvPr id="26" name="Picture 25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266" t="38433" r="18279" b="30800"/>
        <a:stretch/>
      </xdr:blipFill>
      <xdr:spPr>
        <a:xfrm rot="5400000">
          <a:off x="5982938" y="9869385"/>
          <a:ext cx="598714" cy="2017695"/>
        </a:xfrm>
        <a:prstGeom prst="rect">
          <a:avLst/>
        </a:prstGeom>
      </xdr:spPr>
    </xdr:pic>
    <xdr:clientData/>
  </xdr:twoCellAnchor>
  <xdr:twoCellAnchor>
    <xdr:from>
      <xdr:col>0</xdr:col>
      <xdr:colOff>707573</xdr:colOff>
      <xdr:row>45</xdr:row>
      <xdr:rowOff>81643</xdr:rowOff>
    </xdr:from>
    <xdr:to>
      <xdr:col>3</xdr:col>
      <xdr:colOff>408215</xdr:colOff>
      <xdr:row>51</xdr:row>
      <xdr:rowOff>13607</xdr:rowOff>
    </xdr:to>
    <xdr:sp macro="" textlink="">
      <xdr:nvSpPr>
        <xdr:cNvPr id="27" name="Rectangle 26"/>
        <xdr:cNvSpPr/>
      </xdr:nvSpPr>
      <xdr:spPr>
        <a:xfrm>
          <a:off x="612323" y="12464143"/>
          <a:ext cx="2024742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299356</xdr:colOff>
      <xdr:row>45</xdr:row>
      <xdr:rowOff>111579</xdr:rowOff>
    </xdr:from>
    <xdr:to>
      <xdr:col>5</xdr:col>
      <xdr:colOff>503463</xdr:colOff>
      <xdr:row>51</xdr:row>
      <xdr:rowOff>43543</xdr:rowOff>
    </xdr:to>
    <xdr:sp macro="" textlink="">
      <xdr:nvSpPr>
        <xdr:cNvPr id="28" name="Rectangle 27"/>
        <xdr:cNvSpPr/>
      </xdr:nvSpPr>
      <xdr:spPr>
        <a:xfrm>
          <a:off x="3137806" y="12494079"/>
          <a:ext cx="813707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356506</xdr:colOff>
      <xdr:row>45</xdr:row>
      <xdr:rowOff>100694</xdr:rowOff>
    </xdr:from>
    <xdr:to>
      <xdr:col>7</xdr:col>
      <xdr:colOff>204107</xdr:colOff>
      <xdr:row>51</xdr:row>
      <xdr:rowOff>32658</xdr:rowOff>
    </xdr:to>
    <xdr:sp macro="" textlink="">
      <xdr:nvSpPr>
        <xdr:cNvPr id="29" name="Rectangle 28"/>
        <xdr:cNvSpPr/>
      </xdr:nvSpPr>
      <xdr:spPr>
        <a:xfrm>
          <a:off x="4414156" y="12483194"/>
          <a:ext cx="457201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299357</xdr:colOff>
      <xdr:row>45</xdr:row>
      <xdr:rowOff>68036</xdr:rowOff>
    </xdr:from>
    <xdr:to>
      <xdr:col>11</xdr:col>
      <xdr:colOff>462642</xdr:colOff>
      <xdr:row>51</xdr:row>
      <xdr:rowOff>0</xdr:rowOff>
    </xdr:to>
    <xdr:sp macro="" textlink="">
      <xdr:nvSpPr>
        <xdr:cNvPr id="30" name="Rectangle 29"/>
        <xdr:cNvSpPr/>
      </xdr:nvSpPr>
      <xdr:spPr>
        <a:xfrm>
          <a:off x="5576207" y="12450536"/>
          <a:ext cx="1992085" cy="1074964"/>
        </a:xfrm>
        <a:prstGeom prst="rect">
          <a:avLst/>
        </a:prstGeom>
        <a:solidFill>
          <a:srgbClr val="A1C6E7"/>
        </a:solidFill>
        <a:ln>
          <a:noFill/>
        </a:ln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149678</xdr:colOff>
      <xdr:row>59</xdr:row>
      <xdr:rowOff>81641</xdr:rowOff>
    </xdr:from>
    <xdr:to>
      <xdr:col>11</xdr:col>
      <xdr:colOff>369248</xdr:colOff>
      <xdr:row>75</xdr:row>
      <xdr:rowOff>101734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5684" t="21125" r="-24" b="29997"/>
        <a:stretch/>
      </xdr:blipFill>
      <xdr:spPr>
        <a:xfrm>
          <a:off x="5426528" y="15150191"/>
          <a:ext cx="2048369" cy="3068093"/>
        </a:xfrm>
        <a:prstGeom prst="rect">
          <a:avLst/>
        </a:prstGeom>
      </xdr:spPr>
    </xdr:pic>
    <xdr:clientData/>
  </xdr:twoCellAnchor>
  <xdr:twoCellAnchor>
    <xdr:from>
      <xdr:col>15</xdr:col>
      <xdr:colOff>114300</xdr:colOff>
      <xdr:row>10</xdr:row>
      <xdr:rowOff>171450</xdr:rowOff>
    </xdr:from>
    <xdr:to>
      <xdr:col>17</xdr:col>
      <xdr:colOff>85725</xdr:colOff>
      <xdr:row>12</xdr:row>
      <xdr:rowOff>28575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0229850" y="5314950"/>
          <a:ext cx="1571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15</xdr:col>
      <xdr:colOff>104776</xdr:colOff>
      <xdr:row>10</xdr:row>
      <xdr:rowOff>57150</xdr:rowOff>
    </xdr:from>
    <xdr:to>
      <xdr:col>17</xdr:col>
      <xdr:colOff>133350</xdr:colOff>
      <xdr:row>11</xdr:row>
      <xdr:rowOff>85725</xdr:rowOff>
    </xdr:to>
    <xdr:sp macro="" textlink="">
      <xdr:nvSpPr>
        <xdr:cNvPr id="159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0220326" y="5200650"/>
          <a:ext cx="1628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219075</xdr:colOff>
      <xdr:row>12</xdr:row>
      <xdr:rowOff>85725</xdr:rowOff>
    </xdr:from>
    <xdr:ext cx="1516008" cy="266700"/>
    <xdr:pic>
      <xdr:nvPicPr>
        <xdr:cNvPr id="160" name="Picture 159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346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15</xdr:col>
      <xdr:colOff>76200</xdr:colOff>
      <xdr:row>16</xdr:row>
      <xdr:rowOff>152400</xdr:rowOff>
    </xdr:from>
    <xdr:ext cx="238095" cy="314325"/>
    <xdr:pic>
      <xdr:nvPicPr>
        <xdr:cNvPr id="161" name="Picture 160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16</xdr:col>
      <xdr:colOff>189443</xdr:colOff>
      <xdr:row>18</xdr:row>
      <xdr:rowOff>0</xdr:rowOff>
    </xdr:from>
    <xdr:ext cx="1838022" cy="205859"/>
    <xdr:pic>
      <xdr:nvPicPr>
        <xdr:cNvPr id="162" name="Picture 161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050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22</xdr:row>
      <xdr:rowOff>9525</xdr:rowOff>
    </xdr:from>
    <xdr:ext cx="171429" cy="190476"/>
    <xdr:pic>
      <xdr:nvPicPr>
        <xdr:cNvPr id="163" name="Picture 162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489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15</xdr:col>
      <xdr:colOff>123826</xdr:colOff>
      <xdr:row>24</xdr:row>
      <xdr:rowOff>38099</xdr:rowOff>
    </xdr:from>
    <xdr:ext cx="840922" cy="276225"/>
    <xdr:pic>
      <xdr:nvPicPr>
        <xdr:cNvPr id="164" name="Picture 163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2393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24</xdr:row>
      <xdr:rowOff>13865</xdr:rowOff>
    </xdr:from>
    <xdr:ext cx="898072" cy="362673"/>
    <xdr:pic>
      <xdr:nvPicPr>
        <xdr:cNvPr id="165" name="Picture 164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157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16</xdr:col>
      <xdr:colOff>523874</xdr:colOff>
      <xdr:row>23</xdr:row>
      <xdr:rowOff>57150</xdr:rowOff>
    </xdr:from>
    <xdr:ext cx="2169139" cy="214840"/>
    <xdr:pic>
      <xdr:nvPicPr>
        <xdr:cNvPr id="166" name="Picture 165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95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15</xdr:col>
      <xdr:colOff>133350</xdr:colOff>
      <xdr:row>29</xdr:row>
      <xdr:rowOff>0</xdr:rowOff>
    </xdr:from>
    <xdr:ext cx="171429" cy="194855"/>
    <xdr:pic>
      <xdr:nvPicPr>
        <xdr:cNvPr id="167" name="Picture 166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89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16</xdr:col>
      <xdr:colOff>104775</xdr:colOff>
      <xdr:row>30</xdr:row>
      <xdr:rowOff>9525</xdr:rowOff>
    </xdr:from>
    <xdr:ext cx="1995669" cy="225175"/>
    <xdr:pic>
      <xdr:nvPicPr>
        <xdr:cNvPr id="168" name="Picture 167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204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15</xdr:col>
      <xdr:colOff>200026</xdr:colOff>
      <xdr:row>31</xdr:row>
      <xdr:rowOff>57149</xdr:rowOff>
    </xdr:from>
    <xdr:ext cx="840922" cy="276225"/>
    <xdr:pic>
      <xdr:nvPicPr>
        <xdr:cNvPr id="169" name="Picture 168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3155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9525</xdr:colOff>
      <xdr:row>31</xdr:row>
      <xdr:rowOff>36773</xdr:rowOff>
    </xdr:from>
    <xdr:ext cx="888547" cy="358815"/>
    <xdr:pic>
      <xdr:nvPicPr>
        <xdr:cNvPr id="170" name="Picture 169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252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15</xdr:col>
      <xdr:colOff>142875</xdr:colOff>
      <xdr:row>36</xdr:row>
      <xdr:rowOff>0</xdr:rowOff>
    </xdr:from>
    <xdr:ext cx="200000" cy="180952"/>
    <xdr:pic>
      <xdr:nvPicPr>
        <xdr:cNvPr id="171" name="Picture 170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584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16</xdr:col>
      <xdr:colOff>419101</xdr:colOff>
      <xdr:row>37</xdr:row>
      <xdr:rowOff>57150</xdr:rowOff>
    </xdr:from>
    <xdr:ext cx="1989364" cy="197861"/>
    <xdr:pic>
      <xdr:nvPicPr>
        <xdr:cNvPr id="172" name="Picture 171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15</xdr:col>
      <xdr:colOff>276226</xdr:colOff>
      <xdr:row>38</xdr:row>
      <xdr:rowOff>66674</xdr:rowOff>
    </xdr:from>
    <xdr:ext cx="840922" cy="276225"/>
    <xdr:pic>
      <xdr:nvPicPr>
        <xdr:cNvPr id="173" name="Picture 172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03917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76200</xdr:colOff>
      <xdr:row>38</xdr:row>
      <xdr:rowOff>47625</xdr:rowOff>
    </xdr:from>
    <xdr:ext cx="872771" cy="352425"/>
    <xdr:pic>
      <xdr:nvPicPr>
        <xdr:cNvPr id="174" name="Picture 173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919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15</xdr:col>
      <xdr:colOff>85725</xdr:colOff>
      <xdr:row>56</xdr:row>
      <xdr:rowOff>19050</xdr:rowOff>
    </xdr:from>
    <xdr:ext cx="152375" cy="152375"/>
    <xdr:pic>
      <xdr:nvPicPr>
        <xdr:cNvPr id="175" name="Picture 174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012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15</xdr:col>
      <xdr:colOff>504825</xdr:colOff>
      <xdr:row>42</xdr:row>
      <xdr:rowOff>152400</xdr:rowOff>
    </xdr:from>
    <xdr:ext cx="1712204" cy="200025"/>
    <xdr:pic>
      <xdr:nvPicPr>
        <xdr:cNvPr id="176" name="Picture 175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6203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15</xdr:col>
      <xdr:colOff>0</xdr:colOff>
      <xdr:row>63</xdr:row>
      <xdr:rowOff>0</xdr:rowOff>
    </xdr:from>
    <xdr:ext cx="247619" cy="219048"/>
    <xdr:pic>
      <xdr:nvPicPr>
        <xdr:cNvPr id="177" name="Picture 176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155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16</xdr:col>
      <xdr:colOff>85725</xdr:colOff>
      <xdr:row>61</xdr:row>
      <xdr:rowOff>0</xdr:rowOff>
    </xdr:from>
    <xdr:ext cx="764626" cy="200000"/>
    <xdr:pic>
      <xdr:nvPicPr>
        <xdr:cNvPr id="178" name="Picture 177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01375" y="15449550"/>
          <a:ext cx="764626" cy="200000"/>
        </a:xfrm>
        <a:prstGeom prst="rect">
          <a:avLst/>
        </a:prstGeom>
      </xdr:spPr>
    </xdr:pic>
    <xdr:clientData/>
  </xdr:oneCellAnchor>
  <xdr:twoCellAnchor>
    <xdr:from>
      <xdr:col>28</xdr:col>
      <xdr:colOff>114300</xdr:colOff>
      <xdr:row>10</xdr:row>
      <xdr:rowOff>171450</xdr:rowOff>
    </xdr:from>
    <xdr:to>
      <xdr:col>30</xdr:col>
      <xdr:colOff>85725</xdr:colOff>
      <xdr:row>12</xdr:row>
      <xdr:rowOff>28575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185356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28</xdr:col>
      <xdr:colOff>104776</xdr:colOff>
      <xdr:row>10</xdr:row>
      <xdr:rowOff>57150</xdr:rowOff>
    </xdr:from>
    <xdr:to>
      <xdr:col>30</xdr:col>
      <xdr:colOff>133350</xdr:colOff>
      <xdr:row>11</xdr:row>
      <xdr:rowOff>85725</xdr:rowOff>
    </xdr:to>
    <xdr:sp macro="" textlink="">
      <xdr:nvSpPr>
        <xdr:cNvPr id="180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185261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28</xdr:col>
      <xdr:colOff>219075</xdr:colOff>
      <xdr:row>12</xdr:row>
      <xdr:rowOff>85725</xdr:rowOff>
    </xdr:from>
    <xdr:ext cx="1516008" cy="266700"/>
    <xdr:pic>
      <xdr:nvPicPr>
        <xdr:cNvPr id="181" name="Picture 180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404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28</xdr:col>
      <xdr:colOff>76200</xdr:colOff>
      <xdr:row>16</xdr:row>
      <xdr:rowOff>152400</xdr:rowOff>
    </xdr:from>
    <xdr:ext cx="238095" cy="314325"/>
    <xdr:pic>
      <xdr:nvPicPr>
        <xdr:cNvPr id="182" name="Picture 181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975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29</xdr:col>
      <xdr:colOff>189443</xdr:colOff>
      <xdr:row>18</xdr:row>
      <xdr:rowOff>0</xdr:rowOff>
    </xdr:from>
    <xdr:ext cx="1838022" cy="205859"/>
    <xdr:pic>
      <xdr:nvPicPr>
        <xdr:cNvPr id="183" name="Picture 182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203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22</xdr:row>
      <xdr:rowOff>9525</xdr:rowOff>
    </xdr:from>
    <xdr:ext cx="171429" cy="190476"/>
    <xdr:pic>
      <xdr:nvPicPr>
        <xdr:cNvPr id="184" name="Picture 183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547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28</xdr:col>
      <xdr:colOff>123826</xdr:colOff>
      <xdr:row>24</xdr:row>
      <xdr:rowOff>38099</xdr:rowOff>
    </xdr:from>
    <xdr:ext cx="840922" cy="276225"/>
    <xdr:pic>
      <xdr:nvPicPr>
        <xdr:cNvPr id="185" name="Picture 184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5451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24</xdr:row>
      <xdr:rowOff>13865</xdr:rowOff>
    </xdr:from>
    <xdr:ext cx="898072" cy="362673"/>
    <xdr:pic>
      <xdr:nvPicPr>
        <xdr:cNvPr id="186" name="Picture 185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405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29</xdr:col>
      <xdr:colOff>523874</xdr:colOff>
      <xdr:row>23</xdr:row>
      <xdr:rowOff>57150</xdr:rowOff>
    </xdr:from>
    <xdr:ext cx="2169139" cy="214840"/>
    <xdr:pic>
      <xdr:nvPicPr>
        <xdr:cNvPr id="187" name="Picture 186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548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28</xdr:col>
      <xdr:colOff>133350</xdr:colOff>
      <xdr:row>29</xdr:row>
      <xdr:rowOff>0</xdr:rowOff>
    </xdr:from>
    <xdr:ext cx="171429" cy="194855"/>
    <xdr:pic>
      <xdr:nvPicPr>
        <xdr:cNvPr id="188" name="Picture 187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547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29</xdr:col>
      <xdr:colOff>104775</xdr:colOff>
      <xdr:row>30</xdr:row>
      <xdr:rowOff>9525</xdr:rowOff>
    </xdr:from>
    <xdr:ext cx="1995669" cy="225175"/>
    <xdr:pic>
      <xdr:nvPicPr>
        <xdr:cNvPr id="189" name="Picture 188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1357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28</xdr:col>
      <xdr:colOff>200026</xdr:colOff>
      <xdr:row>31</xdr:row>
      <xdr:rowOff>57149</xdr:rowOff>
    </xdr:from>
    <xdr:ext cx="840922" cy="276225"/>
    <xdr:pic>
      <xdr:nvPicPr>
        <xdr:cNvPr id="190" name="Picture 189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6213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9525</xdr:colOff>
      <xdr:row>31</xdr:row>
      <xdr:rowOff>36773</xdr:rowOff>
    </xdr:from>
    <xdr:ext cx="888547" cy="358815"/>
    <xdr:pic>
      <xdr:nvPicPr>
        <xdr:cNvPr id="191" name="Picture 190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6500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28</xdr:col>
      <xdr:colOff>142875</xdr:colOff>
      <xdr:row>36</xdr:row>
      <xdr:rowOff>0</xdr:rowOff>
    </xdr:from>
    <xdr:ext cx="200000" cy="180952"/>
    <xdr:pic>
      <xdr:nvPicPr>
        <xdr:cNvPr id="192" name="Picture 191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642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29</xdr:col>
      <xdr:colOff>419101</xdr:colOff>
      <xdr:row>37</xdr:row>
      <xdr:rowOff>57150</xdr:rowOff>
    </xdr:from>
    <xdr:ext cx="1989364" cy="197861"/>
    <xdr:pic>
      <xdr:nvPicPr>
        <xdr:cNvPr id="193" name="Picture 192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500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28</xdr:col>
      <xdr:colOff>276226</xdr:colOff>
      <xdr:row>38</xdr:row>
      <xdr:rowOff>66674</xdr:rowOff>
    </xdr:from>
    <xdr:ext cx="840922" cy="276225"/>
    <xdr:pic>
      <xdr:nvPicPr>
        <xdr:cNvPr id="194" name="Picture 193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186975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76200</xdr:colOff>
      <xdr:row>38</xdr:row>
      <xdr:rowOff>47625</xdr:rowOff>
    </xdr:from>
    <xdr:ext cx="872771" cy="352425"/>
    <xdr:pic>
      <xdr:nvPicPr>
        <xdr:cNvPr id="195" name="Picture 194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167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28</xdr:col>
      <xdr:colOff>85725</xdr:colOff>
      <xdr:row>56</xdr:row>
      <xdr:rowOff>19050</xdr:rowOff>
    </xdr:from>
    <xdr:ext cx="152375" cy="152375"/>
    <xdr:pic>
      <xdr:nvPicPr>
        <xdr:cNvPr id="196" name="Picture 195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5070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28</xdr:col>
      <xdr:colOff>504825</xdr:colOff>
      <xdr:row>42</xdr:row>
      <xdr:rowOff>152400</xdr:rowOff>
    </xdr:from>
    <xdr:ext cx="1712204" cy="200025"/>
    <xdr:pic>
      <xdr:nvPicPr>
        <xdr:cNvPr id="197" name="Picture 196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9261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28</xdr:col>
      <xdr:colOff>0</xdr:colOff>
      <xdr:row>63</xdr:row>
      <xdr:rowOff>0</xdr:rowOff>
    </xdr:from>
    <xdr:ext cx="247619" cy="219048"/>
    <xdr:pic>
      <xdr:nvPicPr>
        <xdr:cNvPr id="198" name="Picture 197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4213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29</xdr:col>
      <xdr:colOff>85725</xdr:colOff>
      <xdr:row>61</xdr:row>
      <xdr:rowOff>0</xdr:rowOff>
    </xdr:from>
    <xdr:ext cx="764626" cy="200000"/>
    <xdr:pic>
      <xdr:nvPicPr>
        <xdr:cNvPr id="199" name="Picture 198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116675" y="15449550"/>
          <a:ext cx="764626" cy="200000"/>
        </a:xfrm>
        <a:prstGeom prst="rect">
          <a:avLst/>
        </a:prstGeom>
      </xdr:spPr>
    </xdr:pic>
    <xdr:clientData/>
  </xdr:oneCellAnchor>
  <xdr:twoCellAnchor>
    <xdr:from>
      <xdr:col>41</xdr:col>
      <xdr:colOff>114300</xdr:colOff>
      <xdr:row>10</xdr:row>
      <xdr:rowOff>171450</xdr:rowOff>
    </xdr:from>
    <xdr:to>
      <xdr:col>43</xdr:col>
      <xdr:colOff>85725</xdr:colOff>
      <xdr:row>12</xdr:row>
      <xdr:rowOff>28575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A5180467-76B2-4114-9E0A-1BD4571F8BB6}"/>
            </a:ext>
          </a:extLst>
        </xdr:cNvPr>
        <xdr:cNvSpPr txBox="1"/>
      </xdr:nvSpPr>
      <xdr:spPr>
        <a:xfrm>
          <a:off x="26460450" y="5314950"/>
          <a:ext cx="1190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Transpose</a:t>
          </a:r>
        </a:p>
      </xdr:txBody>
    </xdr:sp>
    <xdr:clientData/>
  </xdr:twoCellAnchor>
  <xdr:twoCellAnchor>
    <xdr:from>
      <xdr:col>41</xdr:col>
      <xdr:colOff>104776</xdr:colOff>
      <xdr:row>10</xdr:row>
      <xdr:rowOff>57150</xdr:rowOff>
    </xdr:from>
    <xdr:to>
      <xdr:col>43</xdr:col>
      <xdr:colOff>133350</xdr:colOff>
      <xdr:row>11</xdr:row>
      <xdr:rowOff>85725</xdr:rowOff>
    </xdr:to>
    <xdr:sp macro="" textlink="">
      <xdr:nvSpPr>
        <xdr:cNvPr id="201" name="Right Arrow 4">
          <a:extLst>
            <a:ext uri="{FF2B5EF4-FFF2-40B4-BE49-F238E27FC236}">
              <a16:creationId xmlns:a16="http://schemas.microsoft.com/office/drawing/2014/main" id="{622E0F28-008F-4D91-89C7-470B4D74CADB}"/>
            </a:ext>
          </a:extLst>
        </xdr:cNvPr>
        <xdr:cNvSpPr/>
      </xdr:nvSpPr>
      <xdr:spPr>
        <a:xfrm>
          <a:off x="26450926" y="5200650"/>
          <a:ext cx="1247774" cy="2190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41</xdr:col>
      <xdr:colOff>219075</xdr:colOff>
      <xdr:row>12</xdr:row>
      <xdr:rowOff>85725</xdr:rowOff>
    </xdr:from>
    <xdr:ext cx="1516008" cy="266700"/>
    <xdr:pic>
      <xdr:nvPicPr>
        <xdr:cNvPr id="202" name="Picture 201">
          <a:extLst>
            <a:ext uri="{FF2B5EF4-FFF2-40B4-BE49-F238E27FC236}">
              <a16:creationId xmlns:a16="http://schemas.microsoft.com/office/drawing/2014/main" id="{70D4834D-6553-4E45-9353-E01B7AF68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65225" y="5610225"/>
          <a:ext cx="1516008" cy="266700"/>
        </a:xfrm>
        <a:prstGeom prst="rect">
          <a:avLst/>
        </a:prstGeom>
      </xdr:spPr>
    </xdr:pic>
    <xdr:clientData/>
  </xdr:oneCellAnchor>
  <xdr:oneCellAnchor>
    <xdr:from>
      <xdr:col>41</xdr:col>
      <xdr:colOff>76200</xdr:colOff>
      <xdr:row>16</xdr:row>
      <xdr:rowOff>152400</xdr:rowOff>
    </xdr:from>
    <xdr:ext cx="238095" cy="314325"/>
    <xdr:pic>
      <xdr:nvPicPr>
        <xdr:cNvPr id="203" name="Picture 202">
          <a:extLst>
            <a:ext uri="{FF2B5EF4-FFF2-40B4-BE49-F238E27FC236}">
              <a16:creationId xmlns:a16="http://schemas.microsoft.com/office/drawing/2014/main" id="{C07A73CF-59EC-4E1D-A296-F1AF088EA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422350" y="6438900"/>
          <a:ext cx="238095" cy="314325"/>
        </a:xfrm>
        <a:prstGeom prst="rect">
          <a:avLst/>
        </a:prstGeom>
      </xdr:spPr>
    </xdr:pic>
    <xdr:clientData/>
  </xdr:oneCellAnchor>
  <xdr:oneCellAnchor>
    <xdr:from>
      <xdr:col>42</xdr:col>
      <xdr:colOff>189443</xdr:colOff>
      <xdr:row>18</xdr:row>
      <xdr:rowOff>0</xdr:rowOff>
    </xdr:from>
    <xdr:ext cx="1838022" cy="205859"/>
    <xdr:pic>
      <xdr:nvPicPr>
        <xdr:cNvPr id="204" name="Picture 203">
          <a:extLst>
            <a:ext uri="{FF2B5EF4-FFF2-40B4-BE49-F238E27FC236}">
              <a16:creationId xmlns:a16="http://schemas.microsoft.com/office/drawing/2014/main" id="{2B4B566A-9DC3-45AE-8B59-ED550D4A4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45193" y="6667500"/>
          <a:ext cx="1838022" cy="205859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22</xdr:row>
      <xdr:rowOff>9525</xdr:rowOff>
    </xdr:from>
    <xdr:ext cx="171429" cy="190476"/>
    <xdr:pic>
      <xdr:nvPicPr>
        <xdr:cNvPr id="205" name="Picture 204">
          <a:extLst>
            <a:ext uri="{FF2B5EF4-FFF2-40B4-BE49-F238E27FC236}">
              <a16:creationId xmlns:a16="http://schemas.microsoft.com/office/drawing/2014/main" id="{C6C57612-4C00-4A1B-86B7-DACCF1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479500" y="7439025"/>
          <a:ext cx="171429" cy="190476"/>
        </a:xfrm>
        <a:prstGeom prst="rect">
          <a:avLst/>
        </a:prstGeom>
      </xdr:spPr>
    </xdr:pic>
    <xdr:clientData/>
  </xdr:oneCellAnchor>
  <xdr:oneCellAnchor>
    <xdr:from>
      <xdr:col>41</xdr:col>
      <xdr:colOff>123826</xdr:colOff>
      <xdr:row>24</xdr:row>
      <xdr:rowOff>38099</xdr:rowOff>
    </xdr:from>
    <xdr:ext cx="840922" cy="276225"/>
    <xdr:pic>
      <xdr:nvPicPr>
        <xdr:cNvPr id="206" name="Picture 205" descr="Water 11 01387 g004 550">
          <a:extLst>
            <a:ext uri="{FF2B5EF4-FFF2-40B4-BE49-F238E27FC236}">
              <a16:creationId xmlns:a16="http://schemas.microsoft.com/office/drawing/2014/main" id="{A98D9BD3-E8D1-43B4-A1D8-5AA15BCE597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469976" y="784859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0</xdr:colOff>
      <xdr:row>24</xdr:row>
      <xdr:rowOff>13865</xdr:rowOff>
    </xdr:from>
    <xdr:ext cx="898072" cy="362673"/>
    <xdr:pic>
      <xdr:nvPicPr>
        <xdr:cNvPr id="207" name="Picture 206">
          <a:extLst>
            <a:ext uri="{FF2B5EF4-FFF2-40B4-BE49-F238E27FC236}">
              <a16:creationId xmlns:a16="http://schemas.microsoft.com/office/drawing/2014/main" id="{0725BCDF-6B7A-41BB-9053-A752EB2A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65350" y="7824365"/>
          <a:ext cx="898072" cy="362673"/>
        </a:xfrm>
        <a:prstGeom prst="rect">
          <a:avLst/>
        </a:prstGeom>
      </xdr:spPr>
    </xdr:pic>
    <xdr:clientData/>
  </xdr:oneCellAnchor>
  <xdr:oneCellAnchor>
    <xdr:from>
      <xdr:col>42</xdr:col>
      <xdr:colOff>523874</xdr:colOff>
      <xdr:row>23</xdr:row>
      <xdr:rowOff>57150</xdr:rowOff>
    </xdr:from>
    <xdr:ext cx="2169139" cy="214840"/>
    <xdr:pic>
      <xdr:nvPicPr>
        <xdr:cNvPr id="208" name="Picture 207">
          <a:extLst>
            <a:ext uri="{FF2B5EF4-FFF2-40B4-BE49-F238E27FC236}">
              <a16:creationId xmlns:a16="http://schemas.microsoft.com/office/drawing/2014/main" id="{31E7AE80-4898-4A2F-AD77-04798F8FD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479624" y="7677150"/>
          <a:ext cx="2169139" cy="214840"/>
        </a:xfrm>
        <a:prstGeom prst="rect">
          <a:avLst/>
        </a:prstGeom>
      </xdr:spPr>
    </xdr:pic>
    <xdr:clientData/>
  </xdr:oneCellAnchor>
  <xdr:oneCellAnchor>
    <xdr:from>
      <xdr:col>41</xdr:col>
      <xdr:colOff>133350</xdr:colOff>
      <xdr:row>29</xdr:row>
      <xdr:rowOff>0</xdr:rowOff>
    </xdr:from>
    <xdr:ext cx="171429" cy="194855"/>
    <xdr:pic>
      <xdr:nvPicPr>
        <xdr:cNvPr id="209" name="Picture 208">
          <a:extLst>
            <a:ext uri="{FF2B5EF4-FFF2-40B4-BE49-F238E27FC236}">
              <a16:creationId xmlns:a16="http://schemas.microsoft.com/office/drawing/2014/main" id="{C436473B-FD54-41F4-B373-C588BE097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479500" y="9191625"/>
          <a:ext cx="171429" cy="194855"/>
        </a:xfrm>
        <a:prstGeom prst="rect">
          <a:avLst/>
        </a:prstGeom>
      </xdr:spPr>
    </xdr:pic>
    <xdr:clientData/>
  </xdr:oneCellAnchor>
  <xdr:oneCellAnchor>
    <xdr:from>
      <xdr:col>42</xdr:col>
      <xdr:colOff>104775</xdr:colOff>
      <xdr:row>30</xdr:row>
      <xdr:rowOff>9525</xdr:rowOff>
    </xdr:from>
    <xdr:ext cx="1995669" cy="225175"/>
    <xdr:pic>
      <xdr:nvPicPr>
        <xdr:cNvPr id="210" name="Picture 209">
          <a:extLst>
            <a:ext uri="{FF2B5EF4-FFF2-40B4-BE49-F238E27FC236}">
              <a16:creationId xmlns:a16="http://schemas.microsoft.com/office/drawing/2014/main" id="{BA755F09-2C67-41A4-A42F-CA872C8DB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060525" y="9534525"/>
          <a:ext cx="1995669" cy="225175"/>
        </a:xfrm>
        <a:prstGeom prst="rect">
          <a:avLst/>
        </a:prstGeom>
      </xdr:spPr>
    </xdr:pic>
    <xdr:clientData/>
  </xdr:oneCellAnchor>
  <xdr:oneCellAnchor>
    <xdr:from>
      <xdr:col>41</xdr:col>
      <xdr:colOff>200026</xdr:colOff>
      <xdr:row>31</xdr:row>
      <xdr:rowOff>57149</xdr:rowOff>
    </xdr:from>
    <xdr:ext cx="840922" cy="276225"/>
    <xdr:pic>
      <xdr:nvPicPr>
        <xdr:cNvPr id="211" name="Picture 210" descr="Water 11 01387 g004 550">
          <a:extLst>
            <a:ext uri="{FF2B5EF4-FFF2-40B4-BE49-F238E27FC236}">
              <a16:creationId xmlns:a16="http://schemas.microsoft.com/office/drawing/2014/main" id="{034F7C72-9AE0-41CE-A6DF-CA1754E1F5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546176" y="9772649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9525</xdr:colOff>
      <xdr:row>31</xdr:row>
      <xdr:rowOff>36773</xdr:rowOff>
    </xdr:from>
    <xdr:ext cx="888547" cy="358815"/>
    <xdr:pic>
      <xdr:nvPicPr>
        <xdr:cNvPr id="212" name="Picture 211">
          <a:extLst>
            <a:ext uri="{FF2B5EF4-FFF2-40B4-BE49-F238E27FC236}">
              <a16:creationId xmlns:a16="http://schemas.microsoft.com/office/drawing/2014/main" id="{D6CD5BA7-C41C-43B9-90F3-11809C51A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4875" y="9752273"/>
          <a:ext cx="888547" cy="358815"/>
        </a:xfrm>
        <a:prstGeom prst="rect">
          <a:avLst/>
        </a:prstGeom>
      </xdr:spPr>
    </xdr:pic>
    <xdr:clientData/>
  </xdr:oneCellAnchor>
  <xdr:oneCellAnchor>
    <xdr:from>
      <xdr:col>41</xdr:col>
      <xdr:colOff>142875</xdr:colOff>
      <xdr:row>36</xdr:row>
      <xdr:rowOff>0</xdr:rowOff>
    </xdr:from>
    <xdr:ext cx="200000" cy="180952"/>
    <xdr:pic>
      <xdr:nvPicPr>
        <xdr:cNvPr id="213" name="Picture 212">
          <a:extLst>
            <a:ext uri="{FF2B5EF4-FFF2-40B4-BE49-F238E27FC236}">
              <a16:creationId xmlns:a16="http://schemas.microsoft.com/office/drawing/2014/main" id="{FFCA455A-7C56-4E0A-B35D-FAF7F9D4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489025" y="10668000"/>
          <a:ext cx="200000" cy="180952"/>
        </a:xfrm>
        <a:prstGeom prst="rect">
          <a:avLst/>
        </a:prstGeom>
      </xdr:spPr>
    </xdr:pic>
    <xdr:clientData/>
  </xdr:oneCellAnchor>
  <xdr:oneCellAnchor>
    <xdr:from>
      <xdr:col>42</xdr:col>
      <xdr:colOff>419101</xdr:colOff>
      <xdr:row>37</xdr:row>
      <xdr:rowOff>57150</xdr:rowOff>
    </xdr:from>
    <xdr:ext cx="1989364" cy="197861"/>
    <xdr:pic>
      <xdr:nvPicPr>
        <xdr:cNvPr id="214" name="Picture 213">
          <a:extLst>
            <a:ext uri="{FF2B5EF4-FFF2-40B4-BE49-F238E27FC236}">
              <a16:creationId xmlns:a16="http://schemas.microsoft.com/office/drawing/2014/main" id="{F9DF708B-01B6-4324-8580-696C0D8BF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7374851" y="10915650"/>
          <a:ext cx="1989364" cy="197861"/>
        </a:xfrm>
        <a:prstGeom prst="rect">
          <a:avLst/>
        </a:prstGeom>
      </xdr:spPr>
    </xdr:pic>
    <xdr:clientData/>
  </xdr:oneCellAnchor>
  <xdr:oneCellAnchor>
    <xdr:from>
      <xdr:col>41</xdr:col>
      <xdr:colOff>276226</xdr:colOff>
      <xdr:row>38</xdr:row>
      <xdr:rowOff>66674</xdr:rowOff>
    </xdr:from>
    <xdr:ext cx="840922" cy="276225"/>
    <xdr:pic>
      <xdr:nvPicPr>
        <xdr:cNvPr id="215" name="Picture 214" descr="Water 11 01387 g004 550">
          <a:extLst>
            <a:ext uri="{FF2B5EF4-FFF2-40B4-BE49-F238E27FC236}">
              <a16:creationId xmlns:a16="http://schemas.microsoft.com/office/drawing/2014/main" id="{514473FA-DD77-49D3-88F0-C514E562476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450" t="72272" r="33038" b="19174"/>
        <a:stretch/>
      </xdr:blipFill>
      <xdr:spPr bwMode="auto">
        <a:xfrm>
          <a:off x="26622376" y="11115674"/>
          <a:ext cx="840922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43</xdr:col>
      <xdr:colOff>76200</xdr:colOff>
      <xdr:row>38</xdr:row>
      <xdr:rowOff>47625</xdr:rowOff>
    </xdr:from>
    <xdr:ext cx="872771" cy="352425"/>
    <xdr:pic>
      <xdr:nvPicPr>
        <xdr:cNvPr id="216" name="Picture 215">
          <a:extLst>
            <a:ext uri="{FF2B5EF4-FFF2-40B4-BE49-F238E27FC236}">
              <a16:creationId xmlns:a16="http://schemas.microsoft.com/office/drawing/2014/main" id="{15D9DC41-FBC3-4D40-9F52-ECB184533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641550" y="11096625"/>
          <a:ext cx="872771" cy="352425"/>
        </a:xfrm>
        <a:prstGeom prst="rect">
          <a:avLst/>
        </a:prstGeom>
      </xdr:spPr>
    </xdr:pic>
    <xdr:clientData/>
  </xdr:oneCellAnchor>
  <xdr:oneCellAnchor>
    <xdr:from>
      <xdr:col>41</xdr:col>
      <xdr:colOff>85725</xdr:colOff>
      <xdr:row>56</xdr:row>
      <xdr:rowOff>19050</xdr:rowOff>
    </xdr:from>
    <xdr:ext cx="152375" cy="152375"/>
    <xdr:pic>
      <xdr:nvPicPr>
        <xdr:cNvPr id="217" name="Picture 216">
          <a:extLst>
            <a:ext uri="{FF2B5EF4-FFF2-40B4-BE49-F238E27FC236}">
              <a16:creationId xmlns:a16="http://schemas.microsoft.com/office/drawing/2014/main" id="{6D529BF1-68F5-499B-9A02-43F48D137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31875" y="14516100"/>
          <a:ext cx="152375" cy="152375"/>
        </a:xfrm>
        <a:prstGeom prst="rect">
          <a:avLst/>
        </a:prstGeom>
      </xdr:spPr>
    </xdr:pic>
    <xdr:clientData/>
  </xdr:oneCellAnchor>
  <xdr:oneCellAnchor>
    <xdr:from>
      <xdr:col>41</xdr:col>
      <xdr:colOff>504825</xdr:colOff>
      <xdr:row>42</xdr:row>
      <xdr:rowOff>152400</xdr:rowOff>
    </xdr:from>
    <xdr:ext cx="1712204" cy="200025"/>
    <xdr:pic>
      <xdr:nvPicPr>
        <xdr:cNvPr id="218" name="Picture 217">
          <a:extLst>
            <a:ext uri="{FF2B5EF4-FFF2-40B4-BE49-F238E27FC236}">
              <a16:creationId xmlns:a16="http://schemas.microsoft.com/office/drawing/2014/main" id="{CE11ABFD-09DF-4CE8-93A4-146DC959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850975" y="11963400"/>
          <a:ext cx="1712204" cy="200025"/>
        </a:xfrm>
        <a:prstGeom prst="rect">
          <a:avLst/>
        </a:prstGeom>
      </xdr:spPr>
    </xdr:pic>
    <xdr:clientData/>
  </xdr:oneCellAnchor>
  <xdr:oneCellAnchor>
    <xdr:from>
      <xdr:col>41</xdr:col>
      <xdr:colOff>0</xdr:colOff>
      <xdr:row>63</xdr:row>
      <xdr:rowOff>0</xdr:rowOff>
    </xdr:from>
    <xdr:ext cx="247619" cy="219048"/>
    <xdr:pic>
      <xdr:nvPicPr>
        <xdr:cNvPr id="219" name="Picture 218">
          <a:extLst>
            <a:ext uri="{FF2B5EF4-FFF2-40B4-BE49-F238E27FC236}">
              <a16:creationId xmlns:a16="http://schemas.microsoft.com/office/drawing/2014/main" id="{EDA72A5F-D29C-4E0F-9907-CC8B392B3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346150" y="15830550"/>
          <a:ext cx="247619" cy="219048"/>
        </a:xfrm>
        <a:prstGeom prst="rect">
          <a:avLst/>
        </a:prstGeom>
      </xdr:spPr>
    </xdr:pic>
    <xdr:clientData/>
  </xdr:oneCellAnchor>
  <xdr:oneCellAnchor>
    <xdr:from>
      <xdr:col>42</xdr:col>
      <xdr:colOff>85725</xdr:colOff>
      <xdr:row>61</xdr:row>
      <xdr:rowOff>0</xdr:rowOff>
    </xdr:from>
    <xdr:ext cx="764626" cy="200000"/>
    <xdr:pic>
      <xdr:nvPicPr>
        <xdr:cNvPr id="220" name="Picture 219">
          <a:extLst>
            <a:ext uri="{FF2B5EF4-FFF2-40B4-BE49-F238E27FC236}">
              <a16:creationId xmlns:a16="http://schemas.microsoft.com/office/drawing/2014/main" id="{AB385C55-08D5-4E80-919B-BC11B783B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7041475" y="15449550"/>
          <a:ext cx="764626" cy="20000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561975</xdr:colOff>
      <xdr:row>9</xdr:row>
      <xdr:rowOff>95250</xdr:rowOff>
    </xdr:from>
    <xdr:to>
      <xdr:col>5</xdr:col>
      <xdr:colOff>104580</xdr:colOff>
      <xdr:row>12</xdr:row>
      <xdr:rowOff>9464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85950" y="1809750"/>
          <a:ext cx="1561905" cy="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www.youtube.com/watch?v=m2cg32uEeZw&amp;list=WL&amp;index=27&amp;t=0s" TargetMode="External"/><Relationship Id="rId1" Type="http://schemas.openxmlformats.org/officeDocument/2006/relationships/hyperlink" Target="https://www.geeksforgeeks.org/gradient-descent-algorithm-and-its-variants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1"/>
  <sheetViews>
    <sheetView topLeftCell="B1" workbookViewId="0">
      <selection activeCell="P26" sqref="P26"/>
    </sheetView>
  </sheetViews>
  <sheetFormatPr defaultRowHeight="15"/>
  <cols>
    <col min="1" max="1" width="11.28515625" customWidth="1"/>
    <col min="7" max="7" width="11.140625" customWidth="1"/>
    <col min="14" max="14" width="10.5703125" customWidth="1"/>
    <col min="15" max="15" width="11.28515625" customWidth="1"/>
    <col min="17" max="17" width="11.5703125" customWidth="1"/>
    <col min="20" max="20" width="11" customWidth="1"/>
    <col min="21" max="21" width="10.85546875" customWidth="1"/>
    <col min="22" max="22" width="14.5703125" customWidth="1"/>
  </cols>
  <sheetData>
    <row r="1" spans="1:22">
      <c r="A1" t="s">
        <v>136</v>
      </c>
      <c r="G1" t="s">
        <v>137</v>
      </c>
      <c r="H1" t="s">
        <v>138</v>
      </c>
    </row>
    <row r="2" spans="1:22">
      <c r="A2" s="5" t="s">
        <v>2</v>
      </c>
      <c r="B2" s="5" t="s">
        <v>3</v>
      </c>
      <c r="C2" s="5" t="s">
        <v>4</v>
      </c>
      <c r="D2" s="5" t="s">
        <v>5</v>
      </c>
      <c r="E2" s="5" t="s">
        <v>6</v>
      </c>
      <c r="G2" s="5" t="s">
        <v>2</v>
      </c>
      <c r="H2" s="5" t="s">
        <v>3</v>
      </c>
      <c r="I2" s="5" t="s">
        <v>4</v>
      </c>
      <c r="J2" s="5" t="s">
        <v>5</v>
      </c>
      <c r="K2" s="5" t="s">
        <v>6</v>
      </c>
      <c r="N2" s="5" t="s">
        <v>2</v>
      </c>
      <c r="O2" s="5" t="s">
        <v>6</v>
      </c>
      <c r="Q2" s="5" t="s">
        <v>2</v>
      </c>
      <c r="R2" s="5" t="s">
        <v>6</v>
      </c>
      <c r="T2" s="5" t="s">
        <v>186</v>
      </c>
      <c r="U2" s="5" t="s">
        <v>2</v>
      </c>
      <c r="V2" s="115" t="s">
        <v>6</v>
      </c>
    </row>
    <row r="3" spans="1:22">
      <c r="A3" s="14">
        <v>41047</v>
      </c>
      <c r="B3" s="15">
        <v>42.049999</v>
      </c>
      <c r="C3" s="15">
        <v>45</v>
      </c>
      <c r="D3" s="15">
        <v>38</v>
      </c>
      <c r="E3" s="15">
        <v>38.229999999999997</v>
      </c>
      <c r="G3" s="14">
        <v>41047</v>
      </c>
      <c r="H3" s="15">
        <v>42.049999</v>
      </c>
      <c r="I3" s="15">
        <v>45</v>
      </c>
      <c r="J3" s="15">
        <v>38</v>
      </c>
      <c r="K3" s="15">
        <v>38.229999999999997</v>
      </c>
      <c r="N3" s="14">
        <v>41047</v>
      </c>
      <c r="O3" s="15">
        <v>38.229999999999997</v>
      </c>
      <c r="Q3" s="14">
        <v>41047</v>
      </c>
      <c r="R3" s="15">
        <v>38.229999999999997</v>
      </c>
      <c r="U3" s="116">
        <v>0</v>
      </c>
      <c r="V3" s="118">
        <f>(O3-$O$13)/$O$14</f>
        <v>0.2749149882291394</v>
      </c>
    </row>
    <row r="4" spans="1:22">
      <c r="A4" s="14">
        <v>41050</v>
      </c>
      <c r="B4" s="15">
        <v>36.529998999999997</v>
      </c>
      <c r="C4" s="15">
        <v>36.659999999999997</v>
      </c>
      <c r="D4" s="15">
        <v>33</v>
      </c>
      <c r="E4" s="15">
        <v>34.029998999999997</v>
      </c>
      <c r="G4" s="14">
        <v>41050</v>
      </c>
      <c r="H4" s="15">
        <v>36.529998999999997</v>
      </c>
      <c r="I4" s="15">
        <v>36.659999999999997</v>
      </c>
      <c r="J4" s="15">
        <v>33</v>
      </c>
      <c r="K4" s="15">
        <v>34.029998999999997</v>
      </c>
      <c r="N4" s="14">
        <v>41050</v>
      </c>
      <c r="O4" s="15">
        <v>34.029998999999997</v>
      </c>
      <c r="Q4" s="14">
        <v>41050</v>
      </c>
      <c r="R4" s="15">
        <v>34.029998999999997</v>
      </c>
      <c r="U4" s="116">
        <v>0</v>
      </c>
      <c r="V4" s="118">
        <f t="shared" ref="V4:V8" si="0">(O4-$O$13)/$O$14</f>
        <v>0.16505359665184405</v>
      </c>
    </row>
    <row r="5" spans="1:22">
      <c r="A5" s="14">
        <v>41051</v>
      </c>
      <c r="B5" s="15">
        <v>32.610000999999997</v>
      </c>
      <c r="C5" s="15">
        <v>33.590000000000003</v>
      </c>
      <c r="D5" s="15">
        <v>30.940000999999999</v>
      </c>
      <c r="E5" s="15">
        <v>31</v>
      </c>
      <c r="G5" s="14">
        <v>41051</v>
      </c>
      <c r="H5" s="15">
        <v>32.610000999999997</v>
      </c>
      <c r="I5" s="15">
        <v>33.590000000000003</v>
      </c>
      <c r="J5" s="15">
        <v>30.940000999999999</v>
      </c>
      <c r="K5" s="15">
        <v>31</v>
      </c>
      <c r="N5" s="14">
        <v>41051</v>
      </c>
      <c r="O5" s="15">
        <v>31</v>
      </c>
      <c r="Q5" s="14">
        <v>41051</v>
      </c>
      <c r="R5" s="15">
        <v>31</v>
      </c>
      <c r="U5" s="116">
        <v>0</v>
      </c>
      <c r="V5" s="118">
        <f t="shared" si="0"/>
        <v>8.5796494899293779E-2</v>
      </c>
    </row>
    <row r="6" spans="1:22">
      <c r="A6" s="14">
        <v>41052</v>
      </c>
      <c r="B6" s="15">
        <v>31.370000999999998</v>
      </c>
      <c r="C6" s="15">
        <v>32.5</v>
      </c>
      <c r="D6" s="15">
        <v>31.360001</v>
      </c>
      <c r="E6" s="15">
        <v>32</v>
      </c>
      <c r="G6" s="14">
        <v>41052</v>
      </c>
      <c r="H6" s="15">
        <v>31.370000999999998</v>
      </c>
      <c r="I6" s="15">
        <v>32.5</v>
      </c>
      <c r="J6" s="15">
        <v>31.360001</v>
      </c>
      <c r="K6" s="15">
        <v>32</v>
      </c>
      <c r="N6" s="14">
        <v>41052</v>
      </c>
      <c r="O6" s="15">
        <v>32</v>
      </c>
      <c r="Q6" s="14">
        <v>41052</v>
      </c>
      <c r="R6" s="15">
        <v>32</v>
      </c>
      <c r="U6" s="116">
        <v>0</v>
      </c>
      <c r="V6" s="118">
        <f t="shared" si="0"/>
        <v>0.11195396285639554</v>
      </c>
    </row>
    <row r="7" spans="1:22">
      <c r="A7" s="14">
        <v>41053</v>
      </c>
      <c r="B7" s="15">
        <v>32.950001</v>
      </c>
      <c r="C7" s="15">
        <v>33.209999000000003</v>
      </c>
      <c r="D7" s="15">
        <v>31.77</v>
      </c>
      <c r="E7" s="15">
        <v>33.029998999999997</v>
      </c>
      <c r="G7" s="14">
        <v>41053</v>
      </c>
      <c r="H7" s="15">
        <v>32.950001</v>
      </c>
      <c r="I7" s="15">
        <v>33.209999000000003</v>
      </c>
      <c r="J7" s="15">
        <v>31.77</v>
      </c>
      <c r="K7" s="15">
        <v>33.029998999999997</v>
      </c>
      <c r="M7" s="30"/>
      <c r="N7" s="14">
        <v>41053</v>
      </c>
      <c r="O7" s="15">
        <v>33.03</v>
      </c>
      <c r="Q7" s="14">
        <v>41053</v>
      </c>
      <c r="R7" s="15">
        <v>33.029998999999997</v>
      </c>
      <c r="U7" s="116">
        <v>0</v>
      </c>
      <c r="V7" s="118">
        <f t="shared" si="0"/>
        <v>0.13889615485221038</v>
      </c>
    </row>
    <row r="8" spans="1:22">
      <c r="A8" s="14">
        <v>41054</v>
      </c>
      <c r="B8" s="15">
        <v>32.900002000000001</v>
      </c>
      <c r="C8" s="15">
        <v>32.950001</v>
      </c>
      <c r="D8" s="15">
        <v>31.110001</v>
      </c>
      <c r="E8" s="15">
        <v>31.91</v>
      </c>
      <c r="G8" s="14">
        <v>41054</v>
      </c>
      <c r="H8" s="15">
        <v>32.900002000000001</v>
      </c>
      <c r="I8" s="15">
        <v>32.950001</v>
      </c>
      <c r="J8" s="15">
        <v>31.110001</v>
      </c>
      <c r="K8" s="15">
        <v>31.91</v>
      </c>
      <c r="L8" s="79"/>
      <c r="N8" s="14">
        <v>41054</v>
      </c>
      <c r="O8" s="15">
        <v>31.91</v>
      </c>
      <c r="Q8" s="14">
        <v>41054</v>
      </c>
      <c r="R8" s="15">
        <v>31.91</v>
      </c>
      <c r="U8" s="116">
        <v>0</v>
      </c>
      <c r="V8" s="118">
        <f t="shared" si="0"/>
        <v>0.10959979074025639</v>
      </c>
    </row>
    <row r="9" spans="1:22">
      <c r="A9" s="14">
        <v>41058</v>
      </c>
      <c r="B9" s="15">
        <v>31.48</v>
      </c>
      <c r="C9" s="15">
        <v>31.690000999999999</v>
      </c>
      <c r="D9" s="15">
        <v>28.65</v>
      </c>
      <c r="E9" s="15">
        <v>28.84</v>
      </c>
      <c r="G9" s="14">
        <v>41058</v>
      </c>
      <c r="H9" s="15">
        <v>31.48</v>
      </c>
      <c r="I9" s="15">
        <v>31.690000999999999</v>
      </c>
      <c r="J9" s="15">
        <v>28.65</v>
      </c>
      <c r="K9" s="15">
        <v>28.84</v>
      </c>
      <c r="L9" s="79"/>
      <c r="N9" s="14">
        <v>41058</v>
      </c>
      <c r="O9" s="15">
        <v>28.84</v>
      </c>
      <c r="Q9" s="14">
        <v>41058</v>
      </c>
      <c r="R9" s="15">
        <v>28.84</v>
      </c>
      <c r="U9" s="116">
        <v>0</v>
      </c>
      <c r="V9" s="118">
        <f>(O9-$O$13)/$O$14</f>
        <v>2.929636411195399E-2</v>
      </c>
    </row>
    <row r="10" spans="1:22">
      <c r="A10" s="14">
        <v>41059</v>
      </c>
      <c r="B10" s="15">
        <v>28.700001</v>
      </c>
      <c r="C10" s="15">
        <v>29.549999</v>
      </c>
      <c r="D10" s="15">
        <v>27.860001</v>
      </c>
      <c r="E10" s="15">
        <v>28.190000999999999</v>
      </c>
      <c r="N10" s="14">
        <v>41059</v>
      </c>
      <c r="O10" s="15">
        <v>28.19</v>
      </c>
    </row>
    <row r="11" spans="1:22">
      <c r="A11" s="14">
        <v>41060</v>
      </c>
      <c r="B11" s="15">
        <v>28.549999</v>
      </c>
      <c r="C11" s="15">
        <v>29.67</v>
      </c>
      <c r="D11" s="15">
        <v>26.83</v>
      </c>
      <c r="E11" s="15">
        <v>29.6</v>
      </c>
      <c r="G11" s="5" t="s">
        <v>2</v>
      </c>
      <c r="H11" s="5" t="s">
        <v>3</v>
      </c>
      <c r="I11" s="5" t="s">
        <v>4</v>
      </c>
      <c r="J11" s="5" t="s">
        <v>5</v>
      </c>
      <c r="K11" s="5" t="s">
        <v>6</v>
      </c>
      <c r="N11" s="14">
        <v>41060</v>
      </c>
      <c r="O11" s="15">
        <v>29.6</v>
      </c>
      <c r="Q11" s="5" t="s">
        <v>2</v>
      </c>
      <c r="R11" s="5" t="s">
        <v>6</v>
      </c>
      <c r="T11" s="5" t="s">
        <v>186</v>
      </c>
      <c r="U11" s="5" t="s">
        <v>2</v>
      </c>
      <c r="V11" s="115" t="s">
        <v>6</v>
      </c>
    </row>
    <row r="12" spans="1:22">
      <c r="A12" s="14">
        <v>41061</v>
      </c>
      <c r="B12" s="15">
        <v>28.889999</v>
      </c>
      <c r="C12" s="15">
        <v>29.15</v>
      </c>
      <c r="D12" s="15">
        <v>27.389999</v>
      </c>
      <c r="E12" s="15">
        <v>27.719999000000001</v>
      </c>
      <c r="G12" s="14">
        <v>41053</v>
      </c>
      <c r="H12" s="15">
        <v>32.950001</v>
      </c>
      <c r="I12" s="15">
        <v>33.209999000000003</v>
      </c>
      <c r="J12" s="15">
        <v>31.77</v>
      </c>
      <c r="K12" s="15">
        <v>33.029998999999997</v>
      </c>
      <c r="L12" s="79"/>
      <c r="N12" s="14">
        <v>41061</v>
      </c>
      <c r="O12" s="15">
        <v>27.72</v>
      </c>
      <c r="Q12" s="14">
        <v>41053</v>
      </c>
      <c r="R12" s="15">
        <v>33.029998999999997</v>
      </c>
      <c r="T12" s="30"/>
      <c r="U12" s="116">
        <v>1E-8</v>
      </c>
      <c r="V12" s="118">
        <f>(O8-$O$13)/$O$14</f>
        <v>0.10959979074025639</v>
      </c>
    </row>
    <row r="13" spans="1:22">
      <c r="G13" s="14">
        <v>41054</v>
      </c>
      <c r="H13" s="15">
        <v>32.900002000000001</v>
      </c>
      <c r="I13" s="15">
        <v>32.950001</v>
      </c>
      <c r="J13" s="15">
        <v>30.940000999999999</v>
      </c>
      <c r="K13" s="15">
        <v>31.91</v>
      </c>
      <c r="L13" s="79"/>
      <c r="N13" t="s">
        <v>185</v>
      </c>
      <c r="O13" s="9">
        <f>MIN(O3:O12)</f>
        <v>27.72</v>
      </c>
      <c r="Q13" s="14">
        <v>41054</v>
      </c>
      <c r="R13" s="15">
        <v>31.91</v>
      </c>
      <c r="T13" s="30"/>
      <c r="U13" s="116">
        <v>1E-8</v>
      </c>
      <c r="V13" s="118">
        <f>(O9-$O$13)/$O$14</f>
        <v>2.929636411195399E-2</v>
      </c>
    </row>
    <row r="14" spans="1:22">
      <c r="G14" s="14">
        <v>41058</v>
      </c>
      <c r="H14" s="15">
        <v>31.48</v>
      </c>
      <c r="I14" s="15">
        <v>31.690000999999999</v>
      </c>
      <c r="J14" s="15">
        <v>30.940000999999999</v>
      </c>
      <c r="K14" s="15">
        <v>28.84</v>
      </c>
      <c r="N14" t="s">
        <v>7</v>
      </c>
      <c r="O14" s="9">
        <f>MAX(O3:O12)</f>
        <v>38.229999999999997</v>
      </c>
      <c r="Q14" s="14">
        <v>41058</v>
      </c>
      <c r="R14" s="15">
        <v>28.84</v>
      </c>
      <c r="T14" s="30"/>
      <c r="U14" s="116">
        <v>1E-8</v>
      </c>
      <c r="V14" s="118">
        <f t="shared" ref="V14" si="1">(O10-$O$13)/$O$14</f>
        <v>1.2294009939837888E-2</v>
      </c>
    </row>
    <row r="15" spans="1:22">
      <c r="G15" s="14">
        <v>41059</v>
      </c>
      <c r="H15" s="15">
        <v>28.700001</v>
      </c>
      <c r="I15" s="15">
        <v>29.549999</v>
      </c>
      <c r="J15" s="15">
        <v>27.860001</v>
      </c>
      <c r="K15" s="15">
        <v>28.190000999999999</v>
      </c>
      <c r="Q15" s="14">
        <v>41059</v>
      </c>
      <c r="R15" s="15">
        <v>28.190000999999999</v>
      </c>
      <c r="T15" s="30"/>
      <c r="U15" s="116">
        <v>1E-8</v>
      </c>
      <c r="V15" s="118">
        <f>(O11-$O$13)/$O$14</f>
        <v>4.9176039759351364E-2</v>
      </c>
    </row>
    <row r="16" spans="1:22">
      <c r="G16" s="14">
        <v>41060</v>
      </c>
      <c r="H16" s="15">
        <v>28.549999</v>
      </c>
      <c r="I16" s="15">
        <v>29.67</v>
      </c>
      <c r="J16" s="15">
        <v>26.83</v>
      </c>
      <c r="K16" s="15">
        <v>29.6</v>
      </c>
      <c r="Q16" s="14">
        <v>41060</v>
      </c>
      <c r="R16" s="15">
        <v>29.6</v>
      </c>
      <c r="T16" s="30"/>
      <c r="U16" s="116">
        <v>1E-8</v>
      </c>
      <c r="V16" s="118" t="s">
        <v>135</v>
      </c>
    </row>
    <row r="17" spans="1:24">
      <c r="G17" s="14">
        <v>41061</v>
      </c>
      <c r="H17" s="15">
        <v>28.889999</v>
      </c>
      <c r="I17" s="15">
        <v>29.15</v>
      </c>
      <c r="J17" s="15">
        <v>27.389999</v>
      </c>
      <c r="K17" s="15">
        <v>27.719999000000001</v>
      </c>
      <c r="M17" s="30"/>
      <c r="N17" s="30"/>
      <c r="O17" s="30"/>
      <c r="Q17" s="14">
        <v>41061</v>
      </c>
      <c r="R17" s="15">
        <v>27.719999000000001</v>
      </c>
      <c r="T17" s="45"/>
      <c r="U17" s="113"/>
      <c r="V17" s="86"/>
    </row>
    <row r="18" spans="1:24">
      <c r="T18" s="45"/>
      <c r="U18" s="113"/>
      <c r="V18" s="86" t="s">
        <v>222</v>
      </c>
      <c r="X18" s="9">
        <f>'Hasil Prediksi'!$C$9</f>
        <v>27.130447639781138</v>
      </c>
    </row>
    <row r="19" spans="1:24">
      <c r="T19" s="45"/>
      <c r="U19" s="45"/>
      <c r="V19" s="45"/>
    </row>
    <row r="20" spans="1:24">
      <c r="T20" s="45"/>
      <c r="U20" s="45"/>
      <c r="V20" s="45"/>
    </row>
    <row r="24" spans="1:24">
      <c r="A24" s="65"/>
      <c r="B24" s="65"/>
      <c r="C24" s="65"/>
      <c r="D24" s="65"/>
      <c r="E24" s="65"/>
    </row>
    <row r="25" spans="1:24">
      <c r="A25" s="65"/>
      <c r="B25" s="65"/>
      <c r="C25" s="65"/>
      <c r="D25" s="65"/>
      <c r="E25" s="65"/>
    </row>
    <row r="26" spans="1:24">
      <c r="A26" s="65"/>
      <c r="B26" s="65"/>
      <c r="C26" s="65"/>
      <c r="D26" s="65"/>
      <c r="E26" s="65"/>
    </row>
    <row r="27" spans="1:24">
      <c r="A27" s="65"/>
      <c r="B27" s="65"/>
      <c r="C27" s="65"/>
      <c r="D27" s="65"/>
      <c r="E27" s="65"/>
    </row>
    <row r="28" spans="1:24">
      <c r="A28" s="65"/>
      <c r="B28" s="65"/>
      <c r="C28" s="65"/>
      <c r="D28" s="65"/>
      <c r="E28" s="65"/>
    </row>
    <row r="29" spans="1:24">
      <c r="A29" s="65"/>
      <c r="B29" s="65"/>
      <c r="C29" s="65"/>
      <c r="D29" s="65"/>
      <c r="E29" s="65"/>
    </row>
    <row r="30" spans="1:24">
      <c r="A30" s="65"/>
      <c r="B30" s="65"/>
      <c r="C30" s="65"/>
      <c r="D30" s="65"/>
      <c r="E30" s="65"/>
    </row>
    <row r="31" spans="1:24">
      <c r="A31" s="65"/>
      <c r="B31" s="65"/>
      <c r="C31" s="65"/>
      <c r="D31" s="65"/>
      <c r="E31" s="6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4"/>
  <sheetViews>
    <sheetView topLeftCell="A25" zoomScale="85" zoomScaleNormal="85" workbookViewId="0">
      <selection activeCell="O34" sqref="O34"/>
    </sheetView>
  </sheetViews>
  <sheetFormatPr defaultRowHeight="15"/>
  <cols>
    <col min="1" max="1" width="13.42578125" customWidth="1"/>
    <col min="2" max="2" width="8.85546875" customWidth="1"/>
    <col min="3" max="3" width="13.140625" customWidth="1"/>
    <col min="4" max="4" width="12.28515625" customWidth="1"/>
    <col min="5" max="5" width="10.140625" customWidth="1"/>
    <col min="7" max="7" width="13" customWidth="1"/>
    <col min="9" max="9" width="15.28515625" customWidth="1"/>
    <col min="10" max="10" width="9.28515625" customWidth="1"/>
    <col min="12" max="13" width="12" bestFit="1" customWidth="1"/>
    <col min="14" max="14" width="11.28515625" customWidth="1"/>
    <col min="24" max="24" width="14.5703125" customWidth="1"/>
  </cols>
  <sheetData>
    <row r="1" spans="1:2">
      <c r="A1" s="1" t="s">
        <v>211</v>
      </c>
      <c r="B1" s="1">
        <v>10</v>
      </c>
    </row>
    <row r="2" spans="1:2">
      <c r="A2" s="1" t="s">
        <v>0</v>
      </c>
      <c r="B2" s="1">
        <v>1</v>
      </c>
    </row>
    <row r="3" spans="1:2">
      <c r="A3" s="1" t="s">
        <v>1</v>
      </c>
      <c r="B3" s="1">
        <v>5</v>
      </c>
    </row>
    <row r="5" spans="1:2">
      <c r="A5" s="1" t="s">
        <v>212</v>
      </c>
      <c r="B5" s="2">
        <v>1</v>
      </c>
    </row>
    <row r="6" spans="1:2">
      <c r="A6" s="3" t="s">
        <v>178</v>
      </c>
      <c r="B6" s="1">
        <v>0.05</v>
      </c>
    </row>
    <row r="20" spans="1:33">
      <c r="AG20" s="30"/>
    </row>
    <row r="21" spans="1:33">
      <c r="AG21" s="30"/>
    </row>
    <row r="22" spans="1:33">
      <c r="AG22" s="30"/>
    </row>
    <row r="25" spans="1:33">
      <c r="A25" t="s">
        <v>8</v>
      </c>
    </row>
    <row r="26" spans="1:33">
      <c r="A26" t="s">
        <v>182</v>
      </c>
      <c r="G26" t="s">
        <v>184</v>
      </c>
    </row>
    <row r="27" spans="1:33" ht="15" customHeight="1">
      <c r="A27" t="s">
        <v>14</v>
      </c>
      <c r="B27" t="s">
        <v>183</v>
      </c>
    </row>
    <row r="28" spans="1:33" ht="15.75" customHeight="1">
      <c r="A28" s="4" t="s">
        <v>15</v>
      </c>
      <c r="B28" s="4"/>
      <c r="C28" t="s">
        <v>19</v>
      </c>
    </row>
    <row r="29" spans="1:33" ht="15" customHeight="1">
      <c r="A29" s="30">
        <v>-0.245714286</v>
      </c>
      <c r="B29" s="30">
        <v>0.85036060199999997</v>
      </c>
      <c r="C29" s="30">
        <v>2.9262045E-2</v>
      </c>
      <c r="D29" s="30">
        <v>0.18439808699999999</v>
      </c>
      <c r="F29" s="30"/>
    </row>
    <row r="30" spans="1:33" ht="15" customHeight="1">
      <c r="A30" s="30">
        <v>0.86802039799999997</v>
      </c>
      <c r="B30" s="30">
        <v>0.86042975399999999</v>
      </c>
      <c r="C30" s="30">
        <v>-0.37958092500000001</v>
      </c>
      <c r="D30" s="30">
        <v>7.9506913999999998E-2</v>
      </c>
      <c r="F30" s="30"/>
    </row>
    <row r="31" spans="1:33" ht="15" customHeight="1">
      <c r="A31" s="30">
        <v>-0.20644416099999999</v>
      </c>
      <c r="B31" s="30">
        <v>-0.24856165999999999</v>
      </c>
      <c r="C31" s="30">
        <v>-8.5253247000000004E-2</v>
      </c>
      <c r="D31" s="30">
        <v>0.25112624</v>
      </c>
      <c r="F31" s="30"/>
    </row>
    <row r="32" spans="1:33" ht="15" customHeight="1">
      <c r="A32" s="30">
        <v>0.84287438299999995</v>
      </c>
      <c r="B32" s="30">
        <v>-0.32420606499999999</v>
      </c>
      <c r="C32" s="30">
        <v>0.90772282900000001</v>
      </c>
      <c r="D32" s="30">
        <v>-0.59373879200000002</v>
      </c>
      <c r="F32" s="30"/>
    </row>
    <row r="33" spans="1:27" ht="15" customHeight="1">
      <c r="A33" s="113"/>
      <c r="B33" s="86"/>
      <c r="C33" s="86"/>
      <c r="D33" s="114"/>
      <c r="E33" s="87"/>
    </row>
    <row r="34" spans="1:27" ht="15" customHeight="1">
      <c r="I34" s="65"/>
      <c r="J34" s="65"/>
    </row>
    <row r="35" spans="1:27" ht="15" customHeight="1">
      <c r="I35" s="65"/>
      <c r="J35" s="65"/>
      <c r="K35" s="65"/>
    </row>
    <row r="36" spans="1:27" ht="15" customHeight="1" thickBot="1">
      <c r="H36" s="157" t="s">
        <v>21</v>
      </c>
      <c r="I36" s="157"/>
      <c r="J36" s="157"/>
      <c r="K36" s="157"/>
      <c r="L36" s="157"/>
      <c r="M36" s="157"/>
      <c r="N36" s="157"/>
      <c r="O36" s="157"/>
    </row>
    <row r="37" spans="1:27" ht="15" customHeight="1">
      <c r="A37" s="67" t="s">
        <v>9</v>
      </c>
      <c r="B37" s="68"/>
      <c r="C37" s="68"/>
      <c r="D37" s="70" t="s">
        <v>20</v>
      </c>
      <c r="E37" s="38"/>
      <c r="F37" s="38"/>
    </row>
    <row r="38" spans="1:27" ht="15" customHeight="1">
      <c r="A38" s="71" t="s">
        <v>10</v>
      </c>
      <c r="B38" s="38" t="s">
        <v>11</v>
      </c>
      <c r="C38" s="66" t="s">
        <v>13</v>
      </c>
      <c r="D38" s="72" t="s">
        <v>12</v>
      </c>
    </row>
    <row r="39" spans="1:27" ht="15" customHeight="1" thickBot="1">
      <c r="A39" s="71">
        <v>1</v>
      </c>
      <c r="B39" s="38">
        <v>1E-8</v>
      </c>
      <c r="C39" s="119">
        <f>'Data split dan Normalisasi data'!V3</f>
        <v>0.2749149882291394</v>
      </c>
      <c r="D39" s="88">
        <v>0</v>
      </c>
      <c r="E39" t="s">
        <v>47</v>
      </c>
    </row>
    <row r="40" spans="1:27" ht="15" customHeight="1">
      <c r="A40" s="71">
        <v>1</v>
      </c>
      <c r="B40" s="38">
        <v>1E-8</v>
      </c>
      <c r="C40" s="119">
        <f>'Data split dan Normalisasi data'!V4</f>
        <v>0.16505359665184405</v>
      </c>
      <c r="D40" s="88">
        <f>'FORWARD 1 (LSTM)'!$B$89</f>
        <v>-0.11817480863295614</v>
      </c>
      <c r="E40" t="s">
        <v>48</v>
      </c>
      <c r="H40" s="31" t="s">
        <v>22</v>
      </c>
      <c r="I40" s="31">
        <f t="array" ref="I40:I43">TRANSPOSE(A39:D39)</f>
        <v>1</v>
      </c>
      <c r="J40" s="31">
        <f t="array" ref="J40:J43">TRANSPOSE(A40:D40)</f>
        <v>1</v>
      </c>
      <c r="K40" s="31">
        <f t="array" ref="K40:K43">TRANSPOSE(A41:D41)</f>
        <v>1</v>
      </c>
      <c r="L40" s="31">
        <f t="array" ref="L40:L43">TRANSPOSE(A42:D42)</f>
        <v>1</v>
      </c>
      <c r="M40" s="31">
        <f t="array" ref="M40:M43">TRANSPOSE(A43:D43)</f>
        <v>1</v>
      </c>
      <c r="N40" s="31">
        <f t="array" ref="N40:N43">TRANSPOSE(A44:D44)</f>
        <v>1</v>
      </c>
      <c r="S40" s="76"/>
      <c r="T40" s="69" t="s">
        <v>23</v>
      </c>
      <c r="U40" s="69"/>
      <c r="V40" s="69"/>
      <c r="W40" s="69"/>
      <c r="X40" s="69"/>
      <c r="Y40" s="70"/>
    </row>
    <row r="41" spans="1:27" ht="15" customHeight="1">
      <c r="A41" s="71">
        <v>1</v>
      </c>
      <c r="B41" s="38">
        <v>1E-8</v>
      </c>
      <c r="C41" s="119">
        <f>'Data split dan Normalisasi data'!V5</f>
        <v>8.5796494899293779E-2</v>
      </c>
      <c r="D41" s="88">
        <f>'FORWARD 1 (LSTM)'!$O$80</f>
        <v>-0.17967612454246656</v>
      </c>
      <c r="E41" t="s">
        <v>139</v>
      </c>
      <c r="H41" s="31"/>
      <c r="I41" s="31">
        <v>1E-8</v>
      </c>
      <c r="J41" s="31">
        <v>1E-8</v>
      </c>
      <c r="K41" s="31">
        <v>1E-8</v>
      </c>
      <c r="L41" s="31">
        <v>1E-8</v>
      </c>
      <c r="M41" s="31">
        <v>1E-8</v>
      </c>
      <c r="N41" s="31">
        <v>1E-8</v>
      </c>
      <c r="S41" s="93" t="s">
        <v>129</v>
      </c>
      <c r="T41" s="85">
        <f t="array" ref="T41:T44">MMULT($A29:$D32,I40:I43)</f>
        <v>-0.23766970273965843</v>
      </c>
      <c r="U41" s="85">
        <f t="array" ref="U41:U44">MMULT($A29:$D32,J40:J43)</f>
        <v>-0.26267568036726407</v>
      </c>
      <c r="V41" s="85">
        <f t="array" ref="V41:V44">MMULT($A29:$D32,K40:K43)</f>
        <v>-0.27633563024701313</v>
      </c>
      <c r="W41" s="85">
        <f t="array" ref="W41:W44">MMULT($A29:$D32,L40:L43)</f>
        <v>-0.28132622422128439</v>
      </c>
      <c r="X41" s="85">
        <f t="array" ref="X41:X44">MMULT($A29:$D32,M40:M43)</f>
        <v>-0.28380389019540753</v>
      </c>
      <c r="Y41" s="85">
        <f t="array" ref="Y41:Y44">MMULT($A29:$D32,N40:N43)</f>
        <v>-0.28630853828583724</v>
      </c>
      <c r="AA41" s="30"/>
    </row>
    <row r="42" spans="1:27" ht="15" customHeight="1">
      <c r="A42" s="71">
        <v>1</v>
      </c>
      <c r="B42" s="38">
        <v>1E-8</v>
      </c>
      <c r="C42" s="38">
        <f>'Data split dan Normalisasi data'!V6</f>
        <v>0.11195396285639554</v>
      </c>
      <c r="D42" s="88">
        <f>'FORWARD 1 (LSTM)'!$AB$80</f>
        <v>-0.21089128014610348</v>
      </c>
      <c r="E42" t="s">
        <v>140</v>
      </c>
      <c r="H42" s="31"/>
      <c r="I42" s="120">
        <v>0.2749149882291394</v>
      </c>
      <c r="J42" s="31">
        <v>0.16505359665184405</v>
      </c>
      <c r="K42" s="31">
        <v>8.5796494899293779E-2</v>
      </c>
      <c r="L42" s="31">
        <v>0.11195396285639554</v>
      </c>
      <c r="M42" s="31">
        <v>0.13889615485221038</v>
      </c>
      <c r="N42" s="31">
        <v>0.10959979074025639</v>
      </c>
      <c r="S42" s="93"/>
      <c r="T42" s="90">
        <v>0.76366792107591663</v>
      </c>
      <c r="U42" s="90">
        <v>0.79597349536566675</v>
      </c>
      <c r="V42" s="90">
        <v>0.82116819952681452</v>
      </c>
      <c r="W42" s="90">
        <v>0.80875750295192506</v>
      </c>
      <c r="X42" s="90">
        <v>0.79712253834529168</v>
      </c>
      <c r="Y42" s="90">
        <v>0.80753258006225814</v>
      </c>
    </row>
    <row r="43" spans="1:27" ht="21">
      <c r="A43" s="71">
        <v>1</v>
      </c>
      <c r="B43" s="38">
        <v>1E-8</v>
      </c>
      <c r="C43" s="38">
        <f>'Data split dan Normalisasi data'!V7</f>
        <v>0.13889615485221038</v>
      </c>
      <c r="D43" s="88">
        <f>'FORWARD 1 (LSTM)'!$AO$80</f>
        <v>-0.22860322966705135</v>
      </c>
      <c r="E43" t="s">
        <v>142</v>
      </c>
      <c r="H43" s="31"/>
      <c r="I43" s="31">
        <v>0</v>
      </c>
      <c r="J43" s="31">
        <v>-0.11817480863295614</v>
      </c>
      <c r="K43" s="31">
        <v>-0.17967612454246656</v>
      </c>
      <c r="L43" s="31">
        <v>-0.21089128014610348</v>
      </c>
      <c r="M43" s="31">
        <v>-0.22860322966705135</v>
      </c>
      <c r="N43" s="31">
        <v>-0.2375370347419887</v>
      </c>
      <c r="S43" s="93"/>
      <c r="T43" s="91">
        <v>-0.2298815588811175</v>
      </c>
      <c r="U43" s="91">
        <v>-0.25019231388392843</v>
      </c>
      <c r="V43" s="91">
        <v>-0.25887998283112168</v>
      </c>
      <c r="W43" s="91">
        <v>-0.26894893656551933</v>
      </c>
      <c r="X43" s="91">
        <v>-0.27569378120072541</v>
      </c>
      <c r="Y43" s="91">
        <v>-0.27543968391224899</v>
      </c>
    </row>
    <row r="44" spans="1:27" ht="21.75" thickBot="1">
      <c r="A44" s="71">
        <v>1</v>
      </c>
      <c r="B44" s="38">
        <v>1E-8</v>
      </c>
      <c r="C44" s="38">
        <f>'Data split dan Normalisasi data'!V8</f>
        <v>0.10959979074025639</v>
      </c>
      <c r="D44" s="88">
        <f>'FORWARD 1 (LSTM)'!$BB$80</f>
        <v>-0.2375370347419887</v>
      </c>
      <c r="E44" t="s">
        <v>143</v>
      </c>
      <c r="H44" s="38"/>
      <c r="I44" s="38" t="str">
        <f>E39</f>
        <v>langkah 1</v>
      </c>
      <c r="J44" s="38" t="str">
        <f>E40</f>
        <v>langkah 2</v>
      </c>
      <c r="K44" s="38" t="s">
        <v>139</v>
      </c>
      <c r="L44" s="38" t="s">
        <v>141</v>
      </c>
      <c r="M44" s="38" t="s">
        <v>142</v>
      </c>
      <c r="N44" s="38" t="s">
        <v>143</v>
      </c>
      <c r="S44" s="97"/>
      <c r="T44" s="98">
        <v>1.0924209906077955</v>
      </c>
      <c r="U44" s="98">
        <v>1.0628622655699387</v>
      </c>
      <c r="V44" s="98">
        <v>1.027434501963296</v>
      </c>
      <c r="W44" s="98">
        <v>1.0697118815569886</v>
      </c>
      <c r="X44" s="98">
        <v>1.1046841958074234</v>
      </c>
      <c r="Y44" s="98">
        <v>1.0833955639294632</v>
      </c>
    </row>
    <row r="45" spans="1:27" ht="21.75" thickBot="1">
      <c r="A45" s="74">
        <v>1</v>
      </c>
      <c r="B45" s="75">
        <v>1E-8</v>
      </c>
      <c r="C45" s="75">
        <f>'Data split dan Normalisasi data'!V9</f>
        <v>2.929636411195399E-2</v>
      </c>
      <c r="D45" s="136">
        <f>'FORWARD 1 (LSTM)'!$BO$80</f>
        <v>-0.2407206932719145</v>
      </c>
      <c r="E45" t="s">
        <v>149</v>
      </c>
      <c r="H45" s="38"/>
      <c r="I45" s="38"/>
      <c r="J45" s="38"/>
      <c r="K45" s="38"/>
      <c r="L45" s="38"/>
      <c r="M45" s="38"/>
      <c r="N45" s="38"/>
      <c r="S45" s="100"/>
      <c r="T45" s="25" t="str">
        <f>I44</f>
        <v>langkah 1</v>
      </c>
      <c r="U45" t="str">
        <f>J44</f>
        <v>langkah 2</v>
      </c>
      <c r="V45" t="s">
        <v>139</v>
      </c>
      <c r="W45" t="s">
        <v>140</v>
      </c>
      <c r="X45" t="s">
        <v>142</v>
      </c>
      <c r="Y45" t="s">
        <v>143</v>
      </c>
    </row>
    <row r="46" spans="1:27" ht="21">
      <c r="H46" s="38"/>
      <c r="I46" s="38"/>
      <c r="J46" s="38"/>
      <c r="K46" s="38"/>
      <c r="L46" s="38"/>
      <c r="M46" s="38"/>
      <c r="N46" s="38"/>
      <c r="S46" s="100"/>
      <c r="T46" s="45"/>
      <c r="U46" s="45"/>
      <c r="V46" s="45"/>
      <c r="W46" s="45"/>
      <c r="X46" s="45"/>
      <c r="Y46" s="45"/>
    </row>
    <row r="47" spans="1:27" ht="21">
      <c r="A47" s="79" t="s">
        <v>181</v>
      </c>
      <c r="H47" s="38"/>
      <c r="I47" s="38"/>
      <c r="J47" s="38"/>
      <c r="K47" s="38"/>
      <c r="L47" s="38"/>
      <c r="M47" s="38"/>
      <c r="N47" s="38"/>
      <c r="S47" s="100"/>
      <c r="T47" s="45"/>
      <c r="U47" s="45"/>
      <c r="V47" s="45"/>
      <c r="W47" s="45"/>
      <c r="X47" s="45"/>
      <c r="Y47" s="45"/>
    </row>
    <row r="48" spans="1:27" ht="21">
      <c r="B48" t="s">
        <v>180</v>
      </c>
      <c r="H48" s="38"/>
      <c r="I48" s="38"/>
      <c r="J48" s="38"/>
      <c r="K48" s="38"/>
      <c r="L48" s="38"/>
      <c r="M48" s="38"/>
      <c r="N48" s="38"/>
      <c r="W48" s="100"/>
      <c r="X48" s="45"/>
      <c r="Y48" s="45"/>
      <c r="Z48" s="45"/>
      <c r="AA48" s="45"/>
    </row>
    <row r="50" spans="1:27">
      <c r="A50" s="30"/>
      <c r="B50" s="30"/>
      <c r="C50" s="30"/>
      <c r="D50" s="30"/>
      <c r="E50" s="30"/>
      <c r="F50" s="30"/>
      <c r="G50" s="30"/>
      <c r="H50" s="30"/>
      <c r="I50" s="65"/>
      <c r="J50" s="65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</row>
    <row r="51" spans="1:27">
      <c r="A51" s="30"/>
      <c r="B51" s="30"/>
      <c r="C51" s="30"/>
      <c r="D51" s="30"/>
      <c r="E51" s="30"/>
      <c r="F51" s="30"/>
      <c r="G51" s="30"/>
      <c r="H51" s="30"/>
      <c r="I51" s="65"/>
      <c r="J51" s="65"/>
      <c r="K51" s="65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</row>
    <row r="52" spans="1:27" ht="15.75" thickBot="1">
      <c r="A52" s="30"/>
      <c r="B52" s="30"/>
      <c r="C52" s="30"/>
      <c r="D52" s="30"/>
      <c r="E52" s="30"/>
      <c r="F52" s="30"/>
      <c r="G52" s="30"/>
      <c r="H52" s="157" t="s">
        <v>21</v>
      </c>
      <c r="I52" s="157"/>
      <c r="J52" s="157"/>
      <c r="K52" s="157"/>
      <c r="L52" s="157"/>
      <c r="M52" s="157"/>
      <c r="N52" s="157"/>
      <c r="O52" s="157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  <row r="53" spans="1:27">
      <c r="A53" s="67" t="s">
        <v>9</v>
      </c>
      <c r="B53" s="68"/>
      <c r="C53" s="68"/>
      <c r="D53" s="70" t="s">
        <v>20</v>
      </c>
      <c r="E53" s="38"/>
      <c r="F53" s="38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</row>
    <row r="54" spans="1:27">
      <c r="A54" s="71" t="s">
        <v>10</v>
      </c>
      <c r="B54" s="38" t="s">
        <v>11</v>
      </c>
      <c r="C54" s="66" t="s">
        <v>13</v>
      </c>
      <c r="D54" s="72" t="s">
        <v>12</v>
      </c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</row>
    <row r="55" spans="1:27" ht="15.75" thickBot="1">
      <c r="A55" s="71">
        <v>1</v>
      </c>
      <c r="B55" s="38">
        <v>0</v>
      </c>
      <c r="C55" s="117">
        <f>'Data split dan Normalisasi data'!V12</f>
        <v>0.10959979074025639</v>
      </c>
      <c r="D55" s="88">
        <v>0</v>
      </c>
      <c r="E55" s="30" t="s">
        <v>47</v>
      </c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</row>
    <row r="56" spans="1:27">
      <c r="A56" s="71">
        <v>1</v>
      </c>
      <c r="B56" s="38">
        <v>0</v>
      </c>
      <c r="C56" s="117">
        <f>'Data split dan Normalisasi data'!V13</f>
        <v>2.929636411195399E-2</v>
      </c>
      <c r="D56" s="88">
        <f>'FORWARD 1 (LSTM)'!$B$89</f>
        <v>-0.11817480863295614</v>
      </c>
      <c r="E56" s="30" t="s">
        <v>48</v>
      </c>
      <c r="F56" s="30"/>
      <c r="G56" s="30"/>
      <c r="H56" s="31" t="s">
        <v>22</v>
      </c>
      <c r="I56" s="31">
        <f t="array" ref="I56:I59">TRANSPOSE(A55:D55)</f>
        <v>1</v>
      </c>
      <c r="J56" s="31">
        <f t="array" ref="J56:J59">TRANSPOSE(A56:D56)</f>
        <v>1</v>
      </c>
      <c r="K56" s="31">
        <f t="array" ref="K56:K59">TRANSPOSE(A57:D57)</f>
        <v>1</v>
      </c>
      <c r="L56" s="31">
        <f t="array" ref="L56:L59">TRANSPOSE(A58:D58)</f>
        <v>1</v>
      </c>
      <c r="M56" s="31">
        <f t="array" ref="M56:M59">TRANSPOSE(A59:D59)</f>
        <v>1</v>
      </c>
      <c r="N56" s="31">
        <f t="array" ref="N56:N59">TRANSPOSE(A60:D60)</f>
        <v>0</v>
      </c>
      <c r="O56" s="30"/>
      <c r="P56" s="30"/>
      <c r="Q56" s="30"/>
      <c r="R56" s="30"/>
      <c r="S56" s="76"/>
      <c r="T56" s="69" t="s">
        <v>23</v>
      </c>
      <c r="U56" s="69"/>
      <c r="V56" s="69"/>
      <c r="W56" s="69"/>
      <c r="X56" s="69"/>
      <c r="Y56" s="70"/>
      <c r="Z56" s="30"/>
      <c r="AA56" s="30"/>
    </row>
    <row r="57" spans="1:27" ht="21">
      <c r="A57" s="71">
        <v>1</v>
      </c>
      <c r="B57" s="38">
        <v>0</v>
      </c>
      <c r="C57" s="117">
        <f>'Data split dan Normalisasi data'!V14</f>
        <v>1.2294009939837888E-2</v>
      </c>
      <c r="D57" s="88">
        <f>'FORWARD 1 (LSTM)'!$O$80</f>
        <v>-0.17967612454246656</v>
      </c>
      <c r="E57" s="30" t="s">
        <v>139</v>
      </c>
      <c r="F57" s="30"/>
      <c r="G57" s="30"/>
      <c r="H57" s="31"/>
      <c r="I57" s="31">
        <v>0</v>
      </c>
      <c r="J57" s="31">
        <v>0</v>
      </c>
      <c r="K57" s="31">
        <v>0</v>
      </c>
      <c r="L57" s="31">
        <v>0</v>
      </c>
      <c r="M57" s="31">
        <v>0</v>
      </c>
      <c r="N57" s="31">
        <v>0</v>
      </c>
      <c r="O57" s="30"/>
      <c r="P57" s="30"/>
      <c r="Q57" s="30"/>
      <c r="R57" s="30"/>
      <c r="S57" s="93" t="s">
        <v>129</v>
      </c>
      <c r="T57" s="85" t="e">
        <f t="array" ref="T57:T60">MMULT($A45:$D48,I56:I59)</f>
        <v>#VALUE!</v>
      </c>
      <c r="U57" s="85" t="e">
        <f t="array" ref="U57:U60">MMULT($A45:$D48,J56:J59)</f>
        <v>#VALUE!</v>
      </c>
      <c r="V57" s="85" t="e">
        <f t="array" ref="V57:V60">MMULT($A45:$D48,K56:K59)</f>
        <v>#VALUE!</v>
      </c>
      <c r="W57" s="85" t="e">
        <f t="array" ref="W57:W60">MMULT($A45:$D48,L56:L59)</f>
        <v>#VALUE!</v>
      </c>
      <c r="X57" s="85" t="e">
        <f t="array" ref="X57:X60">MMULT($A45:$D48,M56:M59)</f>
        <v>#VALUE!</v>
      </c>
      <c r="Y57" s="94" t="e">
        <f t="array" ref="Y57:Y60">MMULT($A45:$D48,N56:N59)</f>
        <v>#VALUE!</v>
      </c>
      <c r="Z57" s="30"/>
      <c r="AA57" s="30"/>
    </row>
    <row r="58" spans="1:27" ht="21">
      <c r="A58" s="71">
        <v>1</v>
      </c>
      <c r="B58" s="38">
        <v>0</v>
      </c>
      <c r="C58" s="38">
        <f>'Data split dan Normalisasi data'!V15</f>
        <v>4.9176039759351364E-2</v>
      </c>
      <c r="D58" s="88">
        <f>'FORWARD 1 (LSTM)'!$AB$80</f>
        <v>-0.21089128014610348</v>
      </c>
      <c r="E58" s="30" t="s">
        <v>140</v>
      </c>
      <c r="F58" s="30"/>
      <c r="G58" s="30"/>
      <c r="H58" s="31"/>
      <c r="I58" s="31">
        <v>0.10959979074025639</v>
      </c>
      <c r="J58" s="31">
        <v>2.929636411195399E-2</v>
      </c>
      <c r="K58" s="31">
        <v>1.2294009939837888E-2</v>
      </c>
      <c r="L58" s="31">
        <v>4.9176039759351364E-2</v>
      </c>
      <c r="M58" s="31" t="str">
        <v>?</v>
      </c>
      <c r="N58" s="31">
        <v>0</v>
      </c>
      <c r="O58" s="30"/>
      <c r="P58" s="30"/>
      <c r="Q58" s="30"/>
      <c r="R58" s="30"/>
      <c r="S58" s="93"/>
      <c r="T58" s="90" t="e">
        <v>#VALUE!</v>
      </c>
      <c r="U58" s="90" t="e">
        <v>#VALUE!</v>
      </c>
      <c r="V58" s="90" t="e">
        <v>#VALUE!</v>
      </c>
      <c r="W58" s="90" t="e">
        <v>#VALUE!</v>
      </c>
      <c r="X58" s="90" t="e">
        <v>#VALUE!</v>
      </c>
      <c r="Y58" s="95" t="e">
        <v>#VALUE!</v>
      </c>
      <c r="Z58" s="30"/>
      <c r="AA58" s="30"/>
    </row>
    <row r="59" spans="1:27" ht="21">
      <c r="A59" s="71">
        <v>1</v>
      </c>
      <c r="B59" s="38">
        <v>0</v>
      </c>
      <c r="C59" s="38" t="str">
        <f>'Data split dan Normalisasi data'!V16</f>
        <v>?</v>
      </c>
      <c r="D59" s="88">
        <f>'FORWARD 1 (LSTM)'!$AO$80</f>
        <v>-0.22860322966705135</v>
      </c>
      <c r="E59" s="30" t="s">
        <v>142</v>
      </c>
      <c r="F59" s="30"/>
      <c r="G59" s="30"/>
      <c r="H59" s="31"/>
      <c r="I59" s="31">
        <v>0</v>
      </c>
      <c r="J59" s="31">
        <v>-0.11817480863295614</v>
      </c>
      <c r="K59" s="31">
        <v>-0.17967612454246656</v>
      </c>
      <c r="L59" s="31">
        <v>-0.21089128014610348</v>
      </c>
      <c r="M59" s="31">
        <v>-0.22860322966705135</v>
      </c>
      <c r="N59" s="31">
        <v>0</v>
      </c>
      <c r="O59" s="30"/>
      <c r="P59" s="30"/>
      <c r="Q59" s="30"/>
      <c r="R59" s="30"/>
      <c r="S59" s="93"/>
      <c r="T59" s="91" t="e">
        <v>#VALUE!</v>
      </c>
      <c r="U59" s="91" t="e">
        <v>#VALUE!</v>
      </c>
      <c r="V59" s="91" t="e">
        <v>#VALUE!</v>
      </c>
      <c r="W59" s="91" t="e">
        <v>#VALUE!</v>
      </c>
      <c r="X59" s="91" t="e">
        <v>#VALUE!</v>
      </c>
      <c r="Y59" s="96" t="e">
        <v>#VALUE!</v>
      </c>
      <c r="Z59" s="30"/>
      <c r="AA59" s="30"/>
    </row>
    <row r="60" spans="1:27" ht="21.75" thickBot="1">
      <c r="A60" s="71"/>
      <c r="B60" s="38"/>
      <c r="C60" s="38"/>
      <c r="D60" s="88"/>
      <c r="E60" s="30"/>
      <c r="F60" s="30"/>
      <c r="G60" s="30"/>
      <c r="H60" s="38"/>
      <c r="I60" s="38" t="str">
        <f>E55</f>
        <v>langkah 1</v>
      </c>
      <c r="J60" s="38" t="str">
        <f>E56</f>
        <v>langkah 2</v>
      </c>
      <c r="K60" s="38" t="s">
        <v>139</v>
      </c>
      <c r="L60" s="38" t="s">
        <v>141</v>
      </c>
      <c r="M60" s="38" t="s">
        <v>142</v>
      </c>
      <c r="N60" s="38" t="s">
        <v>143</v>
      </c>
      <c r="O60" s="30"/>
      <c r="P60" s="30"/>
      <c r="Q60" s="30"/>
      <c r="R60" s="30"/>
      <c r="S60" s="97"/>
      <c r="T60" s="98" t="e">
        <v>#VALUE!</v>
      </c>
      <c r="U60" s="98" t="e">
        <v>#VALUE!</v>
      </c>
      <c r="V60" s="98" t="e">
        <v>#VALUE!</v>
      </c>
      <c r="W60" s="98" t="e">
        <v>#VALUE!</v>
      </c>
      <c r="X60" s="98" t="e">
        <v>#VALUE!</v>
      </c>
      <c r="Y60" s="99" t="e">
        <v>#VALUE!</v>
      </c>
      <c r="Z60" s="30"/>
      <c r="AA60" s="30"/>
    </row>
    <row r="61" spans="1:27" ht="21.75" thickBot="1">
      <c r="A61" s="74"/>
      <c r="B61" s="75"/>
      <c r="C61" s="75"/>
      <c r="D61" s="89"/>
      <c r="E61" s="30"/>
      <c r="F61" s="30"/>
      <c r="G61" s="30"/>
      <c r="H61" s="38"/>
      <c r="I61" s="38"/>
      <c r="J61" s="38"/>
      <c r="K61" s="38"/>
      <c r="L61" s="38"/>
      <c r="M61" s="38"/>
      <c r="N61" s="38"/>
      <c r="O61" s="30"/>
      <c r="P61" s="30"/>
      <c r="Q61" s="30"/>
      <c r="R61" s="30"/>
      <c r="S61" s="100"/>
      <c r="T61" s="25" t="str">
        <f>I60</f>
        <v>langkah 1</v>
      </c>
      <c r="U61" s="30" t="str">
        <f>J60</f>
        <v>langkah 2</v>
      </c>
      <c r="V61" s="30" t="s">
        <v>139</v>
      </c>
      <c r="W61" s="30" t="s">
        <v>140</v>
      </c>
      <c r="X61" s="30" t="s">
        <v>142</v>
      </c>
      <c r="Y61" s="30" t="s">
        <v>143</v>
      </c>
      <c r="Z61" s="30"/>
      <c r="AA61" s="30"/>
    </row>
    <row r="62" spans="1:27" ht="21">
      <c r="A62" s="30"/>
      <c r="B62" s="30"/>
      <c r="C62" s="30"/>
      <c r="D62" s="30"/>
      <c r="E62" s="30"/>
      <c r="F62" s="30"/>
      <c r="G62" s="30"/>
      <c r="H62" s="38"/>
      <c r="I62" s="38"/>
      <c r="J62" s="38"/>
      <c r="K62" s="38"/>
      <c r="L62" s="38"/>
      <c r="M62" s="38"/>
      <c r="N62" s="38"/>
      <c r="O62" s="30"/>
      <c r="P62" s="30"/>
      <c r="Q62" s="30"/>
      <c r="R62" s="30"/>
      <c r="S62" s="100"/>
      <c r="T62" s="45"/>
      <c r="U62" s="45"/>
      <c r="V62" s="45"/>
      <c r="W62" s="45"/>
      <c r="X62" s="45"/>
      <c r="Y62" s="45"/>
      <c r="Z62" s="30"/>
      <c r="AA62" s="30"/>
    </row>
    <row r="63" spans="1:27" ht="18" customHeight="1">
      <c r="A63" s="79" t="s">
        <v>181</v>
      </c>
      <c r="B63" s="30"/>
      <c r="C63" s="30"/>
      <c r="D63" s="30"/>
      <c r="E63" s="30"/>
      <c r="F63" s="30"/>
      <c r="G63" s="30"/>
      <c r="H63" s="38"/>
      <c r="I63" s="38"/>
      <c r="J63" s="38"/>
      <c r="K63" s="38"/>
      <c r="L63" s="38"/>
      <c r="M63" s="38"/>
      <c r="N63" s="38"/>
      <c r="O63" s="30"/>
      <c r="P63" s="30"/>
      <c r="Q63" s="30"/>
      <c r="R63" s="30"/>
      <c r="S63" s="100"/>
      <c r="T63" s="45"/>
      <c r="U63" s="45"/>
      <c r="V63" s="45"/>
      <c r="W63" s="45"/>
      <c r="X63" s="45"/>
      <c r="Y63" s="45"/>
      <c r="Z63" s="30"/>
      <c r="AA63" s="30"/>
    </row>
    <row r="64" spans="1:27" ht="21">
      <c r="A64" s="30"/>
      <c r="B64" s="30" t="s">
        <v>180</v>
      </c>
      <c r="C64" s="30"/>
      <c r="D64" s="30"/>
      <c r="E64" s="30"/>
      <c r="F64" s="30"/>
      <c r="G64" s="30"/>
      <c r="H64" s="38"/>
      <c r="I64" s="38"/>
      <c r="J64" s="38"/>
      <c r="K64" s="38"/>
      <c r="L64" s="38"/>
      <c r="M64" s="38"/>
      <c r="N64" s="38"/>
      <c r="O64" s="30"/>
      <c r="P64" s="30"/>
      <c r="Q64" s="30"/>
      <c r="R64" s="30"/>
      <c r="S64" s="30"/>
      <c r="T64" s="30"/>
      <c r="U64" s="30"/>
      <c r="V64" s="30"/>
      <c r="W64" s="100"/>
      <c r="X64" s="45"/>
      <c r="Y64" s="45"/>
      <c r="Z64" s="45"/>
      <c r="AA64" s="45"/>
    </row>
  </sheetData>
  <mergeCells count="2">
    <mergeCell ref="H52:O52"/>
    <mergeCell ref="H36:O36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CX89"/>
  <sheetViews>
    <sheetView topLeftCell="O16" zoomScale="40" zoomScaleNormal="40" workbookViewId="0">
      <selection activeCell="AL18" sqref="AL18"/>
    </sheetView>
  </sheetViews>
  <sheetFormatPr defaultRowHeight="15"/>
  <cols>
    <col min="2" max="2" width="15.140625" bestFit="1" customWidth="1"/>
    <col min="13" max="17" width="12" bestFit="1" customWidth="1"/>
  </cols>
  <sheetData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spans="1:77" ht="15" customHeight="1"/>
    <row r="18" spans="1:77" ht="15" customHeight="1"/>
    <row r="19" spans="1:77" ht="15" customHeight="1"/>
    <row r="20" spans="1:77" ht="15" customHeight="1"/>
    <row r="21" spans="1:77" ht="15" customHeight="1"/>
    <row r="22" spans="1:77" ht="15" customHeight="1"/>
    <row r="23" spans="1:77" ht="15" customHeight="1"/>
    <row r="26" spans="1:77">
      <c r="A26" s="8" t="s">
        <v>46</v>
      </c>
      <c r="B26" s="10"/>
      <c r="C26" s="7"/>
      <c r="D26" s="7"/>
      <c r="E26" s="7"/>
      <c r="F26" s="7"/>
      <c r="G26" s="7"/>
      <c r="H26" s="7"/>
      <c r="I26" s="7"/>
      <c r="J26" s="7"/>
      <c r="K26" s="7"/>
      <c r="L26" s="11"/>
      <c r="N26" s="8" t="s">
        <v>144</v>
      </c>
      <c r="O26" s="36"/>
      <c r="P26" s="35"/>
      <c r="Q26" s="35"/>
      <c r="R26" s="35"/>
      <c r="S26" s="35"/>
      <c r="T26" s="35"/>
      <c r="U26" s="35"/>
      <c r="V26" s="35"/>
      <c r="W26" s="35"/>
      <c r="X26" s="35"/>
      <c r="Y26" s="43"/>
      <c r="AA26" s="8" t="s">
        <v>145</v>
      </c>
      <c r="AB26" s="36"/>
      <c r="AC26" s="35"/>
      <c r="AD26" s="35"/>
      <c r="AE26" s="35"/>
      <c r="AF26" s="35"/>
      <c r="AG26" s="35"/>
      <c r="AH26" s="35"/>
      <c r="AI26" s="35"/>
      <c r="AJ26" s="35"/>
      <c r="AK26" s="35"/>
      <c r="AL26" s="43"/>
      <c r="AN26" s="8" t="s">
        <v>146</v>
      </c>
      <c r="AO26" s="36"/>
      <c r="AP26" s="35"/>
      <c r="AQ26" s="35"/>
      <c r="AR26" s="35"/>
      <c r="AS26" s="35"/>
      <c r="AT26" s="35"/>
      <c r="AU26" s="35"/>
      <c r="AV26" s="35"/>
      <c r="AW26" s="35"/>
      <c r="AX26" s="35"/>
      <c r="AY26" s="43"/>
      <c r="BA26" s="8" t="s">
        <v>147</v>
      </c>
      <c r="BB26" s="36"/>
      <c r="BC26" s="35"/>
      <c r="BD26" s="35"/>
      <c r="BE26" s="35"/>
      <c r="BF26" s="35"/>
      <c r="BG26" s="35"/>
      <c r="BH26" s="35"/>
      <c r="BI26" s="35"/>
      <c r="BJ26" s="35"/>
      <c r="BK26" s="35"/>
      <c r="BL26" s="43"/>
      <c r="BN26" s="8" t="s">
        <v>148</v>
      </c>
      <c r="BO26" s="36"/>
      <c r="BP26" s="35"/>
      <c r="BQ26" s="35"/>
      <c r="BR26" s="35"/>
      <c r="BS26" s="35"/>
      <c r="BT26" s="35"/>
      <c r="BU26" s="35"/>
      <c r="BV26" s="35"/>
      <c r="BW26" s="35"/>
      <c r="BX26" s="35"/>
      <c r="BY26" s="43"/>
    </row>
    <row r="27" spans="1:77">
      <c r="A27" s="13"/>
      <c r="B27" s="18" t="s">
        <v>24</v>
      </c>
      <c r="C27" s="18"/>
      <c r="D27" s="18"/>
      <c r="E27" s="18"/>
      <c r="F27" s="18"/>
      <c r="G27" s="18"/>
      <c r="H27" s="16"/>
      <c r="I27" s="16"/>
      <c r="J27" s="16"/>
      <c r="K27" s="16"/>
      <c r="L27" s="12"/>
      <c r="N27" s="37"/>
      <c r="O27" s="18" t="s">
        <v>24</v>
      </c>
      <c r="P27" s="18"/>
      <c r="Q27" s="18"/>
      <c r="R27" s="18"/>
      <c r="S27" s="18"/>
      <c r="T27" s="18"/>
      <c r="U27" s="38"/>
      <c r="V27" s="38"/>
      <c r="W27" s="38"/>
      <c r="X27" s="38"/>
      <c r="Y27" s="39"/>
      <c r="AA27" s="37"/>
      <c r="AB27" s="18" t="s">
        <v>24</v>
      </c>
      <c r="AC27" s="18"/>
      <c r="AD27" s="18"/>
      <c r="AE27" s="18"/>
      <c r="AF27" s="18"/>
      <c r="AG27" s="18"/>
      <c r="AH27" s="38"/>
      <c r="AI27" s="38"/>
      <c r="AJ27" s="38"/>
      <c r="AK27" s="38"/>
      <c r="AL27" s="39"/>
      <c r="AN27" s="37"/>
      <c r="AO27" s="18" t="s">
        <v>24</v>
      </c>
      <c r="AP27" s="18"/>
      <c r="AQ27" s="18"/>
      <c r="AR27" s="18"/>
      <c r="AS27" s="18"/>
      <c r="AT27" s="18"/>
      <c r="AU27" s="38"/>
      <c r="AV27" s="38"/>
      <c r="AW27" s="38"/>
      <c r="AX27" s="38"/>
      <c r="AY27" s="39"/>
      <c r="BA27" s="37"/>
      <c r="BB27" s="18" t="s">
        <v>24</v>
      </c>
      <c r="BC27" s="18"/>
      <c r="BD27" s="18"/>
      <c r="BE27" s="18"/>
      <c r="BF27" s="18"/>
      <c r="BG27" s="18"/>
      <c r="BH27" s="38"/>
      <c r="BI27" s="38"/>
      <c r="BJ27" s="38"/>
      <c r="BK27" s="38"/>
      <c r="BL27" s="39"/>
      <c r="BN27" s="37"/>
      <c r="BO27" s="18" t="s">
        <v>24</v>
      </c>
      <c r="BP27" s="18"/>
      <c r="BQ27" s="18"/>
      <c r="BR27" s="18"/>
      <c r="BS27" s="18"/>
      <c r="BT27" s="18"/>
      <c r="BU27" s="38"/>
      <c r="BV27" s="38"/>
      <c r="BW27" s="38"/>
      <c r="BX27" s="38"/>
      <c r="BY27" s="39"/>
    </row>
    <row r="28" spans="1:77" ht="15" customHeight="1">
      <c r="A28" s="92" t="str">
        <f>iNPUT!$S41</f>
        <v>C</v>
      </c>
      <c r="B28" s="16">
        <f>iNPUT!T41</f>
        <v>-0.23766970273965843</v>
      </c>
      <c r="C28" s="16"/>
      <c r="D28" s="16"/>
      <c r="E28" s="16" t="s">
        <v>25</v>
      </c>
      <c r="F28" s="17">
        <f>B28</f>
        <v>-0.23766970273965843</v>
      </c>
      <c r="G28" s="45"/>
      <c r="H28" s="45"/>
      <c r="I28" s="45"/>
      <c r="J28" s="45"/>
      <c r="K28" s="16"/>
      <c r="L28" s="12"/>
      <c r="N28" s="92" t="str">
        <f>iNPUT!$S41</f>
        <v>C</v>
      </c>
      <c r="O28" s="38">
        <f>iNPUT!U41</f>
        <v>-0.26267568036726407</v>
      </c>
      <c r="P28" s="38"/>
      <c r="Q28" s="38"/>
      <c r="R28" s="38" t="s">
        <v>25</v>
      </c>
      <c r="S28" s="17">
        <f>O28</f>
        <v>-0.26267568036726407</v>
      </c>
      <c r="T28" s="45"/>
      <c r="U28" s="45"/>
      <c r="V28" s="45"/>
      <c r="W28" s="45"/>
      <c r="X28" s="38"/>
      <c r="Y28" s="39"/>
      <c r="AA28" s="92" t="str">
        <f>iNPUT!$S41</f>
        <v>C</v>
      </c>
      <c r="AB28" s="38">
        <f>iNPUT!V41</f>
        <v>-0.27633563024701313</v>
      </c>
      <c r="AC28" s="38"/>
      <c r="AD28" s="38"/>
      <c r="AE28" s="38" t="s">
        <v>25</v>
      </c>
      <c r="AF28" s="17">
        <f>AB28</f>
        <v>-0.27633563024701313</v>
      </c>
      <c r="AG28" s="45"/>
      <c r="AH28" s="45"/>
      <c r="AI28" s="45"/>
      <c r="AJ28" s="45"/>
      <c r="AK28" s="38"/>
      <c r="AL28" s="39"/>
      <c r="AN28" s="92" t="str">
        <f>iNPUT!$S41</f>
        <v>C</v>
      </c>
      <c r="AO28" s="38">
        <f>iNPUT!W41</f>
        <v>-0.28132622422128439</v>
      </c>
      <c r="AP28" s="38"/>
      <c r="AQ28" s="38"/>
      <c r="AR28" s="38" t="s">
        <v>25</v>
      </c>
      <c r="AS28" s="17">
        <f>AO28</f>
        <v>-0.28132622422128439</v>
      </c>
      <c r="AT28" s="45"/>
      <c r="AU28" s="45"/>
      <c r="AV28" s="45"/>
      <c r="AW28" s="45"/>
      <c r="AX28" s="38"/>
      <c r="AY28" s="39"/>
      <c r="BA28" s="92" t="str">
        <f>iNPUT!$S41</f>
        <v>C</v>
      </c>
      <c r="BB28" s="38">
        <f>iNPUT!X41</f>
        <v>-0.28380389019540753</v>
      </c>
      <c r="BC28" s="38"/>
      <c r="BD28" s="38"/>
      <c r="BE28" s="38" t="s">
        <v>25</v>
      </c>
      <c r="BF28" s="17">
        <f>BB28</f>
        <v>-0.28380389019540753</v>
      </c>
      <c r="BG28" s="45"/>
      <c r="BH28" s="45"/>
      <c r="BI28" s="45"/>
      <c r="BJ28" s="45"/>
      <c r="BK28" s="38"/>
      <c r="BL28" s="39"/>
      <c r="BN28" s="92" t="str">
        <f>iNPUT!$S41</f>
        <v>C</v>
      </c>
      <c r="BO28" s="38">
        <f>iNPUT!Y41</f>
        <v>-0.28630853828583724</v>
      </c>
      <c r="BP28" s="38"/>
      <c r="BQ28" s="38"/>
      <c r="BR28" s="38" t="s">
        <v>25</v>
      </c>
      <c r="BS28" s="17">
        <f>BO28</f>
        <v>-0.28630853828583724</v>
      </c>
      <c r="BT28" s="45"/>
      <c r="BU28" s="45"/>
      <c r="BV28" s="45"/>
      <c r="BW28" s="45"/>
      <c r="BX28" s="38"/>
      <c r="BY28" s="39"/>
    </row>
    <row r="29" spans="1:77" ht="15" customHeight="1">
      <c r="A29" s="92" t="s">
        <v>16</v>
      </c>
      <c r="B29" s="16">
        <f>iNPUT!T42</f>
        <v>0.76366792107591663</v>
      </c>
      <c r="C29" s="16"/>
      <c r="D29" s="16"/>
      <c r="E29" s="16"/>
      <c r="F29" s="17">
        <f t="shared" ref="F29:F31" si="0">B29</f>
        <v>0.76366792107591663</v>
      </c>
      <c r="G29" s="45"/>
      <c r="H29" s="45"/>
      <c r="I29" s="45"/>
      <c r="J29" s="45"/>
      <c r="K29" s="16"/>
      <c r="L29" s="12"/>
      <c r="N29" s="92" t="s">
        <v>16</v>
      </c>
      <c r="O29" s="38">
        <f>iNPUT!U42</f>
        <v>0.79597349536566675</v>
      </c>
      <c r="P29" s="38"/>
      <c r="Q29" s="38"/>
      <c r="R29" s="38"/>
      <c r="S29" s="17">
        <f t="shared" ref="S29:S31" si="1">O29</f>
        <v>0.79597349536566675</v>
      </c>
      <c r="T29" s="45"/>
      <c r="U29" s="45"/>
      <c r="V29" s="45"/>
      <c r="W29" s="45"/>
      <c r="X29" s="38"/>
      <c r="Y29" s="39"/>
      <c r="AA29" s="92" t="s">
        <v>16</v>
      </c>
      <c r="AB29" s="38">
        <f>iNPUT!V42</f>
        <v>0.82116819952681452</v>
      </c>
      <c r="AC29" s="38"/>
      <c r="AD29" s="38"/>
      <c r="AE29" s="38"/>
      <c r="AF29" s="17">
        <f t="shared" ref="AF29:AF31" si="2">AB29</f>
        <v>0.82116819952681452</v>
      </c>
      <c r="AG29" s="45"/>
      <c r="AH29" s="45"/>
      <c r="AI29" s="45"/>
      <c r="AJ29" s="45"/>
      <c r="AK29" s="38"/>
      <c r="AL29" s="39"/>
      <c r="AN29" s="92" t="s">
        <v>16</v>
      </c>
      <c r="AO29" s="38">
        <f>iNPUT!W42</f>
        <v>0.80875750295192506</v>
      </c>
      <c r="AP29" s="38"/>
      <c r="AQ29" s="38"/>
      <c r="AR29" s="38"/>
      <c r="AS29" s="17">
        <f t="shared" ref="AS29:AS31" si="3">AO29</f>
        <v>0.80875750295192506</v>
      </c>
      <c r="AT29" s="45"/>
      <c r="AU29" s="45"/>
      <c r="AV29" s="45"/>
      <c r="AW29" s="45"/>
      <c r="AX29" s="38"/>
      <c r="AY29" s="39"/>
      <c r="BA29" s="92" t="s">
        <v>16</v>
      </c>
      <c r="BB29" s="38">
        <f>iNPUT!X42</f>
        <v>0.79712253834529168</v>
      </c>
      <c r="BC29" s="38"/>
      <c r="BD29" s="38"/>
      <c r="BE29" s="38"/>
      <c r="BF29" s="17">
        <f t="shared" ref="BF29:BF31" si="4">BB29</f>
        <v>0.79712253834529168</v>
      </c>
      <c r="BG29" s="45"/>
      <c r="BH29" s="45"/>
      <c r="BI29" s="45"/>
      <c r="BJ29" s="45"/>
      <c r="BK29" s="38"/>
      <c r="BL29" s="39"/>
      <c r="BN29" s="92" t="s">
        <v>16</v>
      </c>
      <c r="BO29" s="38">
        <f>iNPUT!Y42</f>
        <v>0.80753258006225814</v>
      </c>
      <c r="BP29" s="38"/>
      <c r="BQ29" s="38"/>
      <c r="BR29" s="38"/>
      <c r="BS29" s="17">
        <f t="shared" ref="BS29:BS31" si="5">BO29</f>
        <v>0.80753258006225814</v>
      </c>
      <c r="BT29" s="45"/>
      <c r="BU29" s="45"/>
      <c r="BV29" s="45"/>
      <c r="BW29" s="45"/>
      <c r="BX29" s="38"/>
      <c r="BY29" s="39"/>
    </row>
    <row r="30" spans="1:77" ht="15" customHeight="1">
      <c r="A30" s="92" t="s">
        <v>17</v>
      </c>
      <c r="B30" s="16">
        <f>iNPUT!T43</f>
        <v>-0.2298815588811175</v>
      </c>
      <c r="C30" s="16"/>
      <c r="D30" s="16"/>
      <c r="E30" s="16"/>
      <c r="F30" s="17">
        <f t="shared" si="0"/>
        <v>-0.2298815588811175</v>
      </c>
      <c r="G30" s="16"/>
      <c r="H30" s="16"/>
      <c r="I30" s="16"/>
      <c r="J30" s="16"/>
      <c r="K30" s="16"/>
      <c r="L30" s="12"/>
      <c r="N30" s="92" t="s">
        <v>17</v>
      </c>
      <c r="O30" s="38">
        <f>iNPUT!U43</f>
        <v>-0.25019231388392843</v>
      </c>
      <c r="P30" s="38"/>
      <c r="Q30" s="38"/>
      <c r="R30" s="38"/>
      <c r="S30" s="17">
        <f t="shared" si="1"/>
        <v>-0.25019231388392843</v>
      </c>
      <c r="T30" s="38"/>
      <c r="U30" s="38"/>
      <c r="V30" s="38"/>
      <c r="W30" s="38"/>
      <c r="X30" s="38"/>
      <c r="Y30" s="39"/>
      <c r="AA30" s="92" t="s">
        <v>17</v>
      </c>
      <c r="AB30" s="38">
        <f>iNPUT!V43</f>
        <v>-0.25887998283112168</v>
      </c>
      <c r="AC30" s="38"/>
      <c r="AD30" s="38"/>
      <c r="AE30" s="38"/>
      <c r="AF30" s="17">
        <f t="shared" si="2"/>
        <v>-0.25887998283112168</v>
      </c>
      <c r="AG30" s="38"/>
      <c r="AH30" s="38"/>
      <c r="AI30" s="38"/>
      <c r="AJ30" s="38"/>
      <c r="AK30" s="38"/>
      <c r="AL30" s="39"/>
      <c r="AN30" s="92" t="s">
        <v>17</v>
      </c>
      <c r="AO30" s="38">
        <f>iNPUT!W43</f>
        <v>-0.26894893656551933</v>
      </c>
      <c r="AP30" s="38"/>
      <c r="AQ30" s="38"/>
      <c r="AR30" s="38"/>
      <c r="AS30" s="17">
        <f t="shared" si="3"/>
        <v>-0.26894893656551933</v>
      </c>
      <c r="AT30" s="38"/>
      <c r="AU30" s="38"/>
      <c r="AV30" s="38"/>
      <c r="AW30" s="38"/>
      <c r="AX30" s="38"/>
      <c r="AY30" s="39"/>
      <c r="BA30" s="92" t="s">
        <v>17</v>
      </c>
      <c r="BB30" s="38">
        <f>iNPUT!X43</f>
        <v>-0.27569378120072541</v>
      </c>
      <c r="BC30" s="38"/>
      <c r="BD30" s="38"/>
      <c r="BE30" s="38"/>
      <c r="BF30" s="17">
        <f t="shared" si="4"/>
        <v>-0.27569378120072541</v>
      </c>
      <c r="BG30" s="38"/>
      <c r="BH30" s="38"/>
      <c r="BI30" s="38"/>
      <c r="BJ30" s="38"/>
      <c r="BK30" s="38"/>
      <c r="BL30" s="39"/>
      <c r="BN30" s="92" t="s">
        <v>17</v>
      </c>
      <c r="BO30" s="38">
        <f>iNPUT!Y43</f>
        <v>-0.27543968391224899</v>
      </c>
      <c r="BP30" s="38"/>
      <c r="BQ30" s="38"/>
      <c r="BR30" s="38"/>
      <c r="BS30" s="17">
        <f t="shared" si="5"/>
        <v>-0.27543968391224899</v>
      </c>
      <c r="BT30" s="38"/>
      <c r="BU30" s="38"/>
      <c r="BV30" s="38"/>
      <c r="BW30" s="38"/>
      <c r="BX30" s="38"/>
      <c r="BY30" s="39"/>
    </row>
    <row r="31" spans="1:77" ht="15" customHeight="1">
      <c r="A31" s="92" t="s">
        <v>18</v>
      </c>
      <c r="B31" s="16">
        <f>iNPUT!T44</f>
        <v>1.0924209906077955</v>
      </c>
      <c r="C31" s="16"/>
      <c r="D31" s="16"/>
      <c r="E31" s="16"/>
      <c r="F31" s="17">
        <f t="shared" si="0"/>
        <v>1.0924209906077955</v>
      </c>
      <c r="G31" s="16"/>
      <c r="H31" s="16"/>
      <c r="I31" s="16"/>
      <c r="J31" s="16"/>
      <c r="K31" s="16"/>
      <c r="L31" s="12"/>
      <c r="N31" s="92" t="s">
        <v>18</v>
      </c>
      <c r="O31" s="38">
        <f>iNPUT!U44</f>
        <v>1.0628622655699387</v>
      </c>
      <c r="P31" s="38"/>
      <c r="Q31" s="38"/>
      <c r="R31" s="38"/>
      <c r="S31" s="17">
        <f t="shared" si="1"/>
        <v>1.0628622655699387</v>
      </c>
      <c r="T31" s="38"/>
      <c r="U31" s="38"/>
      <c r="V31" s="38"/>
      <c r="W31" s="38"/>
      <c r="X31" s="38"/>
      <c r="Y31" s="39"/>
      <c r="AA31" s="92" t="s">
        <v>18</v>
      </c>
      <c r="AB31" s="38">
        <f>iNPUT!V44</f>
        <v>1.027434501963296</v>
      </c>
      <c r="AC31" s="38"/>
      <c r="AD31" s="38"/>
      <c r="AE31" s="38"/>
      <c r="AF31" s="17">
        <f t="shared" si="2"/>
        <v>1.027434501963296</v>
      </c>
      <c r="AG31" s="38"/>
      <c r="AH31" s="38"/>
      <c r="AI31" s="38"/>
      <c r="AJ31" s="38"/>
      <c r="AK31" s="38"/>
      <c r="AL31" s="39"/>
      <c r="AN31" s="92" t="s">
        <v>18</v>
      </c>
      <c r="AO31" s="38">
        <f>iNPUT!W44</f>
        <v>1.0697118815569886</v>
      </c>
      <c r="AP31" s="38"/>
      <c r="AQ31" s="38"/>
      <c r="AR31" s="38"/>
      <c r="AS31" s="17">
        <f t="shared" si="3"/>
        <v>1.0697118815569886</v>
      </c>
      <c r="AT31" s="38"/>
      <c r="AU31" s="38"/>
      <c r="AV31" s="38"/>
      <c r="AW31" s="38"/>
      <c r="AX31" s="38"/>
      <c r="AY31" s="39"/>
      <c r="BA31" s="92" t="s">
        <v>18</v>
      </c>
      <c r="BB31" s="38">
        <f>iNPUT!X44</f>
        <v>1.1046841958074234</v>
      </c>
      <c r="BC31" s="38"/>
      <c r="BD31" s="38"/>
      <c r="BE31" s="38"/>
      <c r="BF31" s="17">
        <f t="shared" si="4"/>
        <v>1.1046841958074234</v>
      </c>
      <c r="BG31" s="38"/>
      <c r="BH31" s="38"/>
      <c r="BI31" s="38"/>
      <c r="BJ31" s="38"/>
      <c r="BK31" s="38"/>
      <c r="BL31" s="39"/>
      <c r="BN31" s="92" t="s">
        <v>18</v>
      </c>
      <c r="BO31" s="38">
        <f>iNPUT!Y44</f>
        <v>1.0833955639294632</v>
      </c>
      <c r="BP31" s="38"/>
      <c r="BQ31" s="38"/>
      <c r="BR31" s="38"/>
      <c r="BS31" s="17">
        <f t="shared" si="5"/>
        <v>1.0833955639294632</v>
      </c>
      <c r="BT31" s="38"/>
      <c r="BU31" s="38"/>
      <c r="BV31" s="38"/>
      <c r="BW31" s="38"/>
      <c r="BX31" s="38"/>
      <c r="BY31" s="39"/>
    </row>
    <row r="32" spans="1:77" ht="15" customHeight="1">
      <c r="A32" s="92"/>
      <c r="B32" s="16"/>
      <c r="C32" s="18" t="s">
        <v>26</v>
      </c>
      <c r="D32" s="18"/>
      <c r="E32" s="18"/>
      <c r="F32" s="18"/>
      <c r="G32" s="18"/>
      <c r="H32" s="18"/>
      <c r="I32" s="16" t="s">
        <v>27</v>
      </c>
      <c r="J32" s="16"/>
      <c r="K32" s="16"/>
      <c r="L32" s="12"/>
      <c r="N32" s="24"/>
      <c r="O32" s="38"/>
      <c r="P32" s="18" t="s">
        <v>26</v>
      </c>
      <c r="Q32" s="18"/>
      <c r="R32" s="18"/>
      <c r="S32" s="18"/>
      <c r="T32" s="18"/>
      <c r="U32" s="18"/>
      <c r="V32" s="38" t="s">
        <v>27</v>
      </c>
      <c r="W32" s="38"/>
      <c r="X32" s="38"/>
      <c r="Y32" s="39"/>
      <c r="AA32" s="24"/>
      <c r="AB32" s="38"/>
      <c r="AC32" s="18" t="s">
        <v>26</v>
      </c>
      <c r="AD32" s="18"/>
      <c r="AE32" s="18"/>
      <c r="AF32" s="18"/>
      <c r="AG32" s="18"/>
      <c r="AH32" s="18"/>
      <c r="AI32" s="38" t="s">
        <v>27</v>
      </c>
      <c r="AJ32" s="38"/>
      <c r="AK32" s="38"/>
      <c r="AL32" s="39"/>
      <c r="AN32" s="24"/>
      <c r="AO32" s="38"/>
      <c r="AP32" s="18" t="s">
        <v>26</v>
      </c>
      <c r="AQ32" s="18"/>
      <c r="AR32" s="18"/>
      <c r="AS32" s="18"/>
      <c r="AT32" s="18"/>
      <c r="AU32" s="18"/>
      <c r="AV32" s="38" t="s">
        <v>27</v>
      </c>
      <c r="AW32" s="38"/>
      <c r="AX32" s="38"/>
      <c r="AY32" s="39"/>
      <c r="BA32" s="24"/>
      <c r="BB32" s="38"/>
      <c r="BC32" s="18" t="s">
        <v>26</v>
      </c>
      <c r="BD32" s="18"/>
      <c r="BE32" s="18"/>
      <c r="BF32" s="18"/>
      <c r="BG32" s="18"/>
      <c r="BH32" s="18"/>
      <c r="BI32" s="38" t="s">
        <v>27</v>
      </c>
      <c r="BJ32" s="38"/>
      <c r="BK32" s="38"/>
      <c r="BL32" s="39"/>
      <c r="BN32" s="24"/>
      <c r="BO32" s="38"/>
      <c r="BP32" s="18" t="s">
        <v>26</v>
      </c>
      <c r="BQ32" s="18"/>
      <c r="BR32" s="18"/>
      <c r="BS32" s="18"/>
      <c r="BT32" s="18"/>
      <c r="BU32" s="18"/>
      <c r="BV32" s="38" t="s">
        <v>27</v>
      </c>
      <c r="BW32" s="38"/>
      <c r="BX32" s="38"/>
      <c r="BY32" s="39"/>
    </row>
    <row r="33" spans="1:77" ht="15" customHeight="1">
      <c r="A33" s="92"/>
      <c r="B33" s="16"/>
      <c r="C33" s="16"/>
      <c r="D33" s="16" t="s">
        <v>28</v>
      </c>
      <c r="E33" s="16"/>
      <c r="F33" s="16"/>
      <c r="G33" s="16"/>
      <c r="H33" s="16"/>
      <c r="I33" s="16"/>
      <c r="J33" s="16"/>
      <c r="K33" s="16"/>
      <c r="L33" s="12"/>
      <c r="N33" s="24"/>
      <c r="O33" s="38"/>
      <c r="P33" s="38"/>
      <c r="Q33" s="38" t="s">
        <v>28</v>
      </c>
      <c r="R33" s="38"/>
      <c r="S33" s="38"/>
      <c r="T33" s="38"/>
      <c r="U33" s="38"/>
      <c r="V33" s="38"/>
      <c r="W33" s="38"/>
      <c r="X33" s="38"/>
      <c r="Y33" s="39"/>
      <c r="AA33" s="24"/>
      <c r="AB33" s="38"/>
      <c r="AC33" s="38"/>
      <c r="AD33" s="38" t="s">
        <v>28</v>
      </c>
      <c r="AE33" s="38"/>
      <c r="AF33" s="38"/>
      <c r="AG33" s="38"/>
      <c r="AH33" s="38"/>
      <c r="AI33" s="38"/>
      <c r="AJ33" s="38"/>
      <c r="AK33" s="38"/>
      <c r="AL33" s="39"/>
      <c r="AN33" s="24"/>
      <c r="AO33" s="38"/>
      <c r="AP33" s="38"/>
      <c r="AQ33" s="38" t="s">
        <v>28</v>
      </c>
      <c r="AR33" s="38"/>
      <c r="AS33" s="38"/>
      <c r="AT33" s="38"/>
      <c r="AU33" s="38"/>
      <c r="AV33" s="38"/>
      <c r="AW33" s="38"/>
      <c r="AX33" s="38"/>
      <c r="AY33" s="39"/>
      <c r="BA33" s="24"/>
      <c r="BB33" s="38"/>
      <c r="BC33" s="38"/>
      <c r="BD33" s="38" t="s">
        <v>28</v>
      </c>
      <c r="BE33" s="38"/>
      <c r="BF33" s="38"/>
      <c r="BG33" s="38"/>
      <c r="BH33" s="38"/>
      <c r="BI33" s="38"/>
      <c r="BJ33" s="38"/>
      <c r="BK33" s="38"/>
      <c r="BL33" s="39"/>
      <c r="BN33" s="24"/>
      <c r="BO33" s="38"/>
      <c r="BP33" s="38"/>
      <c r="BQ33" s="38" t="s">
        <v>28</v>
      </c>
      <c r="BR33" s="38"/>
      <c r="BS33" s="38"/>
      <c r="BT33" s="38"/>
      <c r="BU33" s="38"/>
      <c r="BV33" s="38"/>
      <c r="BW33" s="38"/>
      <c r="BX33" s="38"/>
      <c r="BY33" s="39"/>
    </row>
    <row r="34" spans="1:77" ht="15" customHeight="1">
      <c r="A34" s="92"/>
      <c r="B34" s="16"/>
      <c r="C34" s="16"/>
      <c r="D34" s="16">
        <f>F28</f>
        <v>-0.23766970273965843</v>
      </c>
      <c r="E34" s="38"/>
      <c r="F34" s="38"/>
      <c r="G34" s="38"/>
      <c r="H34" s="16"/>
      <c r="I34" s="16"/>
      <c r="J34" s="16"/>
      <c r="K34" s="16"/>
      <c r="L34" s="12"/>
      <c r="N34" s="24"/>
      <c r="O34" s="38"/>
      <c r="P34" s="38"/>
      <c r="Q34" s="38">
        <f>S28</f>
        <v>-0.26267568036726407</v>
      </c>
      <c r="R34" s="38"/>
      <c r="S34" s="38"/>
      <c r="T34" s="38"/>
      <c r="U34" s="38"/>
      <c r="V34" s="38"/>
      <c r="W34" s="38"/>
      <c r="X34" s="38"/>
      <c r="Y34" s="39"/>
      <c r="AA34" s="24"/>
      <c r="AB34" s="38"/>
      <c r="AC34" s="38"/>
      <c r="AD34" s="38">
        <f>AF28</f>
        <v>-0.27633563024701313</v>
      </c>
      <c r="AE34" s="38"/>
      <c r="AF34" s="38"/>
      <c r="AG34" s="38"/>
      <c r="AH34" s="38"/>
      <c r="AI34" s="38"/>
      <c r="AJ34" s="38"/>
      <c r="AK34" s="38"/>
      <c r="AL34" s="39"/>
      <c r="AN34" s="24"/>
      <c r="AO34" s="38"/>
      <c r="AP34" s="38"/>
      <c r="AQ34" s="38">
        <f>AS28</f>
        <v>-0.28132622422128439</v>
      </c>
      <c r="AR34" s="38"/>
      <c r="AS34" s="38"/>
      <c r="AT34" s="38"/>
      <c r="AU34" s="38"/>
      <c r="AV34" s="38"/>
      <c r="AW34" s="38"/>
      <c r="AX34" s="38"/>
      <c r="AY34" s="39"/>
      <c r="BA34" s="24"/>
      <c r="BB34" s="38"/>
      <c r="BC34" s="38"/>
      <c r="BD34" s="38">
        <f>BF28</f>
        <v>-0.28380389019540753</v>
      </c>
      <c r="BE34" s="38"/>
      <c r="BF34" s="38"/>
      <c r="BG34" s="38"/>
      <c r="BH34" s="38"/>
      <c r="BI34" s="38"/>
      <c r="BJ34" s="38"/>
      <c r="BK34" s="38"/>
      <c r="BL34" s="39"/>
      <c r="BN34" s="24"/>
      <c r="BO34" s="38"/>
      <c r="BP34" s="38"/>
      <c r="BQ34" s="38">
        <f>BS28</f>
        <v>-0.28630853828583724</v>
      </c>
      <c r="BR34" s="38"/>
      <c r="BS34" s="38"/>
      <c r="BT34" s="38"/>
      <c r="BU34" s="38"/>
      <c r="BV34" s="38"/>
      <c r="BW34" s="38"/>
      <c r="BX34" s="38"/>
      <c r="BY34" s="39"/>
    </row>
    <row r="35" spans="1:77" ht="15" customHeight="1">
      <c r="A35" s="92"/>
      <c r="B35" s="16"/>
      <c r="C35" s="16" t="s">
        <v>29</v>
      </c>
      <c r="D35" s="16">
        <f>TANH(D34)</f>
        <v>-0.23329348191833127</v>
      </c>
      <c r="E35" s="16"/>
      <c r="F35" s="16"/>
      <c r="G35" s="16"/>
      <c r="H35" s="16"/>
      <c r="I35" s="16"/>
      <c r="J35" s="16"/>
      <c r="K35" s="16"/>
      <c r="L35" s="12"/>
      <c r="N35" s="24"/>
      <c r="O35" s="38"/>
      <c r="P35" s="38" t="s">
        <v>29</v>
      </c>
      <c r="Q35" s="38">
        <f>TANH(Q34)</f>
        <v>-0.25679647921766369</v>
      </c>
      <c r="R35" s="38"/>
      <c r="S35" s="38"/>
      <c r="T35" s="38"/>
      <c r="U35" s="38"/>
      <c r="V35" s="38"/>
      <c r="W35" s="38"/>
      <c r="X35" s="38"/>
      <c r="Y35" s="39"/>
      <c r="AA35" s="24"/>
      <c r="AB35" s="38"/>
      <c r="AC35" s="38" t="s">
        <v>29</v>
      </c>
      <c r="AD35" s="38">
        <f>TANH(AD34)</f>
        <v>-0.26951024301880971</v>
      </c>
      <c r="AE35" s="38"/>
      <c r="AF35" s="38"/>
      <c r="AG35" s="38"/>
      <c r="AH35" s="38"/>
      <c r="AI35" s="38"/>
      <c r="AJ35" s="38"/>
      <c r="AK35" s="38"/>
      <c r="AL35" s="39"/>
      <c r="AN35" s="24"/>
      <c r="AO35" s="38"/>
      <c r="AP35" s="38" t="s">
        <v>29</v>
      </c>
      <c r="AQ35" s="38">
        <f>TANH(AQ34)</f>
        <v>-0.27413208652665988</v>
      </c>
      <c r="AR35" s="38"/>
      <c r="AS35" s="38"/>
      <c r="AT35" s="38"/>
      <c r="AU35" s="38"/>
      <c r="AV35" s="38"/>
      <c r="AW35" s="38"/>
      <c r="AX35" s="38"/>
      <c r="AY35" s="39"/>
      <c r="BA35" s="24"/>
      <c r="BB35" s="38"/>
      <c r="BC35" s="38" t="s">
        <v>29</v>
      </c>
      <c r="BD35" s="38">
        <f>TANH(BD34)</f>
        <v>-0.27642199985229848</v>
      </c>
      <c r="BE35" s="38"/>
      <c r="BF35" s="38"/>
      <c r="BG35" s="38"/>
      <c r="BH35" s="38"/>
      <c r="BI35" s="38"/>
      <c r="BJ35" s="38"/>
      <c r="BK35" s="38"/>
      <c r="BL35" s="39"/>
      <c r="BN35" s="24"/>
      <c r="BO35" s="38"/>
      <c r="BP35" s="38" t="s">
        <v>29</v>
      </c>
      <c r="BQ35" s="38">
        <f>TANH(BQ34)</f>
        <v>-0.27873366468967264</v>
      </c>
      <c r="BR35" s="38"/>
      <c r="BS35" s="38"/>
      <c r="BT35" s="38"/>
      <c r="BU35" s="38"/>
      <c r="BV35" s="38"/>
      <c r="BW35" s="38"/>
      <c r="BX35" s="38"/>
      <c r="BY35" s="39"/>
    </row>
    <row r="36" spans="1:77" ht="15" customHeight="1">
      <c r="A36" s="92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2"/>
      <c r="N36" s="24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9"/>
      <c r="AA36" s="24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9"/>
      <c r="AN36" s="24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9"/>
      <c r="BA36" s="24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9"/>
      <c r="BN36" s="24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9"/>
    </row>
    <row r="37" spans="1:77" ht="15" customHeight="1">
      <c r="A37" s="92"/>
      <c r="B37" s="16"/>
      <c r="C37" s="18" t="s">
        <v>30</v>
      </c>
      <c r="D37" s="18"/>
      <c r="E37" s="18"/>
      <c r="F37" s="18"/>
      <c r="G37" s="18"/>
      <c r="H37" s="18"/>
      <c r="I37" s="16"/>
      <c r="J37" s="16"/>
      <c r="K37" s="16"/>
      <c r="L37" s="12"/>
      <c r="N37" s="24"/>
      <c r="O37" s="38"/>
      <c r="P37" s="18" t="s">
        <v>30</v>
      </c>
      <c r="Q37" s="18"/>
      <c r="R37" s="18"/>
      <c r="S37" s="18"/>
      <c r="T37" s="18"/>
      <c r="U37" s="18"/>
      <c r="V37" s="38"/>
      <c r="W37" s="38"/>
      <c r="X37" s="38"/>
      <c r="Y37" s="39"/>
      <c r="AA37" s="24"/>
      <c r="AB37" s="38"/>
      <c r="AC37" s="18" t="s">
        <v>30</v>
      </c>
      <c r="AD37" s="18"/>
      <c r="AE37" s="18"/>
      <c r="AF37" s="18"/>
      <c r="AG37" s="18"/>
      <c r="AH37" s="18"/>
      <c r="AI37" s="38"/>
      <c r="AJ37" s="38"/>
      <c r="AK37" s="38"/>
      <c r="AL37" s="39"/>
      <c r="AN37" s="24"/>
      <c r="AO37" s="38"/>
      <c r="AP37" s="18" t="s">
        <v>30</v>
      </c>
      <c r="AQ37" s="18"/>
      <c r="AR37" s="18"/>
      <c r="AS37" s="18"/>
      <c r="AT37" s="18"/>
      <c r="AU37" s="18"/>
      <c r="AV37" s="38"/>
      <c r="AW37" s="38"/>
      <c r="AX37" s="38"/>
      <c r="AY37" s="39"/>
      <c r="BA37" s="24"/>
      <c r="BB37" s="38"/>
      <c r="BC37" s="18" t="s">
        <v>30</v>
      </c>
      <c r="BD37" s="18"/>
      <c r="BE37" s="18"/>
      <c r="BF37" s="18"/>
      <c r="BG37" s="18"/>
      <c r="BH37" s="18"/>
      <c r="BI37" s="38"/>
      <c r="BJ37" s="38"/>
      <c r="BK37" s="38"/>
      <c r="BL37" s="39"/>
      <c r="BN37" s="24"/>
      <c r="BO37" s="38"/>
      <c r="BP37" s="18" t="s">
        <v>30</v>
      </c>
      <c r="BQ37" s="18"/>
      <c r="BR37" s="18"/>
      <c r="BS37" s="18"/>
      <c r="BT37" s="18"/>
      <c r="BU37" s="18"/>
      <c r="BV37" s="38"/>
      <c r="BW37" s="38"/>
      <c r="BX37" s="38"/>
      <c r="BY37" s="39"/>
    </row>
    <row r="38" spans="1:77" ht="15" customHeight="1">
      <c r="A38" s="92"/>
      <c r="B38" s="16"/>
      <c r="C38" s="16"/>
      <c r="D38" s="16" t="s">
        <v>31</v>
      </c>
      <c r="E38" s="16"/>
      <c r="F38" s="16"/>
      <c r="G38" s="16"/>
      <c r="H38" s="16"/>
      <c r="I38" s="16"/>
      <c r="J38" s="16"/>
      <c r="K38" s="16"/>
      <c r="L38" s="12"/>
      <c r="N38" s="24"/>
      <c r="O38" s="38"/>
      <c r="P38" s="38"/>
      <c r="Q38" s="38" t="s">
        <v>31</v>
      </c>
      <c r="R38" s="38"/>
      <c r="S38" s="38"/>
      <c r="T38" s="38"/>
      <c r="U38" s="38"/>
      <c r="V38" s="38"/>
      <c r="W38" s="38"/>
      <c r="X38" s="38"/>
      <c r="Y38" s="39"/>
      <c r="AA38" s="24"/>
      <c r="AB38" s="38"/>
      <c r="AC38" s="38"/>
      <c r="AD38" s="38" t="s">
        <v>31</v>
      </c>
      <c r="AE38" s="38"/>
      <c r="AF38" s="38"/>
      <c r="AG38" s="38"/>
      <c r="AH38" s="38"/>
      <c r="AI38" s="38"/>
      <c r="AJ38" s="38"/>
      <c r="AK38" s="38"/>
      <c r="AL38" s="39"/>
      <c r="AN38" s="24"/>
      <c r="AO38" s="38"/>
      <c r="AP38" s="38"/>
      <c r="AQ38" s="38" t="s">
        <v>31</v>
      </c>
      <c r="AR38" s="38"/>
      <c r="AS38" s="38"/>
      <c r="AT38" s="38"/>
      <c r="AU38" s="38"/>
      <c r="AV38" s="38"/>
      <c r="AW38" s="38"/>
      <c r="AX38" s="38"/>
      <c r="AY38" s="39"/>
      <c r="BA38" s="24"/>
      <c r="BB38" s="38"/>
      <c r="BC38" s="38"/>
      <c r="BD38" s="38" t="s">
        <v>31</v>
      </c>
      <c r="BE38" s="38"/>
      <c r="BF38" s="38"/>
      <c r="BG38" s="38"/>
      <c r="BH38" s="38"/>
      <c r="BI38" s="38"/>
      <c r="BJ38" s="38"/>
      <c r="BK38" s="38"/>
      <c r="BL38" s="39"/>
      <c r="BN38" s="24"/>
      <c r="BO38" s="38"/>
      <c r="BP38" s="38"/>
      <c r="BQ38" s="38" t="s">
        <v>31</v>
      </c>
      <c r="BR38" s="38"/>
      <c r="BS38" s="38"/>
      <c r="BT38" s="38"/>
      <c r="BU38" s="38"/>
      <c r="BV38" s="38"/>
      <c r="BW38" s="38"/>
      <c r="BX38" s="38"/>
      <c r="BY38" s="39"/>
    </row>
    <row r="39" spans="1:77" ht="15" customHeight="1">
      <c r="A39" s="92"/>
      <c r="B39" s="16"/>
      <c r="C39" s="16"/>
      <c r="D39" s="16">
        <f>F29</f>
        <v>0.76366792107591663</v>
      </c>
      <c r="E39" s="16"/>
      <c r="F39" s="16"/>
      <c r="G39" s="16"/>
      <c r="H39" s="16"/>
      <c r="I39" s="16"/>
      <c r="J39" s="16"/>
      <c r="K39" s="16"/>
      <c r="L39" s="12"/>
      <c r="N39" s="24"/>
      <c r="O39" s="38"/>
      <c r="P39" s="38"/>
      <c r="Q39" s="38">
        <f>S29</f>
        <v>0.79597349536566675</v>
      </c>
      <c r="R39" s="38"/>
      <c r="S39" s="38"/>
      <c r="T39" s="38"/>
      <c r="U39" s="38"/>
      <c r="V39" s="38"/>
      <c r="W39" s="38"/>
      <c r="X39" s="38"/>
      <c r="Y39" s="39"/>
      <c r="AA39" s="24"/>
      <c r="AB39" s="38"/>
      <c r="AC39" s="38"/>
      <c r="AD39" s="38">
        <f>AF29</f>
        <v>0.82116819952681452</v>
      </c>
      <c r="AE39" s="38"/>
      <c r="AF39" s="38"/>
      <c r="AG39" s="38"/>
      <c r="AH39" s="38"/>
      <c r="AI39" s="38"/>
      <c r="AJ39" s="38"/>
      <c r="AK39" s="38"/>
      <c r="AL39" s="39"/>
      <c r="AN39" s="24"/>
      <c r="AO39" s="38"/>
      <c r="AP39" s="38"/>
      <c r="AQ39" s="38">
        <f>AS29</f>
        <v>0.80875750295192506</v>
      </c>
      <c r="AR39" s="38"/>
      <c r="AS39" s="38"/>
      <c r="AT39" s="38"/>
      <c r="AU39" s="38"/>
      <c r="AV39" s="38"/>
      <c r="AW39" s="38"/>
      <c r="AX39" s="38"/>
      <c r="AY39" s="39"/>
      <c r="BA39" s="24"/>
      <c r="BB39" s="38"/>
      <c r="BC39" s="38"/>
      <c r="BD39" s="38">
        <f>BF29</f>
        <v>0.79712253834529168</v>
      </c>
      <c r="BE39" s="38"/>
      <c r="BF39" s="38"/>
      <c r="BG39" s="38"/>
      <c r="BH39" s="38"/>
      <c r="BI39" s="38"/>
      <c r="BJ39" s="38"/>
      <c r="BK39" s="38"/>
      <c r="BL39" s="39"/>
      <c r="BN39" s="24"/>
      <c r="BO39" s="38"/>
      <c r="BP39" s="38"/>
      <c r="BQ39" s="38">
        <f>BS29</f>
        <v>0.80753258006225814</v>
      </c>
      <c r="BR39" s="38"/>
      <c r="BS39" s="38"/>
      <c r="BT39" s="38"/>
      <c r="BU39" s="38"/>
      <c r="BV39" s="38"/>
      <c r="BW39" s="38"/>
      <c r="BX39" s="38"/>
      <c r="BY39" s="39"/>
    </row>
    <row r="40" spans="1:77" ht="15" customHeight="1">
      <c r="A40" s="92"/>
      <c r="B40" s="16"/>
      <c r="C40" s="16" t="s">
        <v>29</v>
      </c>
      <c r="D40" s="16">
        <f>1/(1+EXP(-D39))</f>
        <v>0.68214954889199308</v>
      </c>
      <c r="E40" s="16"/>
      <c r="F40" s="16"/>
      <c r="G40" s="16"/>
      <c r="H40" s="16"/>
      <c r="I40" s="16"/>
      <c r="J40" s="16"/>
      <c r="K40" s="16"/>
      <c r="L40" s="12"/>
      <c r="N40" s="24"/>
      <c r="O40" s="38"/>
      <c r="P40" s="38" t="s">
        <v>29</v>
      </c>
      <c r="Q40" s="38">
        <f>1/(1+EXP(-Q39))</f>
        <v>0.68911251456103173</v>
      </c>
      <c r="R40" s="38"/>
      <c r="S40" s="38"/>
      <c r="T40" s="38"/>
      <c r="U40" s="38"/>
      <c r="V40" s="38"/>
      <c r="W40" s="38"/>
      <c r="X40" s="38"/>
      <c r="Y40" s="39"/>
      <c r="AA40" s="24"/>
      <c r="AB40" s="38"/>
      <c r="AC40" s="38" t="s">
        <v>29</v>
      </c>
      <c r="AD40" s="38">
        <f>1/(1+EXP(-AD39))</f>
        <v>0.69448426016029885</v>
      </c>
      <c r="AE40" s="38"/>
      <c r="AF40" s="38"/>
      <c r="AG40" s="38"/>
      <c r="AH40" s="38"/>
      <c r="AI40" s="38"/>
      <c r="AJ40" s="38"/>
      <c r="AK40" s="38"/>
      <c r="AL40" s="39"/>
      <c r="AN40" s="24"/>
      <c r="AO40" s="38"/>
      <c r="AP40" s="38" t="s">
        <v>29</v>
      </c>
      <c r="AQ40" s="38">
        <f>1/(1+EXP(-AQ39))</f>
        <v>0.69184467253233806</v>
      </c>
      <c r="AR40" s="38"/>
      <c r="AS40" s="38"/>
      <c r="AT40" s="38"/>
      <c r="AU40" s="38"/>
      <c r="AV40" s="38"/>
      <c r="AW40" s="38"/>
      <c r="AX40" s="38"/>
      <c r="AY40" s="39"/>
      <c r="BA40" s="24"/>
      <c r="BB40" s="38"/>
      <c r="BC40" s="38" t="s">
        <v>29</v>
      </c>
      <c r="BD40" s="38">
        <f>1/(1+EXP(-BD39))</f>
        <v>0.6893586279506132</v>
      </c>
      <c r="BE40" s="38"/>
      <c r="BF40" s="38"/>
      <c r="BG40" s="38"/>
      <c r="BH40" s="38"/>
      <c r="BI40" s="38"/>
      <c r="BJ40" s="38"/>
      <c r="BK40" s="38"/>
      <c r="BL40" s="39"/>
      <c r="BN40" s="24"/>
      <c r="BO40" s="38"/>
      <c r="BP40" s="38" t="s">
        <v>29</v>
      </c>
      <c r="BQ40" s="38">
        <f>1/(1+EXP(-BQ39))</f>
        <v>0.69158346298517914</v>
      </c>
      <c r="BR40" s="38"/>
      <c r="BS40" s="38"/>
      <c r="BT40" s="38"/>
      <c r="BU40" s="38"/>
      <c r="BV40" s="38"/>
      <c r="BW40" s="38"/>
      <c r="BX40" s="38"/>
      <c r="BY40" s="39"/>
    </row>
    <row r="41" spans="1:77" ht="15" customHeight="1">
      <c r="A41" s="24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2"/>
      <c r="N41" s="24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9"/>
      <c r="AA41" s="24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9"/>
      <c r="AN41" s="24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9"/>
      <c r="BA41" s="24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9"/>
      <c r="BN41" s="24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9"/>
    </row>
    <row r="42" spans="1:77" ht="15" customHeight="1">
      <c r="A42" s="24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2"/>
      <c r="N42" s="24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9"/>
      <c r="AA42" s="24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9"/>
      <c r="AN42" s="24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9"/>
      <c r="BA42" s="24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9"/>
      <c r="BN42" s="24"/>
      <c r="BO42" s="38"/>
      <c r="BP42" s="38"/>
      <c r="BQ42" s="38"/>
      <c r="BR42" s="38"/>
      <c r="BS42" s="38"/>
      <c r="BT42" s="38"/>
      <c r="BU42" s="38"/>
      <c r="BV42" s="38"/>
      <c r="BW42" s="38"/>
      <c r="BX42" s="38"/>
      <c r="BY42" s="39"/>
    </row>
    <row r="43" spans="1:77" ht="15" customHeight="1">
      <c r="A43" s="24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2"/>
      <c r="N43" s="24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24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24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  <c r="BA43" s="24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9"/>
      <c r="BN43" s="24"/>
      <c r="BO43" s="38"/>
      <c r="BP43" s="38"/>
      <c r="BQ43" s="38"/>
      <c r="BR43" s="38"/>
      <c r="BS43" s="38"/>
      <c r="BT43" s="38"/>
      <c r="BU43" s="38"/>
      <c r="BV43" s="38"/>
      <c r="BW43" s="38"/>
      <c r="BX43" s="38"/>
      <c r="BY43" s="39"/>
    </row>
    <row r="44" spans="1:77" ht="26.25">
      <c r="A44" s="24"/>
      <c r="B44" s="16"/>
      <c r="C44" s="18" t="s">
        <v>32</v>
      </c>
      <c r="D44" s="18"/>
      <c r="E44" s="18"/>
      <c r="F44" s="18"/>
      <c r="G44" s="18"/>
      <c r="H44" s="18"/>
      <c r="I44" s="16"/>
      <c r="J44" s="16"/>
      <c r="K44" s="16"/>
      <c r="L44" s="12"/>
      <c r="N44" s="24"/>
      <c r="O44" s="38"/>
      <c r="P44" s="18" t="s">
        <v>32</v>
      </c>
      <c r="Q44" s="18"/>
      <c r="R44" s="18"/>
      <c r="S44" s="18"/>
      <c r="T44" s="18"/>
      <c r="U44" s="18"/>
      <c r="V44" s="38"/>
      <c r="W44" s="38"/>
      <c r="X44" s="38"/>
      <c r="Y44" s="39"/>
      <c r="AA44" s="24"/>
      <c r="AB44" s="38"/>
      <c r="AC44" s="18" t="s">
        <v>32</v>
      </c>
      <c r="AD44" s="18"/>
      <c r="AE44" s="18"/>
      <c r="AF44" s="18"/>
      <c r="AG44" s="18"/>
      <c r="AH44" s="18"/>
      <c r="AI44" s="38"/>
      <c r="AJ44" s="38"/>
      <c r="AK44" s="38"/>
      <c r="AL44" s="39"/>
      <c r="AN44" s="24"/>
      <c r="AO44" s="38"/>
      <c r="AP44" s="18" t="s">
        <v>32</v>
      </c>
      <c r="AQ44" s="18"/>
      <c r="AR44" s="18"/>
      <c r="AS44" s="18"/>
      <c r="AT44" s="18"/>
      <c r="AU44" s="18"/>
      <c r="AV44" s="38"/>
      <c r="AW44" s="38"/>
      <c r="AX44" s="38"/>
      <c r="AY44" s="39"/>
      <c r="BA44" s="24"/>
      <c r="BB44" s="38"/>
      <c r="BC44" s="18" t="s">
        <v>32</v>
      </c>
      <c r="BD44" s="18"/>
      <c r="BE44" s="18"/>
      <c r="BF44" s="18"/>
      <c r="BG44" s="18"/>
      <c r="BH44" s="18"/>
      <c r="BI44" s="38"/>
      <c r="BJ44" s="38"/>
      <c r="BK44" s="38"/>
      <c r="BL44" s="39"/>
      <c r="BN44" s="24"/>
      <c r="BO44" s="38"/>
      <c r="BP44" s="18" t="s">
        <v>32</v>
      </c>
      <c r="BQ44" s="18"/>
      <c r="BR44" s="18"/>
      <c r="BS44" s="18"/>
      <c r="BT44" s="18"/>
      <c r="BU44" s="18"/>
      <c r="BV44" s="38"/>
      <c r="BW44" s="38"/>
      <c r="BX44" s="38"/>
      <c r="BY44" s="39"/>
    </row>
    <row r="45" spans="1:77" ht="26.25">
      <c r="A45" s="24"/>
      <c r="B45" s="16"/>
      <c r="C45" s="16"/>
      <c r="D45" s="16" t="s">
        <v>33</v>
      </c>
      <c r="E45" s="16"/>
      <c r="F45" s="16"/>
      <c r="G45" s="16"/>
      <c r="H45" s="16"/>
      <c r="I45" s="16"/>
      <c r="J45" s="16"/>
      <c r="K45" s="16"/>
      <c r="L45" s="12"/>
      <c r="N45" s="24"/>
      <c r="O45" s="38"/>
      <c r="P45" s="38"/>
      <c r="Q45" s="38" t="s">
        <v>33</v>
      </c>
      <c r="R45" s="38"/>
      <c r="S45" s="38"/>
      <c r="T45" s="38"/>
      <c r="U45" s="38"/>
      <c r="V45" s="38"/>
      <c r="W45" s="38"/>
      <c r="X45" s="38"/>
      <c r="Y45" s="39"/>
      <c r="AA45" s="24"/>
      <c r="AB45" s="38"/>
      <c r="AC45" s="38"/>
      <c r="AD45" s="38" t="s">
        <v>33</v>
      </c>
      <c r="AE45" s="38"/>
      <c r="AF45" s="38"/>
      <c r="AG45" s="38"/>
      <c r="AH45" s="38"/>
      <c r="AI45" s="38"/>
      <c r="AJ45" s="38"/>
      <c r="AK45" s="38"/>
      <c r="AL45" s="39"/>
      <c r="AN45" s="24"/>
      <c r="AO45" s="38"/>
      <c r="AP45" s="38"/>
      <c r="AQ45" s="38" t="s">
        <v>33</v>
      </c>
      <c r="AR45" s="38"/>
      <c r="AS45" s="38"/>
      <c r="AT45" s="38"/>
      <c r="AU45" s="38"/>
      <c r="AV45" s="38"/>
      <c r="AW45" s="38"/>
      <c r="AX45" s="38"/>
      <c r="AY45" s="39"/>
      <c r="BA45" s="24"/>
      <c r="BB45" s="38"/>
      <c r="BC45" s="38"/>
      <c r="BD45" s="38" t="s">
        <v>33</v>
      </c>
      <c r="BE45" s="38"/>
      <c r="BF45" s="38"/>
      <c r="BG45" s="38"/>
      <c r="BH45" s="38"/>
      <c r="BI45" s="38"/>
      <c r="BJ45" s="38"/>
      <c r="BK45" s="38"/>
      <c r="BL45" s="39"/>
      <c r="BN45" s="24"/>
      <c r="BO45" s="38"/>
      <c r="BP45" s="38"/>
      <c r="BQ45" s="38" t="s">
        <v>33</v>
      </c>
      <c r="BR45" s="38"/>
      <c r="BS45" s="38"/>
      <c r="BT45" s="38"/>
      <c r="BU45" s="38"/>
      <c r="BV45" s="38"/>
      <c r="BW45" s="38"/>
      <c r="BX45" s="38"/>
      <c r="BY45" s="39"/>
    </row>
    <row r="46" spans="1:77" ht="26.25">
      <c r="A46" s="24"/>
      <c r="B46" s="16"/>
      <c r="C46" s="16"/>
      <c r="D46" s="16">
        <f>F30</f>
        <v>-0.2298815588811175</v>
      </c>
      <c r="E46" s="38"/>
      <c r="F46" s="38"/>
      <c r="G46" s="38"/>
      <c r="H46" s="16"/>
      <c r="I46" s="16"/>
      <c r="J46" s="16"/>
      <c r="K46" s="16"/>
      <c r="L46" s="12"/>
      <c r="N46" s="24"/>
      <c r="O46" s="38"/>
      <c r="P46" s="38"/>
      <c r="Q46" s="38">
        <f>S30</f>
        <v>-0.25019231388392843</v>
      </c>
      <c r="R46" s="38"/>
      <c r="S46" s="38"/>
      <c r="T46" s="38"/>
      <c r="U46" s="38"/>
      <c r="V46" s="38"/>
      <c r="W46" s="38"/>
      <c r="X46" s="38"/>
      <c r="Y46" s="39"/>
      <c r="AA46" s="24"/>
      <c r="AB46" s="38"/>
      <c r="AC46" s="38"/>
      <c r="AD46" s="38">
        <f>AF30</f>
        <v>-0.25887998283112168</v>
      </c>
      <c r="AE46" s="38"/>
      <c r="AF46" s="38"/>
      <c r="AG46" s="38"/>
      <c r="AH46" s="38"/>
      <c r="AI46" s="38"/>
      <c r="AJ46" s="38"/>
      <c r="AK46" s="38"/>
      <c r="AL46" s="39"/>
      <c r="AN46" s="24"/>
      <c r="AO46" s="38"/>
      <c r="AP46" s="38"/>
      <c r="AQ46" s="38">
        <f>AS30</f>
        <v>-0.26894893656551933</v>
      </c>
      <c r="AR46" s="38"/>
      <c r="AS46" s="38"/>
      <c r="AT46" s="38"/>
      <c r="AU46" s="38"/>
      <c r="AV46" s="38"/>
      <c r="AW46" s="38"/>
      <c r="AX46" s="38"/>
      <c r="AY46" s="39"/>
      <c r="BA46" s="24"/>
      <c r="BB46" s="38"/>
      <c r="BC46" s="38"/>
      <c r="BD46" s="38">
        <f>BF30</f>
        <v>-0.27569378120072541</v>
      </c>
      <c r="BE46" s="38"/>
      <c r="BF46" s="38"/>
      <c r="BG46" s="38"/>
      <c r="BH46" s="38"/>
      <c r="BI46" s="38"/>
      <c r="BJ46" s="38"/>
      <c r="BK46" s="38"/>
      <c r="BL46" s="39"/>
      <c r="BN46" s="24"/>
      <c r="BO46" s="38"/>
      <c r="BP46" s="38"/>
      <c r="BQ46" s="38">
        <f>BS30</f>
        <v>-0.27543968391224899</v>
      </c>
      <c r="BR46" s="38"/>
      <c r="BS46" s="38"/>
      <c r="BT46" s="38"/>
      <c r="BU46" s="38"/>
      <c r="BV46" s="38"/>
      <c r="BW46" s="38"/>
      <c r="BX46" s="38"/>
      <c r="BY46" s="39"/>
    </row>
    <row r="47" spans="1:77" ht="26.25">
      <c r="A47" s="24"/>
      <c r="B47" s="16"/>
      <c r="C47" s="16" t="s">
        <v>34</v>
      </c>
      <c r="D47" s="16">
        <f>1/(1+EXP(-D46))</f>
        <v>0.44278136771019744</v>
      </c>
      <c r="E47" s="16"/>
      <c r="F47" s="16"/>
      <c r="G47" s="16"/>
      <c r="H47" s="16"/>
      <c r="I47" s="16"/>
      <c r="J47" s="16"/>
      <c r="K47" s="16"/>
      <c r="L47" s="12"/>
      <c r="N47" s="24"/>
      <c r="O47" s="38"/>
      <c r="P47" s="38" t="s">
        <v>34</v>
      </c>
      <c r="Q47" s="38">
        <f>1/(1+EXP(-Q46))</f>
        <v>0.43777616467892633</v>
      </c>
      <c r="R47" s="38"/>
      <c r="S47" s="38"/>
      <c r="T47" s="38"/>
      <c r="U47" s="38"/>
      <c r="V47" s="38"/>
      <c r="W47" s="38"/>
      <c r="X47" s="38"/>
      <c r="Y47" s="39"/>
      <c r="AA47" s="24"/>
      <c r="AB47" s="38"/>
      <c r="AC47" s="38" t="s">
        <v>34</v>
      </c>
      <c r="AD47" s="38">
        <f>1/(1+EXP(-AD46))</f>
        <v>0.43563905312968765</v>
      </c>
      <c r="AE47" s="38"/>
      <c r="AF47" s="38"/>
      <c r="AG47" s="38"/>
      <c r="AH47" s="38"/>
      <c r="AI47" s="38"/>
      <c r="AJ47" s="38"/>
      <c r="AK47" s="38"/>
      <c r="AL47" s="39"/>
      <c r="AN47" s="24"/>
      <c r="AO47" s="38"/>
      <c r="AP47" s="38" t="s">
        <v>34</v>
      </c>
      <c r="AQ47" s="38">
        <f>1/(1+EXP(-AQ46))</f>
        <v>0.4331651477492055</v>
      </c>
      <c r="AR47" s="38"/>
      <c r="AS47" s="38"/>
      <c r="AT47" s="38"/>
      <c r="AU47" s="38"/>
      <c r="AV47" s="38"/>
      <c r="AW47" s="38"/>
      <c r="AX47" s="38"/>
      <c r="AY47" s="39"/>
      <c r="BA47" s="24"/>
      <c r="BB47" s="38"/>
      <c r="BC47" s="38" t="s">
        <v>34</v>
      </c>
      <c r="BD47" s="38">
        <f>1/(1+EXP(-BD46))</f>
        <v>0.43150981760278345</v>
      </c>
      <c r="BE47" s="38"/>
      <c r="BF47" s="38"/>
      <c r="BG47" s="38"/>
      <c r="BH47" s="38"/>
      <c r="BI47" s="38"/>
      <c r="BJ47" s="38"/>
      <c r="BK47" s="38"/>
      <c r="BL47" s="39"/>
      <c r="BN47" s="24"/>
      <c r="BO47" s="38"/>
      <c r="BP47" s="38" t="s">
        <v>34</v>
      </c>
      <c r="BQ47" s="38">
        <f>1/(1+EXP(-BQ46))</f>
        <v>0.43157215106310437</v>
      </c>
      <c r="BR47" s="38"/>
      <c r="BS47" s="38"/>
      <c r="BT47" s="38"/>
      <c r="BU47" s="38"/>
      <c r="BV47" s="38"/>
      <c r="BW47" s="38"/>
      <c r="BX47" s="38"/>
      <c r="BY47" s="39"/>
    </row>
    <row r="48" spans="1:77">
      <c r="A48" s="13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2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  <c r="BA48" s="37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9"/>
      <c r="BN48" s="37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9"/>
    </row>
    <row r="49" spans="1:77">
      <c r="A49" s="13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2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  <c r="BA49" s="37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9"/>
      <c r="BN49" s="37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9"/>
    </row>
    <row r="50" spans="1:77">
      <c r="A50" s="13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2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  <c r="BA50" s="37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9"/>
      <c r="BN50" s="37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9"/>
    </row>
    <row r="51" spans="1:77">
      <c r="A51" s="13"/>
      <c r="B51" s="16"/>
      <c r="C51" s="18" t="s">
        <v>35</v>
      </c>
      <c r="D51" s="18"/>
      <c r="E51" s="18"/>
      <c r="F51" s="18"/>
      <c r="G51" s="18"/>
      <c r="H51" s="18"/>
      <c r="I51" s="16"/>
      <c r="J51" s="16"/>
      <c r="K51" s="16"/>
      <c r="L51" s="12"/>
      <c r="N51" s="37"/>
      <c r="O51" s="38"/>
      <c r="P51" s="18" t="s">
        <v>35</v>
      </c>
      <c r="Q51" s="18"/>
      <c r="R51" s="18"/>
      <c r="S51" s="18"/>
      <c r="T51" s="18"/>
      <c r="U51" s="18"/>
      <c r="V51" s="38"/>
      <c r="W51" s="38"/>
      <c r="X51" s="38"/>
      <c r="Y51" s="39"/>
      <c r="AA51" s="37"/>
      <c r="AB51" s="38"/>
      <c r="AC51" s="18" t="s">
        <v>35</v>
      </c>
      <c r="AD51" s="18"/>
      <c r="AE51" s="18"/>
      <c r="AF51" s="18"/>
      <c r="AG51" s="18"/>
      <c r="AH51" s="18"/>
      <c r="AI51" s="38"/>
      <c r="AJ51" s="38"/>
      <c r="AK51" s="38"/>
      <c r="AL51" s="39"/>
      <c r="AN51" s="37"/>
      <c r="AO51" s="38"/>
      <c r="AP51" s="18" t="s">
        <v>35</v>
      </c>
      <c r="AQ51" s="18"/>
      <c r="AR51" s="18"/>
      <c r="AS51" s="18"/>
      <c r="AT51" s="18"/>
      <c r="AU51" s="18"/>
      <c r="AV51" s="38"/>
      <c r="AW51" s="38"/>
      <c r="AX51" s="38"/>
      <c r="AY51" s="39"/>
      <c r="BA51" s="37"/>
      <c r="BB51" s="38"/>
      <c r="BC51" s="18" t="s">
        <v>35</v>
      </c>
      <c r="BD51" s="18"/>
      <c r="BE51" s="18"/>
      <c r="BF51" s="18"/>
      <c r="BG51" s="18"/>
      <c r="BH51" s="18"/>
      <c r="BI51" s="38"/>
      <c r="BJ51" s="38"/>
      <c r="BK51" s="38"/>
      <c r="BL51" s="39"/>
      <c r="BN51" s="37"/>
      <c r="BO51" s="38"/>
      <c r="BP51" s="18" t="s">
        <v>35</v>
      </c>
      <c r="BQ51" s="18"/>
      <c r="BR51" s="18"/>
      <c r="BS51" s="18"/>
      <c r="BT51" s="18"/>
      <c r="BU51" s="18"/>
      <c r="BV51" s="38"/>
      <c r="BW51" s="38"/>
      <c r="BX51" s="38"/>
      <c r="BY51" s="39"/>
    </row>
    <row r="52" spans="1:77">
      <c r="A52" s="13"/>
      <c r="B52" s="16"/>
      <c r="C52" s="16"/>
      <c r="D52" s="16" t="s">
        <v>36</v>
      </c>
      <c r="E52" s="16"/>
      <c r="F52" s="16"/>
      <c r="G52" s="16"/>
      <c r="H52" s="16"/>
      <c r="I52" s="16"/>
      <c r="J52" s="16"/>
      <c r="K52" s="16"/>
      <c r="L52" s="12"/>
      <c r="N52" s="37"/>
      <c r="O52" s="38"/>
      <c r="P52" s="38"/>
      <c r="Q52" s="38" t="s">
        <v>36</v>
      </c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 t="s">
        <v>36</v>
      </c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 t="s">
        <v>36</v>
      </c>
      <c r="AR52" s="38"/>
      <c r="AS52" s="38"/>
      <c r="AT52" s="38"/>
      <c r="AU52" s="38"/>
      <c r="AV52" s="38"/>
      <c r="AW52" s="38"/>
      <c r="AX52" s="38"/>
      <c r="AY52" s="39"/>
      <c r="BA52" s="37"/>
      <c r="BB52" s="38"/>
      <c r="BC52" s="38"/>
      <c r="BD52" s="38" t="s">
        <v>36</v>
      </c>
      <c r="BE52" s="38"/>
      <c r="BF52" s="38"/>
      <c r="BG52" s="38"/>
      <c r="BH52" s="38"/>
      <c r="BI52" s="38"/>
      <c r="BJ52" s="38"/>
      <c r="BK52" s="38"/>
      <c r="BL52" s="39"/>
      <c r="BN52" s="37"/>
      <c r="BO52" s="38"/>
      <c r="BP52" s="38"/>
      <c r="BQ52" s="38" t="s">
        <v>36</v>
      </c>
      <c r="BR52" s="38"/>
      <c r="BS52" s="38"/>
      <c r="BT52" s="38"/>
      <c r="BU52" s="38"/>
      <c r="BV52" s="38"/>
      <c r="BW52" s="38"/>
      <c r="BX52" s="38"/>
      <c r="BY52" s="39"/>
    </row>
    <row r="53" spans="1:77">
      <c r="A53" s="13"/>
      <c r="B53" s="16"/>
      <c r="C53" s="16"/>
      <c r="D53" s="16">
        <f>F31</f>
        <v>1.0924209906077955</v>
      </c>
      <c r="E53" s="16"/>
      <c r="F53" s="16"/>
      <c r="G53" s="16"/>
      <c r="H53" s="16"/>
      <c r="I53" s="16"/>
      <c r="J53" s="16"/>
      <c r="K53" s="16"/>
      <c r="L53" s="12"/>
      <c r="N53" s="37"/>
      <c r="O53" s="38"/>
      <c r="P53" s="38"/>
      <c r="Q53" s="38">
        <f>S31</f>
        <v>1.0628622655699387</v>
      </c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>
        <f>AF31</f>
        <v>1.027434501963296</v>
      </c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>
        <f>AS31</f>
        <v>1.0697118815569886</v>
      </c>
      <c r="AR53" s="38"/>
      <c r="AS53" s="38"/>
      <c r="AT53" s="38"/>
      <c r="AU53" s="38"/>
      <c r="AV53" s="38"/>
      <c r="AW53" s="38"/>
      <c r="AX53" s="38"/>
      <c r="AY53" s="39"/>
      <c r="BA53" s="37"/>
      <c r="BB53" s="38"/>
      <c r="BC53" s="38"/>
      <c r="BD53" s="38">
        <f>BF31</f>
        <v>1.1046841958074234</v>
      </c>
      <c r="BE53" s="38"/>
      <c r="BF53" s="38"/>
      <c r="BG53" s="38"/>
      <c r="BH53" s="38"/>
      <c r="BI53" s="38"/>
      <c r="BJ53" s="38"/>
      <c r="BK53" s="38"/>
      <c r="BL53" s="39"/>
      <c r="BN53" s="37"/>
      <c r="BO53" s="38"/>
      <c r="BP53" s="38"/>
      <c r="BQ53" s="38">
        <f>BS31</f>
        <v>1.0833955639294632</v>
      </c>
      <c r="BR53" s="38"/>
      <c r="BS53" s="38"/>
      <c r="BT53" s="38"/>
      <c r="BU53" s="38"/>
      <c r="BV53" s="38"/>
      <c r="BW53" s="38"/>
      <c r="BX53" s="38"/>
      <c r="BY53" s="39"/>
    </row>
    <row r="54" spans="1:77">
      <c r="A54" s="13"/>
      <c r="B54" s="16"/>
      <c r="C54" s="16" t="s">
        <v>37</v>
      </c>
      <c r="D54" s="16">
        <f>1/(1+EXP(-D53))</f>
        <v>0.74883733572737865</v>
      </c>
      <c r="E54" s="16"/>
      <c r="F54" s="16"/>
      <c r="G54" s="16"/>
      <c r="H54" s="16"/>
      <c r="I54" s="16"/>
      <c r="J54" s="16"/>
      <c r="K54" s="16"/>
      <c r="L54" s="12"/>
      <c r="N54" s="37"/>
      <c r="O54" s="38"/>
      <c r="P54" s="38" t="s">
        <v>37</v>
      </c>
      <c r="Q54" s="38">
        <f>1/(1+EXP(-Q53))</f>
        <v>0.74323714790399242</v>
      </c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 t="s">
        <v>37</v>
      </c>
      <c r="AD54" s="38">
        <f>1/(1+EXP(-AD53))</f>
        <v>0.7364182183080249</v>
      </c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 t="s">
        <v>37</v>
      </c>
      <c r="AQ54" s="38">
        <f>1/(1+EXP(-AQ53))</f>
        <v>0.74454211980519058</v>
      </c>
      <c r="AR54" s="38"/>
      <c r="AS54" s="38"/>
      <c r="AT54" s="38"/>
      <c r="AU54" s="38"/>
      <c r="AV54" s="38"/>
      <c r="AW54" s="38"/>
      <c r="AX54" s="38"/>
      <c r="AY54" s="39"/>
      <c r="BA54" s="37"/>
      <c r="BB54" s="38"/>
      <c r="BC54" s="38" t="s">
        <v>37</v>
      </c>
      <c r="BD54" s="38">
        <f>1/(1+EXP(-BD53))</f>
        <v>0.75113675353066278</v>
      </c>
      <c r="BE54" s="38"/>
      <c r="BF54" s="38"/>
      <c r="BG54" s="38"/>
      <c r="BH54" s="38"/>
      <c r="BI54" s="38"/>
      <c r="BJ54" s="38"/>
      <c r="BK54" s="38"/>
      <c r="BL54" s="39"/>
      <c r="BN54" s="37"/>
      <c r="BO54" s="38"/>
      <c r="BP54" s="38" t="s">
        <v>37</v>
      </c>
      <c r="BQ54" s="38">
        <f>1/(1+EXP(-BQ53))</f>
        <v>0.74713602429127657</v>
      </c>
      <c r="BR54" s="38"/>
      <c r="BS54" s="38"/>
      <c r="BT54" s="38"/>
      <c r="BU54" s="38"/>
      <c r="BV54" s="38"/>
      <c r="BW54" s="38"/>
      <c r="BX54" s="38"/>
      <c r="BY54" s="39"/>
    </row>
    <row r="55" spans="1:77">
      <c r="A55" s="13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2"/>
      <c r="N55" s="37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9"/>
      <c r="AA55" s="37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9"/>
      <c r="AN55" s="37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9"/>
      <c r="BA55" s="37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9"/>
      <c r="BN55" s="37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9"/>
    </row>
    <row r="56" spans="1:77">
      <c r="A56" s="13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2"/>
      <c r="N56" s="37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9"/>
      <c r="AA56" s="37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9"/>
      <c r="AN56" s="37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9"/>
      <c r="BA56" s="37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9"/>
      <c r="BN56" s="37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9"/>
    </row>
    <row r="57" spans="1:77">
      <c r="A57" s="13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2"/>
      <c r="N57" s="37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9"/>
      <c r="BA57" s="37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9"/>
      <c r="BN57" s="37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9"/>
    </row>
    <row r="58" spans="1:77">
      <c r="A58" s="13"/>
      <c r="B58" s="16"/>
      <c r="C58" s="18" t="s">
        <v>38</v>
      </c>
      <c r="D58" s="18"/>
      <c r="E58" s="18"/>
      <c r="F58" s="18"/>
      <c r="G58" s="18"/>
      <c r="H58" s="18"/>
      <c r="I58" s="18"/>
      <c r="J58" s="18"/>
      <c r="K58" s="16"/>
      <c r="L58" s="12"/>
      <c r="N58" s="37"/>
      <c r="O58" s="38"/>
      <c r="P58" s="18" t="s">
        <v>38</v>
      </c>
      <c r="Q58" s="18"/>
      <c r="R58" s="18"/>
      <c r="S58" s="18"/>
      <c r="T58" s="18"/>
      <c r="U58" s="18"/>
      <c r="V58" s="18"/>
      <c r="W58" s="18"/>
      <c r="X58" s="38"/>
      <c r="Y58" s="39"/>
      <c r="AA58" s="37"/>
      <c r="AB58" s="38"/>
      <c r="AC58" s="18" t="s">
        <v>38</v>
      </c>
      <c r="AD58" s="18"/>
      <c r="AE58" s="18"/>
      <c r="AF58" s="18"/>
      <c r="AG58" s="18"/>
      <c r="AH58" s="18"/>
      <c r="AI58" s="18"/>
      <c r="AJ58" s="18"/>
      <c r="AK58" s="38"/>
      <c r="AL58" s="39"/>
      <c r="AN58" s="37"/>
      <c r="AO58" s="38"/>
      <c r="AP58" s="18" t="s">
        <v>38</v>
      </c>
      <c r="AQ58" s="18"/>
      <c r="AR58" s="18"/>
      <c r="AS58" s="18"/>
      <c r="AT58" s="18"/>
      <c r="AU58" s="18"/>
      <c r="AV58" s="18"/>
      <c r="AW58" s="18"/>
      <c r="AX58" s="38"/>
      <c r="AY58" s="39"/>
      <c r="BA58" s="37"/>
      <c r="BB58" s="38"/>
      <c r="BC58" s="18" t="s">
        <v>38</v>
      </c>
      <c r="BD58" s="18"/>
      <c r="BE58" s="18"/>
      <c r="BF58" s="18"/>
      <c r="BG58" s="18"/>
      <c r="BH58" s="18"/>
      <c r="BI58" s="18"/>
      <c r="BJ58" s="18"/>
      <c r="BK58" s="38"/>
      <c r="BL58" s="39"/>
      <c r="BN58" s="37"/>
      <c r="BO58" s="38"/>
      <c r="BP58" s="18" t="s">
        <v>38</v>
      </c>
      <c r="BQ58" s="18"/>
      <c r="BR58" s="18"/>
      <c r="BS58" s="18"/>
      <c r="BT58" s="18"/>
      <c r="BU58" s="18"/>
      <c r="BV58" s="18"/>
      <c r="BW58" s="18"/>
      <c r="BX58" s="38"/>
      <c r="BY58" s="39"/>
    </row>
    <row r="59" spans="1:77">
      <c r="A59" s="13"/>
      <c r="B59" s="16"/>
      <c r="C59" s="164" t="s">
        <v>39</v>
      </c>
      <c r="D59" s="164"/>
      <c r="E59" s="164"/>
      <c r="F59" s="164"/>
      <c r="G59" s="164"/>
      <c r="H59" s="164"/>
      <c r="I59" s="16"/>
      <c r="J59" s="16"/>
      <c r="K59" s="16"/>
      <c r="L59" s="12"/>
      <c r="N59" s="37"/>
      <c r="O59" s="38"/>
      <c r="P59" s="164" t="s">
        <v>39</v>
      </c>
      <c r="Q59" s="164"/>
      <c r="R59" s="164"/>
      <c r="S59" s="164"/>
      <c r="T59" s="164"/>
      <c r="U59" s="164"/>
      <c r="V59" s="38"/>
      <c r="W59" s="38"/>
      <c r="X59" s="38"/>
      <c r="Y59" s="39"/>
      <c r="AA59" s="37"/>
      <c r="AB59" s="38"/>
      <c r="AC59" s="164" t="s">
        <v>39</v>
      </c>
      <c r="AD59" s="164"/>
      <c r="AE59" s="164"/>
      <c r="AF59" s="164"/>
      <c r="AG59" s="164"/>
      <c r="AH59" s="164"/>
      <c r="AI59" s="38"/>
      <c r="AJ59" s="38"/>
      <c r="AK59" s="38"/>
      <c r="AL59" s="39"/>
      <c r="AN59" s="37"/>
      <c r="AO59" s="38"/>
      <c r="AP59" s="164" t="s">
        <v>39</v>
      </c>
      <c r="AQ59" s="164"/>
      <c r="AR59" s="164"/>
      <c r="AS59" s="164"/>
      <c r="AT59" s="164"/>
      <c r="AU59" s="164"/>
      <c r="AV59" s="38"/>
      <c r="AW59" s="38"/>
      <c r="AX59" s="38"/>
      <c r="AY59" s="39"/>
      <c r="BA59" s="37"/>
      <c r="BB59" s="38"/>
      <c r="BC59" s="164" t="s">
        <v>39</v>
      </c>
      <c r="BD59" s="164"/>
      <c r="BE59" s="164"/>
      <c r="BF59" s="164"/>
      <c r="BG59" s="164"/>
      <c r="BH59" s="164"/>
      <c r="BI59" s="38"/>
      <c r="BJ59" s="38"/>
      <c r="BK59" s="38"/>
      <c r="BL59" s="39"/>
      <c r="BN59" s="37"/>
      <c r="BO59" s="38"/>
      <c r="BP59" s="164" t="s">
        <v>39</v>
      </c>
      <c r="BQ59" s="164"/>
      <c r="BR59" s="164"/>
      <c r="BS59" s="164"/>
      <c r="BT59" s="164"/>
      <c r="BU59" s="164"/>
      <c r="BV59" s="38"/>
      <c r="BW59" s="38"/>
      <c r="BX59" s="38"/>
      <c r="BY59" s="39"/>
    </row>
    <row r="60" spans="1:77">
      <c r="A60" s="13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2"/>
      <c r="N60" s="37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9"/>
      <c r="BA60" s="37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9"/>
      <c r="BN60" s="37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9"/>
    </row>
    <row r="61" spans="1:77">
      <c r="A61" s="13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2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  <c r="BA61" s="37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9"/>
      <c r="BN61" s="37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9"/>
    </row>
    <row r="62" spans="1:77" ht="15.75" thickBot="1">
      <c r="A62" s="13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2"/>
      <c r="N62" s="37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9"/>
      <c r="BA62" s="37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9"/>
      <c r="BN62" s="37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9"/>
    </row>
    <row r="63" spans="1:77">
      <c r="A63" s="13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2"/>
      <c r="N63" s="37"/>
      <c r="O63" s="38"/>
      <c r="P63" s="148" t="s">
        <v>40</v>
      </c>
      <c r="Q63" s="149"/>
      <c r="R63" s="149"/>
      <c r="S63" s="149"/>
      <c r="T63" s="150"/>
      <c r="U63" s="148" t="s">
        <v>41</v>
      </c>
      <c r="V63" s="149"/>
      <c r="W63" s="149"/>
      <c r="X63" s="149"/>
      <c r="Y63" s="150"/>
      <c r="Z63" s="30"/>
      <c r="AA63" s="37"/>
      <c r="AB63" s="38"/>
      <c r="AC63" s="148" t="s">
        <v>40</v>
      </c>
      <c r="AD63" s="149"/>
      <c r="AE63" s="149"/>
      <c r="AF63" s="149"/>
      <c r="AG63" s="150"/>
      <c r="AH63" s="148" t="s">
        <v>41</v>
      </c>
      <c r="AI63" s="149"/>
      <c r="AJ63" s="149"/>
      <c r="AK63" s="149"/>
      <c r="AL63" s="150"/>
      <c r="AM63" s="30"/>
      <c r="AN63" s="37"/>
      <c r="AO63" s="38"/>
      <c r="AP63" s="148" t="s">
        <v>40</v>
      </c>
      <c r="AQ63" s="149"/>
      <c r="AR63" s="149"/>
      <c r="AS63" s="149"/>
      <c r="AT63" s="150"/>
      <c r="AU63" s="148" t="s">
        <v>41</v>
      </c>
      <c r="AV63" s="149"/>
      <c r="AW63" s="149"/>
      <c r="AX63" s="149"/>
      <c r="AY63" s="150"/>
      <c r="AZ63" s="30"/>
      <c r="BA63" s="37"/>
      <c r="BB63" s="38"/>
      <c r="BC63" s="148" t="s">
        <v>40</v>
      </c>
      <c r="BD63" s="149"/>
      <c r="BE63" s="149"/>
      <c r="BF63" s="149"/>
      <c r="BG63" s="150"/>
      <c r="BH63" s="148" t="s">
        <v>41</v>
      </c>
      <c r="BI63" s="149"/>
      <c r="BJ63" s="149"/>
      <c r="BK63" s="149"/>
      <c r="BL63" s="150"/>
      <c r="BM63" s="30"/>
      <c r="BN63" s="37"/>
      <c r="BO63" s="38"/>
      <c r="BP63" s="148" t="s">
        <v>40</v>
      </c>
      <c r="BQ63" s="149"/>
      <c r="BR63" s="149"/>
      <c r="BS63" s="149"/>
      <c r="BT63" s="150"/>
      <c r="BU63" s="148" t="s">
        <v>41</v>
      </c>
      <c r="BV63" s="149"/>
      <c r="BW63" s="149"/>
      <c r="BX63" s="149"/>
      <c r="BY63" s="150"/>
    </row>
    <row r="64" spans="1:77" ht="15.75" thickBot="1">
      <c r="A64" s="13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2"/>
      <c r="N64" s="37"/>
      <c r="O64" s="38"/>
      <c r="P64" s="151">
        <f>PRODUCT(Q47,D74)</f>
        <v>-6.9668155644557389E-2</v>
      </c>
      <c r="Q64" s="152"/>
      <c r="R64" s="152"/>
      <c r="S64" s="152"/>
      <c r="T64" s="153"/>
      <c r="U64" s="154">
        <f>PRODUCT(Q40,Q35)</f>
        <v>-0.17696166752410394</v>
      </c>
      <c r="V64" s="155"/>
      <c r="W64" s="155"/>
      <c r="X64" s="155"/>
      <c r="Y64" s="156"/>
      <c r="Z64" s="30"/>
      <c r="AA64" s="37"/>
      <c r="AB64" s="38"/>
      <c r="AC64" s="151">
        <f>PRODUCT(Q65,AD47)</f>
        <v>-0.10744158263873792</v>
      </c>
      <c r="AD64" s="152"/>
      <c r="AE64" s="152"/>
      <c r="AF64" s="152"/>
      <c r="AG64" s="153"/>
      <c r="AH64" s="154">
        <f>PRODUCT(AD40,AD35)</f>
        <v>-0.1871706217285404</v>
      </c>
      <c r="AI64" s="155"/>
      <c r="AJ64" s="155"/>
      <c r="AK64" s="155"/>
      <c r="AL64" s="156"/>
      <c r="AM64" s="30"/>
      <c r="AN64" s="37"/>
      <c r="AO64" s="38"/>
      <c r="AP64" s="151">
        <f>PRODUCT(AD65,AQ47)</f>
        <v>-0.12761573903347123</v>
      </c>
      <c r="AQ64" s="152"/>
      <c r="AR64" s="152"/>
      <c r="AS64" s="152"/>
      <c r="AT64" s="153"/>
      <c r="AU64" s="154">
        <f>PRODUCT(AQ40,AQ35)</f>
        <v>-0.18965682363364356</v>
      </c>
      <c r="AV64" s="155"/>
      <c r="AW64" s="155"/>
      <c r="AX64" s="155"/>
      <c r="AY64" s="156"/>
      <c r="AZ64" s="30"/>
      <c r="BA64" s="37"/>
      <c r="BB64" s="38"/>
      <c r="BC64" s="151">
        <f>PRODUCT(AQ65,BD47)</f>
        <v>-0.1369062256468544</v>
      </c>
      <c r="BD64" s="152"/>
      <c r="BE64" s="152"/>
      <c r="BF64" s="152"/>
      <c r="BG64" s="153"/>
      <c r="BH64" s="154">
        <f>PRODUCT(BD40,BD35)</f>
        <v>-0.19055389055354507</v>
      </c>
      <c r="BI64" s="155"/>
      <c r="BJ64" s="155"/>
      <c r="BK64" s="155"/>
      <c r="BL64" s="156"/>
      <c r="BM64" s="30"/>
      <c r="BN64" s="37"/>
      <c r="BO64" s="38"/>
      <c r="BP64" s="151">
        <f>PRODUCT(BD65,BQ47)</f>
        <v>-0.14132266673598051</v>
      </c>
      <c r="BQ64" s="152"/>
      <c r="BR64" s="152"/>
      <c r="BS64" s="152"/>
      <c r="BT64" s="153"/>
      <c r="BU64" s="154">
        <f>PRODUCT(BQ40,BQ35)</f>
        <v>-0.19276759307663355</v>
      </c>
      <c r="BV64" s="155"/>
      <c r="BW64" s="155"/>
      <c r="BX64" s="155"/>
      <c r="BY64" s="156"/>
    </row>
    <row r="65" spans="1:85">
      <c r="A65" s="13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2"/>
      <c r="N65" s="37"/>
      <c r="O65" s="38"/>
      <c r="P65" s="38" t="s">
        <v>29</v>
      </c>
      <c r="Q65" s="38">
        <f>SUM(P64,U64)</f>
        <v>-0.24662982316866133</v>
      </c>
      <c r="R65" s="38"/>
      <c r="S65" s="38"/>
      <c r="T65" s="38"/>
      <c r="U65" s="38"/>
      <c r="V65" s="38"/>
      <c r="W65" s="38"/>
      <c r="X65" s="38"/>
      <c r="Y65" s="39"/>
      <c r="AA65" s="37"/>
      <c r="AB65" s="38"/>
      <c r="AC65" s="38" t="s">
        <v>29</v>
      </c>
      <c r="AD65" s="38">
        <f>SUM(AC64,AH64)</f>
        <v>-0.29461220436727831</v>
      </c>
      <c r="AE65" s="38"/>
      <c r="AF65" s="38"/>
      <c r="AG65" s="38"/>
      <c r="AH65" s="38"/>
      <c r="AI65" s="38"/>
      <c r="AJ65" s="38"/>
      <c r="AK65" s="38"/>
      <c r="AL65" s="39"/>
      <c r="AN65" s="37"/>
      <c r="AO65" s="38"/>
      <c r="AP65" s="38" t="s">
        <v>29</v>
      </c>
      <c r="AQ65" s="38">
        <f>SUM(AP64,AU64)</f>
        <v>-0.31727256266711479</v>
      </c>
      <c r="AR65" s="38"/>
      <c r="AS65" s="38"/>
      <c r="AT65" s="38"/>
      <c r="AU65" s="38"/>
      <c r="AV65" s="38"/>
      <c r="AW65" s="38"/>
      <c r="AX65" s="38"/>
      <c r="AY65" s="39"/>
      <c r="BA65" s="37"/>
      <c r="BB65" s="38"/>
      <c r="BC65" s="38" t="s">
        <v>29</v>
      </c>
      <c r="BD65" s="38">
        <f>SUM(BC64,BH64)</f>
        <v>-0.3274601162003995</v>
      </c>
      <c r="BE65" s="38"/>
      <c r="BF65" s="38"/>
      <c r="BG65" s="38"/>
      <c r="BH65" s="38"/>
      <c r="BI65" s="38"/>
      <c r="BJ65" s="38"/>
      <c r="BK65" s="38"/>
      <c r="BL65" s="39"/>
      <c r="BN65" s="37"/>
      <c r="BO65" s="38"/>
      <c r="BP65" s="38" t="s">
        <v>29</v>
      </c>
      <c r="BQ65" s="38">
        <f>SUM(BP64,BU64)</f>
        <v>-0.33409025981261409</v>
      </c>
      <c r="BR65" s="38"/>
      <c r="BS65" s="38"/>
      <c r="BT65" s="38"/>
      <c r="BU65" s="38"/>
      <c r="BV65" s="38"/>
      <c r="BW65" s="38"/>
      <c r="BX65" s="38"/>
      <c r="BY65" s="39"/>
    </row>
    <row r="66" spans="1:85">
      <c r="A66" s="13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2"/>
      <c r="N66" s="37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9"/>
      <c r="AA66" s="37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9"/>
      <c r="AN66" s="37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9"/>
      <c r="BA66" s="37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9"/>
      <c r="BN66" s="37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9"/>
    </row>
    <row r="67" spans="1:85">
      <c r="A67" s="13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2"/>
      <c r="N67" s="37"/>
      <c r="O67" s="38"/>
      <c r="P67" s="20" t="s">
        <v>42</v>
      </c>
      <c r="Q67" s="20"/>
      <c r="R67" s="20"/>
      <c r="S67" s="20"/>
      <c r="T67" s="20"/>
      <c r="U67" s="20"/>
      <c r="V67" s="20"/>
      <c r="W67" s="38"/>
      <c r="X67" s="38"/>
      <c r="Y67" s="39"/>
      <c r="AA67" s="37"/>
      <c r="AB67" s="38"/>
      <c r="AC67" s="20" t="s">
        <v>42</v>
      </c>
      <c r="AD67" s="20"/>
      <c r="AE67" s="20"/>
      <c r="AF67" s="20"/>
      <c r="AG67" s="20"/>
      <c r="AH67" s="20"/>
      <c r="AI67" s="20"/>
      <c r="AJ67" s="38"/>
      <c r="AK67" s="38"/>
      <c r="AL67" s="39"/>
      <c r="AN67" s="37"/>
      <c r="AO67" s="38"/>
      <c r="AP67" s="20" t="s">
        <v>42</v>
      </c>
      <c r="AQ67" s="20"/>
      <c r="AR67" s="20"/>
      <c r="AS67" s="20"/>
      <c r="AT67" s="20"/>
      <c r="AU67" s="20"/>
      <c r="AV67" s="20"/>
      <c r="AW67" s="38"/>
      <c r="AX67" s="38"/>
      <c r="AY67" s="39"/>
      <c r="BA67" s="37"/>
      <c r="BB67" s="38"/>
      <c r="BC67" s="20" t="s">
        <v>42</v>
      </c>
      <c r="BD67" s="20"/>
      <c r="BE67" s="20"/>
      <c r="BF67" s="20"/>
      <c r="BG67" s="20"/>
      <c r="BH67" s="20"/>
      <c r="BI67" s="20"/>
      <c r="BJ67" s="38"/>
      <c r="BK67" s="38"/>
      <c r="BL67" s="39"/>
      <c r="BN67" s="37"/>
      <c r="BO67" s="38"/>
      <c r="BP67" s="20" t="s">
        <v>42</v>
      </c>
      <c r="BQ67" s="20"/>
      <c r="BR67" s="20"/>
      <c r="BS67" s="20"/>
      <c r="BT67" s="20"/>
      <c r="BU67" s="20"/>
      <c r="BV67" s="20"/>
      <c r="BW67" s="38"/>
      <c r="BX67" s="38"/>
      <c r="BY67" s="39"/>
    </row>
    <row r="68" spans="1:85">
      <c r="A68" s="13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2"/>
      <c r="N68" s="37"/>
      <c r="O68" s="38"/>
      <c r="P68" s="38" t="s">
        <v>43</v>
      </c>
      <c r="Q68" s="38"/>
      <c r="R68" s="38"/>
      <c r="S68" s="38"/>
      <c r="T68" s="38"/>
      <c r="U68" s="38"/>
      <c r="V68" s="38"/>
      <c r="W68" s="38"/>
      <c r="X68" s="38"/>
      <c r="Y68" s="39"/>
      <c r="AA68" s="37"/>
      <c r="AB68" s="38"/>
      <c r="AC68" s="38" t="s">
        <v>43</v>
      </c>
      <c r="AD68" s="38"/>
      <c r="AE68" s="38"/>
      <c r="AF68" s="38"/>
      <c r="AG68" s="38"/>
      <c r="AH68" s="38"/>
      <c r="AI68" s="38"/>
      <c r="AJ68" s="38"/>
      <c r="AK68" s="38"/>
      <c r="AL68" s="39"/>
      <c r="AN68" s="37"/>
      <c r="AO68" s="38"/>
      <c r="AP68" s="38" t="s">
        <v>43</v>
      </c>
      <c r="AQ68" s="38"/>
      <c r="AR68" s="38"/>
      <c r="AS68" s="38"/>
      <c r="AT68" s="38"/>
      <c r="AU68" s="38"/>
      <c r="AV68" s="38"/>
      <c r="AW68" s="38"/>
      <c r="AX68" s="38"/>
      <c r="AY68" s="39"/>
      <c r="BA68" s="37"/>
      <c r="BB68" s="38"/>
      <c r="BC68" s="38" t="s">
        <v>43</v>
      </c>
      <c r="BD68" s="38"/>
      <c r="BE68" s="38"/>
      <c r="BF68" s="38"/>
      <c r="BG68" s="38"/>
      <c r="BH68" s="38"/>
      <c r="BI68" s="38"/>
      <c r="BJ68" s="38"/>
      <c r="BK68" s="38"/>
      <c r="BL68" s="39"/>
      <c r="BN68" s="37"/>
      <c r="BO68" s="38"/>
      <c r="BP68" s="38" t="s">
        <v>43</v>
      </c>
      <c r="BQ68" s="38"/>
      <c r="BR68" s="38"/>
      <c r="BS68" s="38"/>
      <c r="BT68" s="38"/>
      <c r="BU68" s="38"/>
      <c r="BV68" s="38"/>
      <c r="BW68" s="38"/>
      <c r="BX68" s="38"/>
      <c r="BY68" s="39"/>
    </row>
    <row r="69" spans="1:85">
      <c r="A69" s="13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2"/>
      <c r="N69" s="37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9"/>
      <c r="AA69" s="37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9"/>
      <c r="AN69" s="37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9"/>
      <c r="BA69" s="37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9"/>
      <c r="BN69" s="37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9"/>
    </row>
    <row r="70" spans="1:85">
      <c r="A70" s="13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2"/>
      <c r="N70" s="37"/>
      <c r="O70" s="38"/>
      <c r="P70" s="38"/>
      <c r="Q70" s="38"/>
      <c r="R70" s="38"/>
      <c r="S70" s="38" t="s">
        <v>44</v>
      </c>
      <c r="T70" s="38">
        <f>TANH(Q65)</f>
        <v>-0.24174804105146289</v>
      </c>
      <c r="U70" s="38"/>
      <c r="V70" s="38"/>
      <c r="W70" s="38"/>
      <c r="X70" s="38"/>
      <c r="Y70" s="39"/>
      <c r="AA70" s="37"/>
      <c r="AB70" s="38"/>
      <c r="AC70" s="38"/>
      <c r="AD70" s="38"/>
      <c r="AE70" s="38"/>
      <c r="AF70" s="38" t="s">
        <v>44</v>
      </c>
      <c r="AG70" s="38">
        <f>TANH(AD65)</f>
        <v>-0.28637433852552119</v>
      </c>
      <c r="AH70" s="38"/>
      <c r="AI70" s="38"/>
      <c r="AJ70" s="38"/>
      <c r="AK70" s="38"/>
      <c r="AL70" s="39"/>
      <c r="AN70" s="37"/>
      <c r="AO70" s="38"/>
      <c r="AP70" s="38"/>
      <c r="AQ70" s="38"/>
      <c r="AR70" s="38"/>
      <c r="AS70" s="38" t="s">
        <v>44</v>
      </c>
      <c r="AT70" s="38">
        <f>TANH(AQ65)</f>
        <v>-0.30703867999686218</v>
      </c>
      <c r="AU70" s="38"/>
      <c r="AV70" s="38"/>
      <c r="AW70" s="38"/>
      <c r="AX70" s="38"/>
      <c r="AY70" s="39"/>
      <c r="BA70" s="37"/>
      <c r="BB70" s="38"/>
      <c r="BC70" s="38"/>
      <c r="BD70" s="38"/>
      <c r="BE70" s="38"/>
      <c r="BF70" s="38" t="s">
        <v>44</v>
      </c>
      <c r="BG70" s="38">
        <f>TANH(BD65)</f>
        <v>-0.31623673535539759</v>
      </c>
      <c r="BH70" s="38"/>
      <c r="BI70" s="38"/>
      <c r="BJ70" s="38"/>
      <c r="BK70" s="38"/>
      <c r="BL70" s="39"/>
      <c r="BN70" s="37"/>
      <c r="BO70" s="38"/>
      <c r="BP70" s="38"/>
      <c r="BQ70" s="38"/>
      <c r="BR70" s="38"/>
      <c r="BS70" s="38" t="s">
        <v>44</v>
      </c>
      <c r="BT70" s="38">
        <f>TANH(BQ65)</f>
        <v>-0.32219125493280693</v>
      </c>
      <c r="BU70" s="38"/>
      <c r="BV70" s="38"/>
      <c r="BW70" s="38"/>
      <c r="BX70" s="38"/>
      <c r="BY70" s="39"/>
    </row>
    <row r="71" spans="1:85" ht="15.75" thickBot="1">
      <c r="A71" s="13"/>
      <c r="B71" s="16"/>
      <c r="C71" s="16">
        <v>0</v>
      </c>
      <c r="D71" s="16">
        <v>0</v>
      </c>
      <c r="E71" s="16">
        <v>0</v>
      </c>
      <c r="F71" s="16">
        <v>0</v>
      </c>
      <c r="G71" s="16">
        <v>0</v>
      </c>
      <c r="H71" s="16"/>
      <c r="I71" s="16"/>
      <c r="J71" s="16"/>
      <c r="K71" s="16"/>
      <c r="L71" s="12"/>
      <c r="N71" s="37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9"/>
      <c r="AA71" s="37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9"/>
      <c r="AN71" s="37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9"/>
      <c r="BA71" s="37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9"/>
      <c r="BN71" s="37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9"/>
    </row>
    <row r="72" spans="1:85">
      <c r="A72" s="13"/>
      <c r="B72" s="16"/>
      <c r="C72" s="165" t="s">
        <v>40</v>
      </c>
      <c r="D72" s="166"/>
      <c r="E72" s="166"/>
      <c r="F72" s="166"/>
      <c r="G72" s="167"/>
      <c r="H72" s="165" t="s">
        <v>41</v>
      </c>
      <c r="I72" s="166"/>
      <c r="J72" s="166"/>
      <c r="K72" s="166"/>
      <c r="L72" s="167"/>
      <c r="N72" s="37"/>
      <c r="O72" s="38"/>
      <c r="P72" s="38" t="s">
        <v>45</v>
      </c>
      <c r="Q72" s="38">
        <f>PRODUCT(Q54,T70)</f>
        <v>-0.17967612454246656</v>
      </c>
      <c r="R72" s="38"/>
      <c r="S72" s="38"/>
      <c r="T72" s="38"/>
      <c r="U72" s="38"/>
      <c r="V72" s="38"/>
      <c r="W72" s="38"/>
      <c r="X72" s="38"/>
      <c r="Y72" s="39"/>
      <c r="AA72" s="37"/>
      <c r="AB72" s="38"/>
      <c r="AC72" s="38" t="s">
        <v>45</v>
      </c>
      <c r="AD72" s="38">
        <f>PRODUCT(AD54,AG70)</f>
        <v>-0.21089128014610348</v>
      </c>
      <c r="AE72" s="38"/>
      <c r="AF72" s="38"/>
      <c r="AG72" s="38"/>
      <c r="AH72" s="38"/>
      <c r="AI72" s="38"/>
      <c r="AJ72" s="38"/>
      <c r="AK72" s="38"/>
      <c r="AL72" s="39"/>
      <c r="AN72" s="37"/>
      <c r="AO72" s="38"/>
      <c r="AP72" s="38" t="s">
        <v>45</v>
      </c>
      <c r="AQ72" s="38">
        <f>PRODUCT(AQ54,AT70)</f>
        <v>-0.22860322966705135</v>
      </c>
      <c r="AR72" s="38"/>
      <c r="AS72" s="38"/>
      <c r="AT72" s="38"/>
      <c r="AU72" s="38"/>
      <c r="AV72" s="38"/>
      <c r="AW72" s="38"/>
      <c r="AX72" s="38"/>
      <c r="AY72" s="39"/>
      <c r="BA72" s="37"/>
      <c r="BB72" s="38"/>
      <c r="BC72" s="38" t="s">
        <v>45</v>
      </c>
      <c r="BD72" s="38">
        <f>PRODUCT(BD54,BG70)</f>
        <v>-0.2375370347419887</v>
      </c>
      <c r="BE72" s="38"/>
      <c r="BF72" s="38"/>
      <c r="BG72" s="38"/>
      <c r="BH72" s="38"/>
      <c r="BI72" s="38"/>
      <c r="BJ72" s="38"/>
      <c r="BK72" s="38"/>
      <c r="BL72" s="39"/>
      <c r="BN72" s="37"/>
      <c r="BO72" s="38"/>
      <c r="BP72" s="38" t="s">
        <v>45</v>
      </c>
      <c r="BQ72" s="38">
        <f>PRODUCT(BQ54,BT70)</f>
        <v>-0.2407206932719145</v>
      </c>
      <c r="BR72" s="38"/>
      <c r="BS72" s="38"/>
      <c r="BT72" s="38"/>
      <c r="BU72" s="38"/>
      <c r="BV72" s="38"/>
      <c r="BW72" s="38"/>
      <c r="BX72" s="38"/>
      <c r="BY72" s="39"/>
    </row>
    <row r="73" spans="1:85" ht="15.75" thickBot="1">
      <c r="A73" s="13"/>
      <c r="B73" s="16"/>
      <c r="C73" s="158">
        <f>PRODUCT(C71,D47)</f>
        <v>0</v>
      </c>
      <c r="D73" s="159"/>
      <c r="E73" s="159"/>
      <c r="F73" s="159"/>
      <c r="G73" s="160"/>
      <c r="H73" s="161">
        <f>PRODUCT(D40,D35)</f>
        <v>-0.15914104345003202</v>
      </c>
      <c r="I73" s="162"/>
      <c r="J73" s="162"/>
      <c r="K73" s="162"/>
      <c r="L73" s="163"/>
      <c r="N73" s="40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2"/>
      <c r="AA73" s="40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2"/>
      <c r="AN73" s="40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2"/>
      <c r="BA73" s="40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2"/>
      <c r="BN73" s="40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2"/>
    </row>
    <row r="74" spans="1:85">
      <c r="A74" s="13"/>
      <c r="B74" s="16"/>
      <c r="C74" s="16" t="s">
        <v>29</v>
      </c>
      <c r="D74" s="16">
        <f>SUM(C73,H73)</f>
        <v>-0.15914104345003202</v>
      </c>
      <c r="E74" s="16"/>
      <c r="F74" s="16"/>
      <c r="G74" s="16"/>
      <c r="H74" s="16"/>
      <c r="I74" s="16"/>
      <c r="J74" s="16"/>
      <c r="K74" s="16"/>
      <c r="L74" s="12"/>
      <c r="CA74" s="101" t="s">
        <v>151</v>
      </c>
      <c r="CB74" s="101" t="s">
        <v>152</v>
      </c>
      <c r="CC74" s="101" t="s">
        <v>153</v>
      </c>
      <c r="CD74" s="101" t="s">
        <v>154</v>
      </c>
      <c r="CE74" s="101" t="s">
        <v>155</v>
      </c>
      <c r="CF74" s="101" t="s">
        <v>156</v>
      </c>
      <c r="CG74" s="101"/>
    </row>
    <row r="75" spans="1:85">
      <c r="A75" s="13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2"/>
      <c r="N75" s="30" t="s">
        <v>27</v>
      </c>
      <c r="O75" s="30">
        <f>Q35</f>
        <v>-0.25679647921766369</v>
      </c>
      <c r="P75" s="30"/>
      <c r="Q75" s="30"/>
      <c r="R75" s="30"/>
      <c r="AA75" s="30" t="s">
        <v>27</v>
      </c>
      <c r="AB75" s="30">
        <f>AD35</f>
        <v>-0.26951024301880971</v>
      </c>
      <c r="AC75" s="30"/>
      <c r="AD75" s="30"/>
      <c r="AE75" s="30"/>
      <c r="AN75" s="30" t="s">
        <v>27</v>
      </c>
      <c r="AO75" s="30">
        <f>AQ35</f>
        <v>-0.27413208652665988</v>
      </c>
      <c r="AP75" s="30"/>
      <c r="AQ75" s="30"/>
      <c r="AR75" s="30"/>
      <c r="BA75" s="30" t="s">
        <v>27</v>
      </c>
      <c r="BB75" s="30">
        <f>BD35</f>
        <v>-0.27642199985229848</v>
      </c>
      <c r="BC75" s="30"/>
      <c r="BD75" s="30"/>
      <c r="BE75" s="30"/>
      <c r="BN75" s="30" t="s">
        <v>27</v>
      </c>
      <c r="BO75" s="30">
        <f>BQ35</f>
        <v>-0.27873366468967264</v>
      </c>
      <c r="BP75" s="30"/>
      <c r="BQ75" s="30"/>
      <c r="BR75" s="30"/>
      <c r="BZ75" t="str">
        <f t="shared" ref="BZ75:CA80" si="6">A84</f>
        <v>C_bar</v>
      </c>
      <c r="CA75">
        <f t="shared" si="6"/>
        <v>-0.23329348191833127</v>
      </c>
      <c r="CB75">
        <f t="shared" ref="CB75:CB80" si="7">O75</f>
        <v>-0.25679647921766369</v>
      </c>
      <c r="CC75">
        <f t="shared" ref="CC75:CC80" si="8">AB75</f>
        <v>-0.26951024301880971</v>
      </c>
      <c r="CD75">
        <f t="shared" ref="CD75:CD80" si="9">AO75</f>
        <v>-0.27413208652665988</v>
      </c>
      <c r="CE75">
        <f t="shared" ref="CE75:CE80" si="10">BB75</f>
        <v>-0.27642199985229848</v>
      </c>
      <c r="CF75">
        <f t="shared" ref="CF75:CF80" si="11">BO75</f>
        <v>-0.27873366468967264</v>
      </c>
    </row>
    <row r="76" spans="1:85">
      <c r="A76" s="13"/>
      <c r="B76" s="16"/>
      <c r="C76" s="20" t="s">
        <v>42</v>
      </c>
      <c r="D76" s="20"/>
      <c r="E76" s="20"/>
      <c r="F76" s="20"/>
      <c r="G76" s="20"/>
      <c r="H76" s="20"/>
      <c r="I76" s="20"/>
      <c r="J76" s="16"/>
      <c r="K76" s="16"/>
      <c r="L76" s="12"/>
      <c r="N76" s="30" t="s">
        <v>16</v>
      </c>
      <c r="O76" s="30">
        <f>Q40</f>
        <v>0.68911251456103173</v>
      </c>
      <c r="P76" s="30"/>
      <c r="Q76" s="30"/>
      <c r="R76" s="30"/>
      <c r="AA76" s="30" t="s">
        <v>16</v>
      </c>
      <c r="AB76" s="30">
        <f>AD40</f>
        <v>0.69448426016029885</v>
      </c>
      <c r="AC76" s="30"/>
      <c r="AD76" s="30"/>
      <c r="AE76" s="30"/>
      <c r="AN76" s="30" t="s">
        <v>16</v>
      </c>
      <c r="AO76" s="30">
        <f>AQ40</f>
        <v>0.69184467253233806</v>
      </c>
      <c r="AP76" s="30"/>
      <c r="AQ76" s="30"/>
      <c r="AR76" s="30"/>
      <c r="BA76" s="30" t="s">
        <v>16</v>
      </c>
      <c r="BB76" s="30">
        <f>BD40</f>
        <v>0.6893586279506132</v>
      </c>
      <c r="BC76" s="30"/>
      <c r="BD76" s="30"/>
      <c r="BE76" s="30"/>
      <c r="BN76" s="30" t="s">
        <v>16</v>
      </c>
      <c r="BO76" s="30">
        <f>BQ40</f>
        <v>0.69158346298517914</v>
      </c>
      <c r="BP76" s="30"/>
      <c r="BQ76" s="30"/>
      <c r="BR76" s="30"/>
      <c r="BZ76" t="str">
        <f t="shared" si="6"/>
        <v>i</v>
      </c>
      <c r="CA76">
        <f t="shared" si="6"/>
        <v>0.68214954889199308</v>
      </c>
      <c r="CB76">
        <f t="shared" si="7"/>
        <v>0.68911251456103173</v>
      </c>
      <c r="CC76">
        <f t="shared" si="8"/>
        <v>0.69448426016029885</v>
      </c>
      <c r="CD76">
        <f t="shared" si="9"/>
        <v>0.69184467253233806</v>
      </c>
      <c r="CE76">
        <f t="shared" si="10"/>
        <v>0.6893586279506132</v>
      </c>
      <c r="CF76">
        <f t="shared" si="11"/>
        <v>0.69158346298517914</v>
      </c>
    </row>
    <row r="77" spans="1:85">
      <c r="A77" s="13"/>
      <c r="B77" s="16"/>
      <c r="C77" s="16" t="s">
        <v>43</v>
      </c>
      <c r="D77" s="16"/>
      <c r="E77" s="16"/>
      <c r="F77" s="16"/>
      <c r="G77" s="16"/>
      <c r="H77" s="16"/>
      <c r="I77" s="16"/>
      <c r="J77" s="16"/>
      <c r="K77" s="16"/>
      <c r="L77" s="12"/>
      <c r="N77" s="30" t="s">
        <v>17</v>
      </c>
      <c r="O77" s="30">
        <f>Q47</f>
        <v>0.43777616467892633</v>
      </c>
      <c r="P77" s="30"/>
      <c r="Q77" s="30"/>
      <c r="R77" s="30"/>
      <c r="AA77" s="30" t="s">
        <v>17</v>
      </c>
      <c r="AB77" s="30">
        <f>AD47</f>
        <v>0.43563905312968765</v>
      </c>
      <c r="AC77" s="30"/>
      <c r="AD77" s="30"/>
      <c r="AE77" s="30"/>
      <c r="AN77" s="30" t="s">
        <v>17</v>
      </c>
      <c r="AO77" s="30">
        <f>AQ47</f>
        <v>0.4331651477492055</v>
      </c>
      <c r="AP77" s="30"/>
      <c r="AQ77" s="30"/>
      <c r="AR77" s="30"/>
      <c r="BA77" s="30" t="s">
        <v>17</v>
      </c>
      <c r="BB77" s="30">
        <f>BD47</f>
        <v>0.43150981760278345</v>
      </c>
      <c r="BC77" s="30"/>
      <c r="BD77" s="30"/>
      <c r="BE77" s="30"/>
      <c r="BN77" s="30" t="s">
        <v>17</v>
      </c>
      <c r="BO77" s="30">
        <f>BQ47</f>
        <v>0.43157215106310437</v>
      </c>
      <c r="BP77" s="30"/>
      <c r="BQ77" s="30"/>
      <c r="BR77" s="30"/>
      <c r="BZ77" t="str">
        <f t="shared" si="6"/>
        <v>f</v>
      </c>
      <c r="CA77">
        <f t="shared" si="6"/>
        <v>0.44278136771019744</v>
      </c>
      <c r="CB77">
        <f t="shared" si="7"/>
        <v>0.43777616467892633</v>
      </c>
      <c r="CC77">
        <f t="shared" si="8"/>
        <v>0.43563905312968765</v>
      </c>
      <c r="CD77">
        <f t="shared" si="9"/>
        <v>0.4331651477492055</v>
      </c>
      <c r="CE77">
        <f t="shared" si="10"/>
        <v>0.43150981760278345</v>
      </c>
      <c r="CF77">
        <f t="shared" si="11"/>
        <v>0.43157215106310437</v>
      </c>
    </row>
    <row r="78" spans="1:85">
      <c r="A78" s="13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2"/>
      <c r="N78" s="30" t="s">
        <v>18</v>
      </c>
      <c r="O78" s="30">
        <f>Q54</f>
        <v>0.74323714790399242</v>
      </c>
      <c r="P78" s="30"/>
      <c r="Q78" s="30"/>
      <c r="R78" s="30"/>
      <c r="AA78" s="30" t="s">
        <v>18</v>
      </c>
      <c r="AB78" s="30">
        <f>AD54</f>
        <v>0.7364182183080249</v>
      </c>
      <c r="AC78" s="30"/>
      <c r="AD78" s="30"/>
      <c r="AE78" s="30"/>
      <c r="AN78" s="30" t="s">
        <v>18</v>
      </c>
      <c r="AO78" s="30">
        <f>AQ54</f>
        <v>0.74454211980519058</v>
      </c>
      <c r="AP78" s="30"/>
      <c r="AQ78" s="30"/>
      <c r="AR78" s="30"/>
      <c r="BA78" s="30" t="s">
        <v>18</v>
      </c>
      <c r="BB78" s="30">
        <f>BD54</f>
        <v>0.75113675353066278</v>
      </c>
      <c r="BC78" s="30"/>
      <c r="BD78" s="30"/>
      <c r="BE78" s="30"/>
      <c r="BN78" s="30" t="s">
        <v>18</v>
      </c>
      <c r="BO78" s="30">
        <f>BQ54</f>
        <v>0.74713602429127657</v>
      </c>
      <c r="BP78" s="30"/>
      <c r="BQ78" s="30"/>
      <c r="BR78" s="30"/>
      <c r="BZ78" t="str">
        <f t="shared" si="6"/>
        <v>o</v>
      </c>
      <c r="CA78">
        <f t="shared" si="6"/>
        <v>0.74883733572737865</v>
      </c>
      <c r="CB78">
        <f t="shared" si="7"/>
        <v>0.74323714790399242</v>
      </c>
      <c r="CC78">
        <f t="shared" si="8"/>
        <v>0.7364182183080249</v>
      </c>
      <c r="CD78">
        <f t="shared" si="9"/>
        <v>0.74454211980519058</v>
      </c>
      <c r="CE78">
        <f t="shared" si="10"/>
        <v>0.75113675353066278</v>
      </c>
      <c r="CF78">
        <f t="shared" si="11"/>
        <v>0.74713602429127657</v>
      </c>
    </row>
    <row r="79" spans="1:85">
      <c r="A79" s="13"/>
      <c r="B79" s="16"/>
      <c r="C79" s="16"/>
      <c r="D79" s="16"/>
      <c r="E79" s="16"/>
      <c r="F79" s="16" t="s">
        <v>44</v>
      </c>
      <c r="G79" s="16">
        <f>TANH(D74)</f>
        <v>-0.15781105320846181</v>
      </c>
      <c r="H79" s="16"/>
      <c r="I79" s="16"/>
      <c r="J79" s="16"/>
      <c r="K79" s="16"/>
      <c r="L79" s="12"/>
      <c r="N79" s="30" t="s">
        <v>129</v>
      </c>
      <c r="O79" s="30">
        <f>Q65</f>
        <v>-0.24662982316866133</v>
      </c>
      <c r="P79" s="30"/>
      <c r="Q79" s="30"/>
      <c r="R79" s="30"/>
      <c r="AA79" s="30" t="s">
        <v>129</v>
      </c>
      <c r="AB79" s="30">
        <f>AD65</f>
        <v>-0.29461220436727831</v>
      </c>
      <c r="AC79" s="30"/>
      <c r="AD79" s="30"/>
      <c r="AE79" s="30"/>
      <c r="AN79" s="30" t="s">
        <v>129</v>
      </c>
      <c r="AO79" s="30">
        <f>AQ65</f>
        <v>-0.31727256266711479</v>
      </c>
      <c r="AP79" s="30"/>
      <c r="AQ79" s="30"/>
      <c r="AR79" s="30"/>
      <c r="BA79" s="30" t="s">
        <v>129</v>
      </c>
      <c r="BB79" s="30">
        <f>BD65</f>
        <v>-0.3274601162003995</v>
      </c>
      <c r="BC79" s="30"/>
      <c r="BD79" s="30"/>
      <c r="BE79" s="30"/>
      <c r="BN79" s="30" t="s">
        <v>129</v>
      </c>
      <c r="BO79" s="30">
        <f>BQ65</f>
        <v>-0.33409025981261409</v>
      </c>
      <c r="BP79" s="30"/>
      <c r="BQ79" s="30"/>
      <c r="BR79" s="30"/>
      <c r="BZ79" t="str">
        <f t="shared" si="6"/>
        <v>C</v>
      </c>
      <c r="CA79">
        <f t="shared" si="6"/>
        <v>-0.15914104345003202</v>
      </c>
      <c r="CB79">
        <f t="shared" si="7"/>
        <v>-0.24662982316866133</v>
      </c>
      <c r="CC79">
        <f t="shared" si="8"/>
        <v>-0.29461220436727831</v>
      </c>
      <c r="CD79">
        <f t="shared" si="9"/>
        <v>-0.31727256266711479</v>
      </c>
      <c r="CE79">
        <f t="shared" si="10"/>
        <v>-0.3274601162003995</v>
      </c>
      <c r="CF79">
        <f t="shared" si="11"/>
        <v>-0.33409025981261409</v>
      </c>
    </row>
    <row r="80" spans="1:85">
      <c r="A80" s="13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2"/>
      <c r="N80" s="30" t="s">
        <v>55</v>
      </c>
      <c r="O80" s="30">
        <f>Q72</f>
        <v>-0.17967612454246656</v>
      </c>
      <c r="P80" s="30"/>
      <c r="Q80" s="30"/>
      <c r="R80" s="30"/>
      <c r="AA80" s="30" t="s">
        <v>55</v>
      </c>
      <c r="AB80" s="30">
        <f>AD72</f>
        <v>-0.21089128014610348</v>
      </c>
      <c r="AC80" s="30"/>
      <c r="AD80" s="30"/>
      <c r="AE80" s="30"/>
      <c r="AN80" s="30" t="s">
        <v>55</v>
      </c>
      <c r="AO80" s="30">
        <f>AQ72</f>
        <v>-0.22860322966705135</v>
      </c>
      <c r="AP80" s="30"/>
      <c r="AQ80" s="30"/>
      <c r="AR80" s="30"/>
      <c r="BA80" s="30" t="s">
        <v>55</v>
      </c>
      <c r="BB80" s="30">
        <f>BD72</f>
        <v>-0.2375370347419887</v>
      </c>
      <c r="BC80" s="30"/>
      <c r="BD80" s="30"/>
      <c r="BE80" s="30"/>
      <c r="BN80" s="30" t="s">
        <v>55</v>
      </c>
      <c r="BO80" s="30">
        <f>BQ72</f>
        <v>-0.2407206932719145</v>
      </c>
      <c r="BP80" s="30"/>
      <c r="BQ80" s="30"/>
      <c r="BR80" s="30"/>
      <c r="BZ80" t="str">
        <f t="shared" si="6"/>
        <v>h</v>
      </c>
      <c r="CA80">
        <f t="shared" si="6"/>
        <v>-0.11817480863295614</v>
      </c>
      <c r="CB80">
        <f t="shared" si="7"/>
        <v>-0.17967612454246656</v>
      </c>
      <c r="CC80">
        <f t="shared" si="8"/>
        <v>-0.21089128014610348</v>
      </c>
      <c r="CD80">
        <f t="shared" si="9"/>
        <v>-0.22860322966705135</v>
      </c>
      <c r="CE80">
        <f t="shared" si="10"/>
        <v>-0.2375370347419887</v>
      </c>
      <c r="CF80">
        <f t="shared" si="11"/>
        <v>-0.2407206932719145</v>
      </c>
    </row>
    <row r="81" spans="1:102">
      <c r="A81" s="13"/>
      <c r="B81" s="16"/>
      <c r="C81" s="16" t="s">
        <v>45</v>
      </c>
      <c r="D81" s="16">
        <f>PRODUCT(D54,G79)</f>
        <v>-0.11817480863295614</v>
      </c>
      <c r="E81" s="16"/>
      <c r="F81" s="16"/>
      <c r="G81" s="16"/>
      <c r="H81" s="16"/>
      <c r="I81" s="16"/>
      <c r="J81" s="16"/>
      <c r="K81" s="16"/>
      <c r="L81" s="12"/>
    </row>
    <row r="82" spans="1:102">
      <c r="A82" s="21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3"/>
    </row>
    <row r="83" spans="1:102">
      <c r="CH83" s="101"/>
      <c r="CJ83" s="101"/>
      <c r="CK83" s="101"/>
      <c r="CL83" s="101"/>
      <c r="CN83" s="101"/>
      <c r="CO83" s="101"/>
      <c r="CP83" s="101"/>
      <c r="CR83" s="101"/>
      <c r="CS83" s="101"/>
      <c r="CT83" s="101"/>
      <c r="CV83" s="101"/>
      <c r="CW83" s="101"/>
      <c r="CX83" s="101"/>
    </row>
    <row r="84" spans="1:102">
      <c r="A84" t="s">
        <v>27</v>
      </c>
      <c r="B84">
        <f>D35</f>
        <v>-0.23329348191833127</v>
      </c>
      <c r="C84" s="30"/>
      <c r="D84" s="30"/>
      <c r="E84" s="30"/>
      <c r="I84" s="16"/>
      <c r="J84" s="16"/>
    </row>
    <row r="85" spans="1:102">
      <c r="A85" t="s">
        <v>16</v>
      </c>
      <c r="B85">
        <f>D40</f>
        <v>0.68214954889199308</v>
      </c>
      <c r="C85" s="30"/>
      <c r="D85" s="30"/>
      <c r="E85" s="30"/>
      <c r="I85" s="16"/>
      <c r="J85" s="16"/>
    </row>
    <row r="86" spans="1:102">
      <c r="A86" t="s">
        <v>17</v>
      </c>
      <c r="B86">
        <f>D47</f>
        <v>0.44278136771019744</v>
      </c>
      <c r="C86" s="30"/>
      <c r="D86" s="30"/>
      <c r="E86" s="30"/>
    </row>
    <row r="87" spans="1:102">
      <c r="A87" t="s">
        <v>18</v>
      </c>
      <c r="B87">
        <f>D54</f>
        <v>0.74883733572737865</v>
      </c>
      <c r="C87" s="30"/>
      <c r="D87" s="30"/>
      <c r="E87" s="30"/>
    </row>
    <row r="88" spans="1:102">
      <c r="A88" t="s">
        <v>129</v>
      </c>
      <c r="B88">
        <f>D74</f>
        <v>-0.15914104345003202</v>
      </c>
      <c r="C88" s="30"/>
      <c r="D88" s="30"/>
      <c r="E88" s="30"/>
    </row>
    <row r="89" spans="1:102">
      <c r="A89" t="s">
        <v>55</v>
      </c>
      <c r="B89">
        <f>D81</f>
        <v>-0.11817480863295614</v>
      </c>
      <c r="C89" s="30"/>
      <c r="D89" s="30"/>
      <c r="E89" s="30"/>
    </row>
  </sheetData>
  <mergeCells count="10">
    <mergeCell ref="C73:G73"/>
    <mergeCell ref="H73:L73"/>
    <mergeCell ref="BP59:BU59"/>
    <mergeCell ref="BC59:BH59"/>
    <mergeCell ref="AP59:AU59"/>
    <mergeCell ref="AC59:AH59"/>
    <mergeCell ref="P59:U59"/>
    <mergeCell ref="C72:G72"/>
    <mergeCell ref="H72:L72"/>
    <mergeCell ref="C59:H59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3" sqref="A3"/>
    </sheetView>
  </sheetViews>
  <sheetFormatPr defaultRowHeight="15"/>
  <sheetData>
    <row r="1" spans="1:7">
      <c r="A1" t="s">
        <v>196</v>
      </c>
    </row>
    <row r="2" spans="1:7">
      <c r="B2" t="s">
        <v>47</v>
      </c>
      <c r="C2" s="30" t="s">
        <v>48</v>
      </c>
      <c r="D2" s="30" t="s">
        <v>139</v>
      </c>
      <c r="E2" s="30" t="s">
        <v>140</v>
      </c>
      <c r="F2" s="30" t="s">
        <v>142</v>
      </c>
      <c r="G2" s="30" t="s">
        <v>143</v>
      </c>
    </row>
    <row r="3" spans="1:7">
      <c r="A3" s="124" t="s">
        <v>197</v>
      </c>
      <c r="B3">
        <f>'FORWARD 1 (LSTM)'!CA80</f>
        <v>-0.11817480863295614</v>
      </c>
      <c r="C3">
        <f>'FORWARD 1 (LSTM)'!CB80</f>
        <v>-0.17967612454246656</v>
      </c>
      <c r="D3">
        <f>'FORWARD 1 (LSTM)'!CC80</f>
        <v>-0.21089128014610348</v>
      </c>
      <c r="E3">
        <f>'FORWARD 1 (LSTM)'!CD80</f>
        <v>-0.22860322966705135</v>
      </c>
      <c r="F3">
        <f>'FORWARD 1 (LSTM)'!CE80</f>
        <v>-0.2375370347419887</v>
      </c>
      <c r="G3">
        <f>'FORWARD 1 (LSTM)'!CF80</f>
        <v>-0.2407206932719145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AH38"/>
  <sheetViews>
    <sheetView topLeftCell="A4" zoomScale="55" zoomScaleNormal="55" workbookViewId="0">
      <selection activeCell="Y46" sqref="Y46"/>
    </sheetView>
  </sheetViews>
  <sheetFormatPr defaultRowHeight="15"/>
  <cols>
    <col min="27" max="27" width="13.140625" customWidth="1"/>
  </cols>
  <sheetData>
    <row r="13" spans="26:27">
      <c r="Z13" t="s">
        <v>187</v>
      </c>
    </row>
    <row r="14" spans="26:27">
      <c r="AA14" t="str">
        <f>'BACKPRO 1 (LSTM)'!$Q$1</f>
        <v>Backpro</v>
      </c>
    </row>
    <row r="24" spans="2:34" ht="15.75">
      <c r="B24" s="121" t="s">
        <v>189</v>
      </c>
      <c r="C24" s="122"/>
      <c r="D24" s="122"/>
      <c r="E24" s="122"/>
      <c r="F24" s="122"/>
      <c r="N24" t="s">
        <v>195</v>
      </c>
      <c r="X24" s="38" t="s">
        <v>213</v>
      </c>
    </row>
    <row r="25" spans="2:34" ht="15.75">
      <c r="B25" s="121" t="s">
        <v>193</v>
      </c>
      <c r="C25" s="122"/>
      <c r="D25" s="122"/>
      <c r="E25" s="122"/>
      <c r="F25" s="122"/>
      <c r="P25" t="s">
        <v>54</v>
      </c>
      <c r="Q25" s="31">
        <f>iNPUT!C40</f>
        <v>0.16505359665184405</v>
      </c>
      <c r="R25" s="30" t="s">
        <v>47</v>
      </c>
      <c r="T25" t="str">
        <f>'block Output'!$A$3</f>
        <v>ỹ =</v>
      </c>
      <c r="U25" s="31">
        <f>'block Output'!$B$3</f>
        <v>-0.11817480863295614</v>
      </c>
      <c r="V25" s="30" t="s">
        <v>47</v>
      </c>
      <c r="X25" t="s">
        <v>175</v>
      </c>
      <c r="Y25">
        <v>0</v>
      </c>
      <c r="AA25" t="s">
        <v>201</v>
      </c>
      <c r="AB25">
        <v>0.5</v>
      </c>
      <c r="AD25" s="38" t="s">
        <v>64</v>
      </c>
      <c r="AE25">
        <v>0</v>
      </c>
    </row>
    <row r="26" spans="2:34" ht="15.75">
      <c r="B26" s="121" t="s">
        <v>190</v>
      </c>
      <c r="C26" s="122"/>
      <c r="D26" s="122"/>
      <c r="E26" s="122"/>
      <c r="F26" s="122"/>
      <c r="L26" t="s">
        <v>194</v>
      </c>
      <c r="Q26" s="31">
        <f>iNPUT!C41</f>
        <v>8.5796494899293779E-2</v>
      </c>
      <c r="R26" s="30" t="s">
        <v>48</v>
      </c>
      <c r="T26" t="s">
        <v>198</v>
      </c>
      <c r="U26" s="31">
        <f>'block Output'!$C$3</f>
        <v>-0.17967612454246656</v>
      </c>
      <c r="V26" s="30" t="s">
        <v>48</v>
      </c>
      <c r="AE26">
        <f>'BACKPRO 1 (LSTM)'!$AD$102</f>
        <v>-4.9111448460139311E-2</v>
      </c>
    </row>
    <row r="27" spans="2:34" ht="15.75">
      <c r="B27" s="121" t="s">
        <v>191</v>
      </c>
      <c r="C27" s="122"/>
      <c r="D27" s="122"/>
      <c r="E27" s="122"/>
      <c r="F27" s="122"/>
      <c r="Q27" s="31">
        <f>iNPUT!C42</f>
        <v>0.11195396285639554</v>
      </c>
      <c r="R27" s="30" t="s">
        <v>139</v>
      </c>
      <c r="U27" s="31">
        <f>'block Output'!$D$3</f>
        <v>-0.21089128014610348</v>
      </c>
      <c r="V27" s="30" t="s">
        <v>139</v>
      </c>
      <c r="AE27">
        <f>'BACKPRO 1 (LSTM)'!$AV$102</f>
        <v>-6.7311047187940953E-2</v>
      </c>
    </row>
    <row r="28" spans="2:34" ht="15.75">
      <c r="B28" s="123" t="s">
        <v>192</v>
      </c>
      <c r="C28" s="122"/>
      <c r="D28" s="122"/>
      <c r="E28" s="122"/>
      <c r="F28" s="122"/>
      <c r="Q28" s="31">
        <f>iNPUT!C43</f>
        <v>0.13889615485221038</v>
      </c>
      <c r="R28" s="30" t="s">
        <v>140</v>
      </c>
      <c r="U28" s="31">
        <f>'block Output'!$E$3</f>
        <v>-0.22860322966705135</v>
      </c>
      <c r="V28" s="30" t="s">
        <v>140</v>
      </c>
      <c r="AE28">
        <f>'BACKPRO 1 (LSTM)'!$BO$102</f>
        <v>-7.7260772295667565E-2</v>
      </c>
    </row>
    <row r="29" spans="2:34">
      <c r="Q29" s="31">
        <f>iNPUT!C44</f>
        <v>0.10959979074025639</v>
      </c>
      <c r="R29" s="30" t="s">
        <v>142</v>
      </c>
      <c r="U29" s="31">
        <f>'block Output'!$F$3</f>
        <v>-0.2375370347419887</v>
      </c>
      <c r="V29" s="30" t="s">
        <v>142</v>
      </c>
      <c r="AE29">
        <f>'BACKPRO 1 (LSTM)'!$CH$102</f>
        <v>-8.3625385053804457E-2</v>
      </c>
    </row>
    <row r="30" spans="2:34">
      <c r="Q30" s="31">
        <f>iNPUT!C45</f>
        <v>2.929636411195399E-2</v>
      </c>
      <c r="R30" t="s">
        <v>143</v>
      </c>
      <c r="U30" s="31">
        <f>'block Output'!$G$3</f>
        <v>-0.2407206932719145</v>
      </c>
      <c r="V30" s="30" t="s">
        <v>143</v>
      </c>
      <c r="AE30">
        <f>'BACKPRO 1 (LSTM)'!$DA$102</f>
        <v>-8.8350984600811339E-2</v>
      </c>
    </row>
    <row r="31" spans="2:34">
      <c r="N31" s="30"/>
      <c r="AD31" t="s">
        <v>203</v>
      </c>
    </row>
    <row r="32" spans="2:34">
      <c r="O32" t="s">
        <v>199</v>
      </c>
      <c r="P32" s="38" t="s">
        <v>56</v>
      </c>
      <c r="R32" t="s">
        <v>200</v>
      </c>
      <c r="U32" t="s">
        <v>202</v>
      </c>
      <c r="V32" s="164" t="s">
        <v>125</v>
      </c>
      <c r="W32" s="164"/>
      <c r="X32" s="47"/>
      <c r="Y32" s="47" t="s">
        <v>59</v>
      </c>
      <c r="Z32" s="47"/>
      <c r="AE32" s="33" t="s">
        <v>62</v>
      </c>
      <c r="AF32" s="33"/>
      <c r="AG32" s="33"/>
      <c r="AH32" s="38"/>
    </row>
    <row r="33" spans="10:31">
      <c r="P33" s="38">
        <f>ABS(Q30-U30)</f>
        <v>0.2700170573838685</v>
      </c>
      <c r="S33">
        <f>P33*AB25+Y25</f>
        <v>0.13500852869193425</v>
      </c>
      <c r="U33" s="31" t="s">
        <v>126</v>
      </c>
      <c r="V33" s="31" t="str">
        <f>IF($U$30&lt;$Q$30,"1","0")</f>
        <v>1</v>
      </c>
      <c r="W33" s="31" t="s">
        <v>127</v>
      </c>
      <c r="X33" s="31" t="str">
        <f>IF($U$30&gt;$Q$30,"1","0")</f>
        <v>0</v>
      </c>
      <c r="Y33" s="38"/>
      <c r="Z33" s="38">
        <f t="shared" ref="Z33:Z38" si="0">AE25-$AB$25*V33</f>
        <v>-0.5</v>
      </c>
      <c r="AE33" s="79">
        <f t="shared" ref="AE33:AE38" si="1">Z33-$AB$25*X33</f>
        <v>-0.5</v>
      </c>
    </row>
    <row r="34" spans="10:31">
      <c r="P34" s="38">
        <f>ABS(Q29-U29)</f>
        <v>0.34713682548224511</v>
      </c>
      <c r="S34" s="30">
        <f>P34*$AB$25+S33</f>
        <v>0.30857694143305681</v>
      </c>
      <c r="U34" s="31" t="s">
        <v>126</v>
      </c>
      <c r="V34" s="31" t="str">
        <f>IF($U$29&lt;$Q$29,"1","0")</f>
        <v>1</v>
      </c>
      <c r="W34" s="31" t="s">
        <v>127</v>
      </c>
      <c r="X34" s="31" t="str">
        <f>IF($U$29&gt;$Q$29,"1","0")</f>
        <v>0</v>
      </c>
      <c r="Y34" s="38"/>
      <c r="Z34" s="38">
        <f t="shared" si="0"/>
        <v>-0.54911144846013926</v>
      </c>
      <c r="AE34" s="79">
        <f t="shared" si="1"/>
        <v>-0.54911144846013926</v>
      </c>
    </row>
    <row r="35" spans="10:31">
      <c r="P35" s="38">
        <f>ABS(Q28-U28)</f>
        <v>0.36749938451926173</v>
      </c>
      <c r="S35" s="30">
        <f>P35*$AB$25+S34</f>
        <v>0.4923266336926877</v>
      </c>
      <c r="U35" s="31" t="s">
        <v>126</v>
      </c>
      <c r="V35" s="31" t="str">
        <f>IF($U$28&lt;$Q$28,"1","0")</f>
        <v>1</v>
      </c>
      <c r="W35" s="31" t="s">
        <v>127</v>
      </c>
      <c r="X35" s="31" t="str">
        <f>IF($U$28&gt;$Q$28,"1","0")</f>
        <v>0</v>
      </c>
      <c r="Z35" s="38">
        <f t="shared" si="0"/>
        <v>-0.56731104718794101</v>
      </c>
      <c r="AE35" s="79">
        <f t="shared" si="1"/>
        <v>-0.56731104718794101</v>
      </c>
    </row>
    <row r="36" spans="10:31">
      <c r="J36" t="s">
        <v>214</v>
      </c>
      <c r="P36" s="38">
        <f>ABS(Q27-U27)</f>
        <v>0.322845243002499</v>
      </c>
      <c r="S36" s="30">
        <f>P36*$AB$25+S35</f>
        <v>0.65374925519393723</v>
      </c>
      <c r="U36" s="31" t="s">
        <v>126</v>
      </c>
      <c r="V36" s="31" t="str">
        <f>IF($U$27&lt;$Q$27,"1","0")</f>
        <v>1</v>
      </c>
      <c r="W36" s="31" t="s">
        <v>127</v>
      </c>
      <c r="X36" s="31" t="str">
        <f>IF($U$27&gt;$Q$27,"1","0")</f>
        <v>0</v>
      </c>
      <c r="Z36" s="38">
        <f t="shared" si="0"/>
        <v>-0.57726077229566752</v>
      </c>
      <c r="AE36" s="79">
        <f t="shared" si="1"/>
        <v>-0.57726077229566752</v>
      </c>
    </row>
    <row r="37" spans="10:31">
      <c r="P37" s="38">
        <f>ABS(Q26-U26)</f>
        <v>0.26547261944176037</v>
      </c>
      <c r="S37" s="30">
        <f>P37*$AB$25+S36</f>
        <v>0.78648556491481747</v>
      </c>
      <c r="U37" s="31" t="s">
        <v>126</v>
      </c>
      <c r="V37" s="31" t="str">
        <f>IF($U$26&lt;$Q$26,"1","0")</f>
        <v>1</v>
      </c>
      <c r="W37" s="31" t="s">
        <v>127</v>
      </c>
      <c r="X37" s="31" t="str">
        <f>IF($U$26&gt;$Q$26,"1","0")</f>
        <v>0</v>
      </c>
      <c r="Z37" s="38">
        <f t="shared" si="0"/>
        <v>-0.58362538505380446</v>
      </c>
      <c r="AE37" s="79">
        <f t="shared" si="1"/>
        <v>-0.58362538505380446</v>
      </c>
    </row>
    <row r="38" spans="10:31">
      <c r="P38" s="38">
        <f>ABS(Q25-U25)</f>
        <v>0.2832284052848002</v>
      </c>
      <c r="S38" s="30">
        <f>P38*$AB$25+S37</f>
        <v>0.92809976755721757</v>
      </c>
      <c r="U38" s="31" t="s">
        <v>126</v>
      </c>
      <c r="V38" s="31" t="str">
        <f>IF($U$25&lt;$Q$25,"1","0")</f>
        <v>1</v>
      </c>
      <c r="W38" s="31" t="s">
        <v>127</v>
      </c>
      <c r="X38" s="31" t="str">
        <f>IF($U$25&gt;$Q$25,"1","0")</f>
        <v>0</v>
      </c>
      <c r="Z38" s="38">
        <f t="shared" si="0"/>
        <v>-0.58835098460081137</v>
      </c>
      <c r="AE38" s="79">
        <f t="shared" si="1"/>
        <v>-0.58835098460081137</v>
      </c>
    </row>
  </sheetData>
  <mergeCells count="1">
    <mergeCell ref="V32:W32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263"/>
  <sheetViews>
    <sheetView topLeftCell="CU88" zoomScale="55" zoomScaleNormal="55" workbookViewId="0">
      <selection activeCell="CX119" sqref="CX119"/>
    </sheetView>
  </sheetViews>
  <sheetFormatPr defaultRowHeight="15"/>
  <cols>
    <col min="9" max="9" width="9.140625" customWidth="1"/>
    <col min="21" max="27" width="9.28515625" bestFit="1" customWidth="1"/>
    <col min="28" max="28" width="12" bestFit="1" customWidth="1"/>
    <col min="29" max="29" width="9.42578125" bestFit="1" customWidth="1"/>
    <col min="30" max="30" width="13.28515625" bestFit="1" customWidth="1"/>
    <col min="31" max="32" width="9.28515625" bestFit="1" customWidth="1"/>
    <col min="67" max="67" width="13.140625" bestFit="1" customWidth="1"/>
    <col min="79" max="79" width="9.42578125" customWidth="1"/>
    <col min="98" max="98" width="12" customWidth="1"/>
  </cols>
  <sheetData>
    <row r="1" spans="1:135">
      <c r="A1" t="s">
        <v>49</v>
      </c>
      <c r="B1" s="6">
        <v>0</v>
      </c>
      <c r="C1" s="29" t="s">
        <v>150</v>
      </c>
      <c r="D1">
        <f>iNPUT!C40</f>
        <v>0.16505359665184405</v>
      </c>
      <c r="E1" s="29"/>
      <c r="F1" s="29"/>
      <c r="J1" s="102" t="str">
        <f>'FORWARD 1 (LSTM)'!CA74</f>
        <v>Forward 1</v>
      </c>
      <c r="K1" s="102" t="str">
        <f>'FORWARD 1 (LSTM)'!CB74</f>
        <v>Forward 2</v>
      </c>
      <c r="L1" s="102" t="str">
        <f>'FORWARD 1 (LSTM)'!CC74</f>
        <v>Forward 3</v>
      </c>
      <c r="M1" s="102" t="str">
        <f>'FORWARD 1 (LSTM)'!CD74</f>
        <v>Forward 4</v>
      </c>
      <c r="N1" s="102" t="str">
        <f>'FORWARD 1 (LSTM)'!CE74</f>
        <v>Forward 5</v>
      </c>
      <c r="O1" s="102" t="str">
        <f>'FORWARD 1 (LSTM)'!CF74</f>
        <v>Forward 6</v>
      </c>
      <c r="P1" s="103"/>
      <c r="Q1" s="103" t="s">
        <v>188</v>
      </c>
      <c r="R1" s="45"/>
      <c r="S1" t="s">
        <v>133</v>
      </c>
      <c r="W1" s="103"/>
      <c r="X1" s="103"/>
      <c r="Y1" s="103"/>
      <c r="Z1" s="45"/>
      <c r="AA1" s="103"/>
      <c r="AB1" s="103"/>
      <c r="AC1" s="103"/>
      <c r="AD1" s="45"/>
      <c r="AE1" s="103"/>
      <c r="AF1" s="103"/>
      <c r="AG1" s="103"/>
    </row>
    <row r="2" spans="1:135">
      <c r="A2" t="s">
        <v>50</v>
      </c>
      <c r="B2" s="6">
        <v>0</v>
      </c>
      <c r="D2">
        <f>iNPUT!C41</f>
        <v>8.5796494899293779E-2</v>
      </c>
      <c r="E2" s="29"/>
      <c r="F2" s="29"/>
      <c r="I2" s="31" t="str">
        <f>'FORWARD 1 (LSTM)'!BZ75</f>
        <v>C_bar</v>
      </c>
      <c r="J2" s="31">
        <f>'FORWARD 1 (LSTM)'!CA75</f>
        <v>-0.23329348191833127</v>
      </c>
      <c r="K2" s="31">
        <f>'FORWARD 1 (LSTM)'!CB75</f>
        <v>-0.25679647921766369</v>
      </c>
      <c r="L2" s="31">
        <f>'FORWARD 1 (LSTM)'!CC75</f>
        <v>-0.26951024301880971</v>
      </c>
      <c r="M2" s="31">
        <f>'FORWARD 1 (LSTM)'!CD75</f>
        <v>-0.27413208652665988</v>
      </c>
      <c r="N2" s="31">
        <f>'FORWARD 1 (LSTM)'!CE75</f>
        <v>-0.27642199985229848</v>
      </c>
      <c r="O2" s="31">
        <f>'FORWARD 1 (LSTM)'!CF75</f>
        <v>-0.27873366468967264</v>
      </c>
      <c r="P2" s="45"/>
      <c r="Q2" s="45"/>
      <c r="R2" s="45"/>
      <c r="S2" s="30">
        <v>-0.24571428566790501</v>
      </c>
      <c r="T2" s="30">
        <v>0.86802039774552897</v>
      </c>
      <c r="U2" s="30">
        <v>-0.20644416090359599</v>
      </c>
      <c r="V2" s="30">
        <v>0.84287438280084104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</row>
    <row r="3" spans="1:135">
      <c r="A3" t="s">
        <v>51</v>
      </c>
      <c r="B3" s="6">
        <v>0</v>
      </c>
      <c r="C3" s="19"/>
      <c r="D3">
        <f>iNPUT!C42</f>
        <v>0.11195396285639554</v>
      </c>
      <c r="E3" s="29"/>
      <c r="F3" s="29"/>
      <c r="I3" s="31" t="str">
        <f>'FORWARD 1 (LSTM)'!BZ76</f>
        <v>i</v>
      </c>
      <c r="J3" s="31">
        <f>'FORWARD 1 (LSTM)'!CA76</f>
        <v>0.68214954889199308</v>
      </c>
      <c r="K3" s="31">
        <f>'FORWARD 1 (LSTM)'!CB76</f>
        <v>0.68911251456103173</v>
      </c>
      <c r="L3" s="31">
        <f>'FORWARD 1 (LSTM)'!CC76</f>
        <v>0.69448426016029885</v>
      </c>
      <c r="M3" s="31">
        <f>'FORWARD 1 (LSTM)'!CD76</f>
        <v>0.69184467253233806</v>
      </c>
      <c r="N3" s="31">
        <f>'FORWARD 1 (LSTM)'!CE76</f>
        <v>0.6893586279506132</v>
      </c>
      <c r="O3" s="31">
        <f>'FORWARD 1 (LSTM)'!CF76</f>
        <v>0.69158346298517914</v>
      </c>
      <c r="P3" s="45"/>
      <c r="Q3" s="45"/>
      <c r="R3" s="45"/>
      <c r="S3" s="30">
        <v>0.85036060194095398</v>
      </c>
      <c r="T3" s="30">
        <v>0.86042975449316705</v>
      </c>
      <c r="U3" s="30">
        <v>-0.248561659698114</v>
      </c>
      <c r="V3" s="30">
        <v>-0.32420606505682098</v>
      </c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</row>
    <row r="4" spans="1:135">
      <c r="A4" t="s">
        <v>52</v>
      </c>
      <c r="B4" s="6">
        <v>0</v>
      </c>
      <c r="C4" s="19"/>
      <c r="D4">
        <f>iNPUT!C43</f>
        <v>0.13889615485221038</v>
      </c>
      <c r="E4" s="29"/>
      <c r="F4" s="29"/>
      <c r="I4" s="31" t="str">
        <f>'FORWARD 1 (LSTM)'!BZ77</f>
        <v>f</v>
      </c>
      <c r="J4" s="31">
        <f>'FORWARD 1 (LSTM)'!CA77</f>
        <v>0.44278136771019744</v>
      </c>
      <c r="K4" s="31">
        <f>'FORWARD 1 (LSTM)'!CB77</f>
        <v>0.43777616467892633</v>
      </c>
      <c r="L4" s="31">
        <f>'FORWARD 1 (LSTM)'!CC77</f>
        <v>0.43563905312968765</v>
      </c>
      <c r="M4" s="31">
        <f>'FORWARD 1 (LSTM)'!CD77</f>
        <v>0.4331651477492055</v>
      </c>
      <c r="N4" s="31">
        <f>'FORWARD 1 (LSTM)'!CE77</f>
        <v>0.43150981760278345</v>
      </c>
      <c r="O4" s="31">
        <f>'FORWARD 1 (LSTM)'!CF77</f>
        <v>0.43157215106310437</v>
      </c>
      <c r="P4" s="45"/>
      <c r="Q4" s="45"/>
      <c r="R4" s="45"/>
      <c r="S4" s="30">
        <v>2.92620451446696E-2</v>
      </c>
      <c r="T4" s="30">
        <v>-0.37958092521959402</v>
      </c>
      <c r="U4" s="30">
        <v>-8.52532467742039E-2</v>
      </c>
      <c r="V4" s="30">
        <v>0.90772282903366497</v>
      </c>
      <c r="W4" s="45"/>
      <c r="X4" s="45"/>
      <c r="Y4" s="45"/>
      <c r="Z4" s="45"/>
      <c r="AA4" s="45"/>
      <c r="AB4" s="45"/>
      <c r="AC4" s="45"/>
      <c r="AD4" s="45"/>
      <c r="AE4" s="45"/>
      <c r="AF4" s="45"/>
      <c r="AG4" s="45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</row>
    <row r="5" spans="1:135">
      <c r="A5" s="26" t="s">
        <v>53</v>
      </c>
      <c r="B5" s="27">
        <v>0.5</v>
      </c>
      <c r="C5" s="19"/>
      <c r="D5">
        <f>iNPUT!C44</f>
        <v>0.10959979074025639</v>
      </c>
      <c r="E5" s="29"/>
      <c r="F5" s="29"/>
      <c r="I5" s="31" t="str">
        <f>'FORWARD 1 (LSTM)'!BZ78</f>
        <v>o</v>
      </c>
      <c r="J5" s="31">
        <f>'FORWARD 1 (LSTM)'!CA78</f>
        <v>0.74883733572737865</v>
      </c>
      <c r="K5" s="31">
        <f>'FORWARD 1 (LSTM)'!CB78</f>
        <v>0.74323714790399242</v>
      </c>
      <c r="L5" s="31">
        <f>'FORWARD 1 (LSTM)'!CC78</f>
        <v>0.7364182183080249</v>
      </c>
      <c r="M5" s="31">
        <f>'FORWARD 1 (LSTM)'!CD78</f>
        <v>0.74454211980519058</v>
      </c>
      <c r="N5" s="31">
        <f>'FORWARD 1 (LSTM)'!CE78</f>
        <v>0.75113675353066278</v>
      </c>
      <c r="O5" s="31">
        <f>'FORWARD 1 (LSTM)'!CF78</f>
        <v>0.74713602429127657</v>
      </c>
      <c r="P5" s="45"/>
      <c r="Q5" s="45"/>
      <c r="R5" s="45"/>
      <c r="S5" s="30">
        <v>0.184398086691373</v>
      </c>
      <c r="T5" s="30">
        <v>7.9506914225139003E-2</v>
      </c>
      <c r="U5" s="30">
        <v>0.25112624003832001</v>
      </c>
      <c r="V5" s="30">
        <v>-0.59373879210080704</v>
      </c>
      <c r="W5" s="45"/>
      <c r="X5" s="45"/>
      <c r="Y5" s="45"/>
      <c r="Z5" s="45"/>
      <c r="AA5" s="45"/>
      <c r="AB5" s="45"/>
      <c r="AC5" s="45"/>
      <c r="AD5" s="45"/>
      <c r="AE5" s="45"/>
      <c r="AF5" s="45"/>
      <c r="AG5" s="45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</row>
    <row r="6" spans="1:135">
      <c r="A6" s="45" t="s">
        <v>130</v>
      </c>
      <c r="B6" s="48">
        <v>4</v>
      </c>
      <c r="D6">
        <f>iNPUT!C45</f>
        <v>2.929636411195399E-2</v>
      </c>
      <c r="E6" s="29"/>
      <c r="F6" s="29"/>
      <c r="I6" s="31" t="str">
        <f>'FORWARD 1 (LSTM)'!BZ79</f>
        <v>C</v>
      </c>
      <c r="J6" s="31">
        <f>'FORWARD 1 (LSTM)'!CA79</f>
        <v>-0.15914104345003202</v>
      </c>
      <c r="K6" s="31">
        <f>'FORWARD 1 (LSTM)'!CB79</f>
        <v>-0.24662982316866133</v>
      </c>
      <c r="L6" s="31">
        <f>'FORWARD 1 (LSTM)'!CC79</f>
        <v>-0.29461220436727831</v>
      </c>
      <c r="M6" s="31">
        <f>'FORWARD 1 (LSTM)'!CD79</f>
        <v>-0.31727256266711479</v>
      </c>
      <c r="N6" s="31">
        <f>'FORWARD 1 (LSTM)'!CE79</f>
        <v>-0.3274601162003995</v>
      </c>
      <c r="O6" s="31">
        <f>'FORWARD 1 (LSTM)'!CF79</f>
        <v>-0.33409025981261409</v>
      </c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  <c r="AF6" s="45"/>
      <c r="AG6" s="45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</row>
    <row r="7" spans="1:135">
      <c r="I7" s="31" t="str">
        <f>'FORWARD 1 (LSTM)'!BZ80</f>
        <v>h</v>
      </c>
      <c r="J7" s="31">
        <f>'FORWARD 1 (LSTM)'!CA80</f>
        <v>-0.11817480863295614</v>
      </c>
      <c r="K7" s="31">
        <f>'FORWARD 1 (LSTM)'!CB80</f>
        <v>-0.17967612454246656</v>
      </c>
      <c r="L7" s="31">
        <f>'FORWARD 1 (LSTM)'!CC80</f>
        <v>-0.21089128014610348</v>
      </c>
      <c r="M7" s="31">
        <f>'FORWARD 1 (LSTM)'!CD80</f>
        <v>-0.22860322966705135</v>
      </c>
      <c r="N7" s="31">
        <f>'FORWARD 1 (LSTM)'!CE80</f>
        <v>-0.2375370347419887</v>
      </c>
      <c r="O7" s="31">
        <f>'FORWARD 1 (LSTM)'!CF80</f>
        <v>-0.2407206932719145</v>
      </c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</row>
    <row r="8" spans="1:135">
      <c r="I8" s="31" t="s">
        <v>158</v>
      </c>
      <c r="J8" s="31">
        <f>iNPUT!T41</f>
        <v>-0.23766970273965843</v>
      </c>
      <c r="K8" s="31">
        <f>iNPUT!U41</f>
        <v>-0.26267568036726407</v>
      </c>
      <c r="L8" s="31">
        <f>iNPUT!V41</f>
        <v>-0.27633563024701313</v>
      </c>
      <c r="M8" s="31">
        <f>iNPUT!W41</f>
        <v>-0.28132622422128439</v>
      </c>
      <c r="N8" s="31">
        <f>iNPUT!X41</f>
        <v>-0.28380389019540753</v>
      </c>
      <c r="O8" s="31">
        <f>iNPUT!Y41</f>
        <v>-0.28630853828583724</v>
      </c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</row>
    <row r="9" spans="1:135"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</row>
    <row r="10" spans="1:135">
      <c r="K10" s="29"/>
      <c r="L10" s="29"/>
      <c r="AA10" s="37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/>
      <c r="AX10" s="30"/>
    </row>
    <row r="11" spans="1:135"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/>
      <c r="AX11" s="30"/>
    </row>
    <row r="13" spans="1:135">
      <c r="U13" s="29"/>
      <c r="V13" s="29"/>
      <c r="W13" s="29"/>
      <c r="X13" s="29"/>
      <c r="Y13" s="29"/>
      <c r="Z13" s="29"/>
      <c r="AA13" s="29"/>
      <c r="AB13" s="29"/>
    </row>
    <row r="14" spans="1:135" ht="15.75" thickBot="1"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s="45"/>
      <c r="AP14" s="45"/>
      <c r="AQ14" s="45"/>
      <c r="AR14" s="45"/>
      <c r="AS14" s="45"/>
      <c r="AT14" s="45"/>
      <c r="AU14" s="45"/>
      <c r="AV14" s="45"/>
      <c r="AW14" s="45"/>
      <c r="AX14" s="45"/>
      <c r="AY14" s="45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</row>
    <row r="15" spans="1:135">
      <c r="V15" s="76"/>
      <c r="W15" s="69"/>
      <c r="X15" s="69"/>
      <c r="Y15" s="69"/>
      <c r="Z15" s="68" t="s">
        <v>160</v>
      </c>
      <c r="AA15" s="68"/>
      <c r="AB15" s="69" t="s">
        <v>58</v>
      </c>
      <c r="AC15" s="69"/>
      <c r="AD15" s="69"/>
      <c r="AE15" s="69"/>
      <c r="AF15" s="69"/>
      <c r="AG15" s="69"/>
      <c r="AH15" s="69"/>
      <c r="AI15" s="69"/>
      <c r="AJ15" s="106"/>
      <c r="AK15" s="69"/>
      <c r="AL15" s="69"/>
      <c r="AM15" s="70"/>
      <c r="AN15" s="30"/>
      <c r="AO15" s="76"/>
      <c r="AP15" s="69"/>
      <c r="AQ15" s="69"/>
      <c r="AR15" s="69"/>
      <c r="AS15" s="68" t="s">
        <v>161</v>
      </c>
      <c r="AT15" s="68"/>
      <c r="AU15" s="69" t="s">
        <v>58</v>
      </c>
      <c r="AV15" s="69"/>
      <c r="AW15" s="69"/>
      <c r="AX15" s="69"/>
      <c r="AY15" s="69"/>
      <c r="AZ15" s="69"/>
      <c r="BA15" s="69"/>
      <c r="BB15" s="69"/>
      <c r="BC15" s="106"/>
      <c r="BD15" s="69"/>
      <c r="BE15" s="69"/>
      <c r="BF15" s="70"/>
      <c r="BG15" s="30"/>
      <c r="BH15" s="76"/>
      <c r="BI15" s="69"/>
      <c r="BJ15" s="69"/>
      <c r="BK15" s="69"/>
      <c r="BL15" s="68" t="s">
        <v>162</v>
      </c>
      <c r="BM15" s="68"/>
      <c r="BN15" s="69" t="s">
        <v>58</v>
      </c>
      <c r="BO15" s="69"/>
      <c r="BP15" s="69"/>
      <c r="BQ15" s="69"/>
      <c r="BR15" s="69"/>
      <c r="BS15" s="69"/>
      <c r="BT15" s="69"/>
      <c r="BU15" s="69"/>
      <c r="BV15" s="106"/>
      <c r="BW15" s="69"/>
      <c r="BX15" s="69"/>
      <c r="BY15" s="70"/>
      <c r="BZ15" s="30"/>
      <c r="CA15" s="76"/>
      <c r="CB15" s="69"/>
      <c r="CC15" s="69"/>
      <c r="CD15" s="69"/>
      <c r="CE15" s="68" t="s">
        <v>163</v>
      </c>
      <c r="CF15" s="68"/>
      <c r="CG15" s="69" t="s">
        <v>58</v>
      </c>
      <c r="CH15" s="69"/>
      <c r="CI15" s="69"/>
      <c r="CJ15" s="69"/>
      <c r="CK15" s="69"/>
      <c r="CL15" s="69"/>
      <c r="CM15" s="69"/>
      <c r="CN15" s="69"/>
      <c r="CO15" s="106"/>
      <c r="CP15" s="69"/>
      <c r="CQ15" s="69"/>
      <c r="CR15" s="70"/>
      <c r="CS15" s="30"/>
      <c r="CT15" s="76"/>
      <c r="CU15" s="69"/>
      <c r="CV15" s="69"/>
      <c r="CW15" s="69"/>
      <c r="CX15" s="68" t="s">
        <v>164</v>
      </c>
      <c r="CY15" s="68"/>
      <c r="CZ15" s="69" t="s">
        <v>58</v>
      </c>
      <c r="DA15" s="69"/>
      <c r="DB15" s="69"/>
      <c r="DC15" s="69"/>
      <c r="DD15" s="69"/>
      <c r="DE15" s="69"/>
      <c r="DF15" s="69"/>
      <c r="DG15" s="69"/>
      <c r="DH15" s="106"/>
      <c r="DI15" s="69"/>
      <c r="DJ15" s="69"/>
      <c r="DK15" s="70"/>
      <c r="DL15" s="30"/>
      <c r="DM15" s="76"/>
      <c r="DN15" s="69"/>
      <c r="DO15" s="69"/>
      <c r="DP15" s="69"/>
      <c r="DQ15" s="68" t="s">
        <v>164</v>
      </c>
      <c r="DR15" s="68"/>
      <c r="DS15" s="69" t="s">
        <v>58</v>
      </c>
      <c r="DT15" s="69"/>
      <c r="DU15" s="69"/>
      <c r="DV15" s="69"/>
      <c r="DW15" s="69"/>
      <c r="DX15" s="69"/>
      <c r="DY15" s="69"/>
      <c r="DZ15" s="69"/>
      <c r="EA15" s="106"/>
      <c r="EB15" s="69"/>
      <c r="EC15" s="69"/>
      <c r="ED15" s="70"/>
      <c r="EE15" s="45"/>
    </row>
    <row r="16" spans="1:135">
      <c r="V16" s="71"/>
      <c r="W16" s="38"/>
      <c r="X16" s="38"/>
      <c r="Y16" s="38"/>
      <c r="Z16" s="38"/>
      <c r="AA16" s="49"/>
      <c r="AB16" s="38"/>
      <c r="AC16" s="38"/>
      <c r="AD16" s="38"/>
      <c r="AE16" s="38"/>
      <c r="AF16" s="38"/>
      <c r="AG16" s="38"/>
      <c r="AH16" s="38"/>
      <c r="AI16" s="38"/>
      <c r="AJ16" s="39"/>
      <c r="AK16" s="38"/>
      <c r="AL16" s="38"/>
      <c r="AM16" s="73"/>
      <c r="AN16" s="30"/>
      <c r="AO16" s="71"/>
      <c r="AP16" s="38"/>
      <c r="AQ16" s="38"/>
      <c r="AR16" s="38"/>
      <c r="AS16" s="38"/>
      <c r="AT16" s="49"/>
      <c r="AU16" s="38"/>
      <c r="AV16" s="38"/>
      <c r="AW16" s="38"/>
      <c r="AX16" s="38"/>
      <c r="AY16" s="38"/>
      <c r="AZ16" s="38"/>
      <c r="BA16" s="38"/>
      <c r="BB16" s="38"/>
      <c r="BC16" s="39"/>
      <c r="BD16" s="38"/>
      <c r="BE16" s="38"/>
      <c r="BF16" s="73"/>
      <c r="BG16" s="30"/>
      <c r="BH16" s="71"/>
      <c r="BI16" s="38"/>
      <c r="BJ16" s="38"/>
      <c r="BK16" s="38"/>
      <c r="BL16" s="38"/>
      <c r="BM16" s="49"/>
      <c r="BN16" s="38"/>
      <c r="BO16" s="38"/>
      <c r="BP16" s="38"/>
      <c r="BQ16" s="38"/>
      <c r="BR16" s="38"/>
      <c r="BS16" s="38"/>
      <c r="BT16" s="38"/>
      <c r="BU16" s="38"/>
      <c r="BV16" s="39"/>
      <c r="BW16" s="38"/>
      <c r="BX16" s="38"/>
      <c r="BY16" s="73"/>
      <c r="BZ16" s="30"/>
      <c r="CA16" s="71"/>
      <c r="CB16" s="38"/>
      <c r="CC16" s="38"/>
      <c r="CD16" s="38"/>
      <c r="CE16" s="38"/>
      <c r="CF16" s="49"/>
      <c r="CG16" s="38"/>
      <c r="CH16" s="38"/>
      <c r="CI16" s="38"/>
      <c r="CJ16" s="38"/>
      <c r="CK16" s="38"/>
      <c r="CL16" s="38"/>
      <c r="CM16" s="38"/>
      <c r="CN16" s="38"/>
      <c r="CO16" s="39"/>
      <c r="CP16" s="38"/>
      <c r="CQ16" s="38"/>
      <c r="CR16" s="73"/>
      <c r="CS16" s="30"/>
      <c r="CT16" s="71"/>
      <c r="CU16" s="38"/>
      <c r="CV16" s="38"/>
      <c r="CW16" s="38"/>
      <c r="CX16" s="38"/>
      <c r="CY16" s="49"/>
      <c r="CZ16" s="38"/>
      <c r="DA16" s="38"/>
      <c r="DB16" s="38"/>
      <c r="DC16" s="38"/>
      <c r="DD16" s="38"/>
      <c r="DE16" s="38"/>
      <c r="DF16" s="38"/>
      <c r="DG16" s="38"/>
      <c r="DH16" s="39"/>
      <c r="DI16" s="38"/>
      <c r="DJ16" s="38"/>
      <c r="DK16" s="73"/>
      <c r="DL16" s="30"/>
      <c r="DM16" s="71"/>
      <c r="DN16" s="38"/>
      <c r="DO16" s="38"/>
      <c r="DP16" s="38"/>
      <c r="DQ16" s="38"/>
      <c r="DR16" s="49"/>
      <c r="DS16" s="38"/>
      <c r="DT16" s="38"/>
      <c r="DU16" s="38"/>
      <c r="DV16" s="38"/>
      <c r="DW16" s="38"/>
      <c r="DX16" s="38"/>
      <c r="DY16" s="38"/>
      <c r="DZ16" s="38"/>
      <c r="EA16" s="39"/>
      <c r="EB16" s="38"/>
      <c r="EC16" s="38"/>
      <c r="ED16" s="73"/>
      <c r="EE16" s="45"/>
    </row>
    <row r="17" spans="22:135">
      <c r="V17" s="71"/>
      <c r="W17" s="38"/>
      <c r="X17" s="38"/>
      <c r="Y17" s="38"/>
      <c r="Z17" s="38"/>
      <c r="AA17" s="54">
        <v>1</v>
      </c>
      <c r="AB17" s="125" t="s">
        <v>62</v>
      </c>
      <c r="AC17" s="125"/>
      <c r="AD17" s="125"/>
      <c r="AE17" s="38"/>
      <c r="AF17" s="112">
        <v>2</v>
      </c>
      <c r="AG17" s="147" t="s">
        <v>60</v>
      </c>
      <c r="AH17" s="147"/>
      <c r="AI17" s="35"/>
      <c r="AJ17" s="43"/>
      <c r="AK17" s="38"/>
      <c r="AL17" s="38"/>
      <c r="AM17" s="73"/>
      <c r="AN17" s="30"/>
      <c r="AO17" s="71"/>
      <c r="AP17" s="38"/>
      <c r="AQ17" s="38"/>
      <c r="AR17" s="38"/>
      <c r="AS17" s="38"/>
      <c r="AT17" s="54">
        <v>1</v>
      </c>
      <c r="AU17" s="125" t="s">
        <v>62</v>
      </c>
      <c r="AV17" s="125"/>
      <c r="AW17" s="125"/>
      <c r="AX17" s="38"/>
      <c r="AY17" s="112">
        <v>2</v>
      </c>
      <c r="AZ17" s="147" t="s">
        <v>60</v>
      </c>
      <c r="BA17" s="147"/>
      <c r="BB17" s="35"/>
      <c r="BC17" s="43"/>
      <c r="BD17" s="38"/>
      <c r="BE17" s="38"/>
      <c r="BF17" s="73"/>
      <c r="BG17" s="30"/>
      <c r="BH17" s="71"/>
      <c r="BI17" s="38"/>
      <c r="BJ17" s="38"/>
      <c r="BK17" s="38"/>
      <c r="BL17" s="38"/>
      <c r="BM17" s="54">
        <v>1</v>
      </c>
      <c r="BN17" s="33" t="s">
        <v>62</v>
      </c>
      <c r="BO17" s="33"/>
      <c r="BP17" s="33"/>
      <c r="BQ17" s="38"/>
      <c r="BR17" s="54">
        <v>2</v>
      </c>
      <c r="BS17" s="147" t="s">
        <v>60</v>
      </c>
      <c r="BT17" s="147"/>
      <c r="BU17" s="35"/>
      <c r="BV17" s="43"/>
      <c r="BW17" s="38"/>
      <c r="BX17" s="38"/>
      <c r="BY17" s="73"/>
      <c r="BZ17" s="30"/>
      <c r="CA17" s="71"/>
      <c r="CB17" s="38"/>
      <c r="CC17" s="38"/>
      <c r="CD17" s="38"/>
      <c r="CE17" s="38"/>
      <c r="CF17" s="54">
        <v>1</v>
      </c>
      <c r="CG17" s="33" t="s">
        <v>62</v>
      </c>
      <c r="CH17" s="33"/>
      <c r="CI17" s="33"/>
      <c r="CJ17" s="38"/>
      <c r="CK17" s="54">
        <v>2</v>
      </c>
      <c r="CL17" s="84" t="s">
        <v>60</v>
      </c>
      <c r="CM17" s="84"/>
      <c r="CN17" s="35"/>
      <c r="CO17" s="43"/>
      <c r="CP17" s="38"/>
      <c r="CQ17" s="38"/>
      <c r="CR17" s="73"/>
      <c r="CS17" s="30"/>
      <c r="CT17" s="71"/>
      <c r="CU17" s="38"/>
      <c r="CV17" s="38"/>
      <c r="CW17" s="38"/>
      <c r="CX17" s="38"/>
      <c r="CY17" s="54">
        <v>1</v>
      </c>
      <c r="CZ17" s="33" t="s">
        <v>62</v>
      </c>
      <c r="DA17" s="33"/>
      <c r="DB17" s="33"/>
      <c r="DC17" s="38"/>
      <c r="DD17" s="54">
        <v>2</v>
      </c>
      <c r="DE17" s="84" t="s">
        <v>60</v>
      </c>
      <c r="DF17" s="84"/>
      <c r="DG17" s="35"/>
      <c r="DH17" s="43"/>
      <c r="DI17" s="38"/>
      <c r="DJ17" s="38"/>
      <c r="DK17" s="73"/>
      <c r="DL17" s="30"/>
      <c r="DM17" s="71"/>
      <c r="DN17" s="38"/>
      <c r="DO17" s="38"/>
      <c r="DP17" s="38"/>
      <c r="DQ17" s="38"/>
      <c r="DR17" s="54">
        <v>1</v>
      </c>
      <c r="DS17" s="33" t="s">
        <v>62</v>
      </c>
      <c r="DT17" s="33"/>
      <c r="DU17" s="33"/>
      <c r="DV17" s="38"/>
      <c r="DW17" s="54">
        <v>2</v>
      </c>
      <c r="DX17" s="84" t="s">
        <v>60</v>
      </c>
      <c r="DY17" s="84"/>
      <c r="DZ17" s="35"/>
      <c r="EA17" s="43"/>
      <c r="EB17" s="38"/>
      <c r="EC17" s="38"/>
      <c r="ED17" s="73"/>
      <c r="EE17" s="45"/>
    </row>
    <row r="18" spans="22:135">
      <c r="V18" s="71"/>
      <c r="W18" s="38"/>
      <c r="X18" s="38"/>
      <c r="Y18" s="38"/>
      <c r="Z18" s="38"/>
      <c r="AA18" s="51" t="s">
        <v>64</v>
      </c>
      <c r="AB18" s="32">
        <f>'BPTT block output ke hidden'!$AE$33</f>
        <v>-0.5</v>
      </c>
      <c r="AC18" s="32"/>
      <c r="AD18" s="32"/>
      <c r="AE18" s="32"/>
      <c r="AF18" s="38"/>
      <c r="AG18" s="38"/>
      <c r="AH18" s="44" t="s">
        <v>61</v>
      </c>
      <c r="AI18" s="38"/>
      <c r="AJ18" s="39"/>
      <c r="AK18" s="38"/>
      <c r="AL18" s="38"/>
      <c r="AM18" s="73"/>
      <c r="AN18" s="30"/>
      <c r="AO18" s="71"/>
      <c r="AP18" s="38"/>
      <c r="AQ18" s="38"/>
      <c r="AR18" s="38"/>
      <c r="AS18" s="38"/>
      <c r="AT18" s="51" t="s">
        <v>64</v>
      </c>
      <c r="AU18" s="32">
        <f>'BPTT block output ke hidden'!$AE$34</f>
        <v>-0.54911144846013926</v>
      </c>
      <c r="AV18" s="32"/>
      <c r="AW18" s="32"/>
      <c r="AX18" s="32"/>
      <c r="AY18" s="38"/>
      <c r="AZ18" s="38"/>
      <c r="BA18" s="44" t="s">
        <v>61</v>
      </c>
      <c r="BB18" s="38"/>
      <c r="BC18" s="39"/>
      <c r="BD18" s="38"/>
      <c r="BE18" s="38"/>
      <c r="BF18" s="73"/>
      <c r="BG18" s="61"/>
      <c r="BH18" s="71"/>
      <c r="BI18" s="38"/>
      <c r="BJ18" s="38"/>
      <c r="BK18" s="38"/>
      <c r="BL18" s="38"/>
      <c r="BM18" s="51" t="s">
        <v>64</v>
      </c>
      <c r="BN18" s="32">
        <f>'BPTT block output ke hidden'!$AE$35</f>
        <v>-0.56731104718794101</v>
      </c>
      <c r="BO18" s="32"/>
      <c r="BP18" s="32"/>
      <c r="BQ18" s="32"/>
      <c r="BR18" s="37"/>
      <c r="BS18" s="38"/>
      <c r="BT18" s="44" t="s">
        <v>61</v>
      </c>
      <c r="BU18" s="38"/>
      <c r="BV18" s="39"/>
      <c r="BW18" s="38"/>
      <c r="BX18" s="38"/>
      <c r="BY18" s="73"/>
      <c r="BZ18" s="61"/>
      <c r="CA18" s="71"/>
      <c r="CB18" s="38"/>
      <c r="CC18" s="38"/>
      <c r="CD18" s="38"/>
      <c r="CE18" s="38"/>
      <c r="CF18" s="51" t="s">
        <v>64</v>
      </c>
      <c r="CG18" s="32">
        <f>'BPTT block output ke hidden'!$AE$36</f>
        <v>-0.57726077229566752</v>
      </c>
      <c r="CH18" s="32"/>
      <c r="CI18" s="32"/>
      <c r="CJ18" s="32"/>
      <c r="CK18" s="37"/>
      <c r="CL18" s="38"/>
      <c r="CM18" s="44" t="s">
        <v>61</v>
      </c>
      <c r="CN18" s="38"/>
      <c r="CO18" s="39"/>
      <c r="CP18" s="38"/>
      <c r="CQ18" s="38"/>
      <c r="CR18" s="73"/>
      <c r="CS18" s="61"/>
      <c r="CT18" s="71"/>
      <c r="CU18" s="38"/>
      <c r="CV18" s="38"/>
      <c r="CW18" s="38"/>
      <c r="CX18" s="38"/>
      <c r="CY18" s="51" t="s">
        <v>64</v>
      </c>
      <c r="CZ18" s="32">
        <f>'BPTT block output ke hidden'!$AE$37</f>
        <v>-0.58362538505380446</v>
      </c>
      <c r="DA18" s="32"/>
      <c r="DB18" s="32"/>
      <c r="DC18" s="32"/>
      <c r="DD18" s="37"/>
      <c r="DE18" s="38"/>
      <c r="DF18" s="44" t="s">
        <v>61</v>
      </c>
      <c r="DG18" s="38"/>
      <c r="DH18" s="39"/>
      <c r="DI18" s="38"/>
      <c r="DJ18" s="38"/>
      <c r="DK18" s="73"/>
      <c r="DL18" s="61"/>
      <c r="DM18" s="71"/>
      <c r="DN18" s="38"/>
      <c r="DO18" s="38"/>
      <c r="DP18" s="38"/>
      <c r="DQ18" s="38"/>
      <c r="DR18" s="51" t="s">
        <v>64</v>
      </c>
      <c r="DS18" s="32">
        <f>'BPTT block output ke hidden'!$AE$38</f>
        <v>-0.58835098460081137</v>
      </c>
      <c r="DT18" s="32"/>
      <c r="DU18" s="32"/>
      <c r="DV18" s="32"/>
      <c r="DW18" s="37"/>
      <c r="DX18" s="38"/>
      <c r="DY18" s="44" t="s">
        <v>61</v>
      </c>
      <c r="DZ18" s="38"/>
      <c r="EA18" s="39"/>
      <c r="EB18" s="38"/>
      <c r="EC18" s="38"/>
      <c r="ED18" s="73"/>
      <c r="EE18" s="45"/>
    </row>
    <row r="19" spans="22:135">
      <c r="V19" s="71"/>
      <c r="W19" s="38"/>
      <c r="X19" s="38"/>
      <c r="Y19" s="38"/>
      <c r="Z19" s="38"/>
      <c r="AA19" s="37"/>
      <c r="AB19" s="38"/>
      <c r="AC19" s="38"/>
      <c r="AD19" s="38"/>
      <c r="AE19" s="43"/>
      <c r="AF19" s="38"/>
      <c r="AG19" s="38">
        <f>TANH(W44)</f>
        <v>-0.32219125493280693</v>
      </c>
      <c r="AH19" s="38"/>
      <c r="AI19" s="38"/>
      <c r="AJ19" s="39"/>
      <c r="AK19" s="38"/>
      <c r="AL19" s="38"/>
      <c r="AM19" s="73"/>
      <c r="AN19" s="30"/>
      <c r="AO19" s="71"/>
      <c r="AP19" s="38"/>
      <c r="AQ19" s="38"/>
      <c r="AR19" s="38"/>
      <c r="AS19" s="38"/>
      <c r="AT19" s="37"/>
      <c r="AU19" s="38"/>
      <c r="AV19" s="38"/>
      <c r="AW19" s="38"/>
      <c r="AX19" s="38"/>
      <c r="AY19" s="37"/>
      <c r="AZ19" s="38">
        <f>TANH(AP44)</f>
        <v>-0.31623673535539759</v>
      </c>
      <c r="BA19" s="38"/>
      <c r="BB19" s="38"/>
      <c r="BC19" s="39"/>
      <c r="BD19" s="38"/>
      <c r="BE19" s="38"/>
      <c r="BF19" s="73"/>
      <c r="BG19" s="30"/>
      <c r="BH19" s="71"/>
      <c r="BI19" s="38"/>
      <c r="BJ19" s="38"/>
      <c r="BK19" s="38"/>
      <c r="BL19" s="38"/>
      <c r="BM19" s="37"/>
      <c r="BN19" s="38"/>
      <c r="BO19" s="38"/>
      <c r="BP19" s="38"/>
      <c r="BQ19" s="38"/>
      <c r="BR19" s="37"/>
      <c r="BS19" s="38">
        <f>TANH(BI44)</f>
        <v>-0.30703867999686218</v>
      </c>
      <c r="BT19" s="38"/>
      <c r="BU19" s="38"/>
      <c r="BV19" s="39"/>
      <c r="BW19" s="38"/>
      <c r="BX19" s="38"/>
      <c r="BY19" s="73"/>
      <c r="BZ19" s="30"/>
      <c r="CA19" s="71"/>
      <c r="CB19" s="38"/>
      <c r="CC19" s="38"/>
      <c r="CD19" s="38"/>
      <c r="CE19" s="38"/>
      <c r="CF19" s="37"/>
      <c r="CK19" s="37"/>
      <c r="CL19" s="38">
        <f>TANH(CB44)</f>
        <v>-0.28637433852552119</v>
      </c>
      <c r="CM19" s="38"/>
      <c r="CN19" s="38"/>
      <c r="CO19" s="39"/>
      <c r="CP19" s="38"/>
      <c r="CQ19" s="38"/>
      <c r="CR19" s="73"/>
      <c r="CS19" s="30"/>
      <c r="CT19" s="71"/>
      <c r="CU19" s="38"/>
      <c r="CV19" s="38"/>
      <c r="CW19" s="38"/>
      <c r="CX19" s="38"/>
      <c r="CY19" s="37"/>
      <c r="DD19" s="37"/>
      <c r="DE19" s="38">
        <f>TANH(CU44)</f>
        <v>-0.24174804105146289</v>
      </c>
      <c r="DF19" s="38"/>
      <c r="DG19" s="38"/>
      <c r="DH19" s="39"/>
      <c r="DI19" s="38"/>
      <c r="DJ19" s="38"/>
      <c r="DK19" s="73"/>
      <c r="DL19" s="30"/>
      <c r="DM19" s="71"/>
      <c r="DN19" s="38"/>
      <c r="DO19" s="38"/>
      <c r="DP19" s="38"/>
      <c r="DQ19" s="38"/>
      <c r="DR19" s="37"/>
      <c r="DW19" s="37"/>
      <c r="DX19" s="38">
        <f>TANH(DN44)</f>
        <v>-0.15781105320846181</v>
      </c>
      <c r="DY19" s="38"/>
      <c r="DZ19" s="38"/>
      <c r="EA19" s="39"/>
      <c r="EB19" s="38"/>
      <c r="EC19" s="38"/>
      <c r="ED19" s="73"/>
      <c r="EE19" s="45"/>
    </row>
    <row r="20" spans="22:135">
      <c r="V20" s="71"/>
      <c r="W20" s="38"/>
      <c r="X20" s="38"/>
      <c r="Y20" s="38"/>
      <c r="Z20" s="38"/>
      <c r="AA20" s="37"/>
      <c r="AB20" s="38"/>
      <c r="AC20" s="38"/>
      <c r="AD20" s="38"/>
      <c r="AE20" s="39"/>
      <c r="AF20" s="38"/>
      <c r="AG20" s="38"/>
      <c r="AH20" s="172" t="s">
        <v>65</v>
      </c>
      <c r="AI20" s="172"/>
      <c r="AJ20" s="81"/>
      <c r="AK20" s="38"/>
      <c r="AL20" s="38"/>
      <c r="AM20" s="73"/>
      <c r="AN20" s="30"/>
      <c r="AO20" s="71"/>
      <c r="AP20" s="38"/>
      <c r="AQ20" s="38"/>
      <c r="AR20" s="38"/>
      <c r="AS20" s="38"/>
      <c r="AT20" s="38"/>
      <c r="AU20" s="38"/>
      <c r="AV20" s="38"/>
      <c r="AW20" s="38"/>
      <c r="AX20" s="38"/>
      <c r="AY20" s="37"/>
      <c r="AZ20" s="38"/>
      <c r="BA20" s="172" t="s">
        <v>65</v>
      </c>
      <c r="BB20" s="172"/>
      <c r="BC20" s="81"/>
      <c r="BD20" s="38"/>
      <c r="BE20" s="38"/>
      <c r="BF20" s="73"/>
      <c r="BG20" s="30"/>
      <c r="BH20" s="71"/>
      <c r="BI20" s="38"/>
      <c r="BJ20" s="38"/>
      <c r="BK20" s="38"/>
      <c r="BL20" s="38"/>
      <c r="BM20" s="38"/>
      <c r="BN20" s="38"/>
      <c r="BO20" s="38"/>
      <c r="BP20" s="38"/>
      <c r="BQ20" s="38"/>
      <c r="BR20" s="37"/>
      <c r="BS20" s="38"/>
      <c r="BT20" s="172" t="s">
        <v>65</v>
      </c>
      <c r="BU20" s="172"/>
      <c r="BV20" s="81"/>
      <c r="BW20" s="38"/>
      <c r="BX20" s="38"/>
      <c r="BY20" s="73"/>
      <c r="BZ20" s="30"/>
      <c r="CA20" s="71"/>
      <c r="CB20" s="38"/>
      <c r="CC20" s="38"/>
      <c r="CD20" s="38"/>
      <c r="CE20" s="38"/>
      <c r="CK20" s="37"/>
      <c r="CL20" s="38"/>
      <c r="CM20" s="172" t="s">
        <v>65</v>
      </c>
      <c r="CN20" s="172"/>
      <c r="CO20" s="81"/>
      <c r="CP20" s="38"/>
      <c r="CQ20" s="38"/>
      <c r="CR20" s="73"/>
      <c r="CS20" s="30"/>
      <c r="CT20" s="71"/>
      <c r="CU20" s="38"/>
      <c r="CV20" s="38"/>
      <c r="CW20" s="38"/>
      <c r="CX20" s="38"/>
      <c r="DD20" s="37"/>
      <c r="DE20" s="38"/>
      <c r="DF20" s="172" t="s">
        <v>65</v>
      </c>
      <c r="DG20" s="172"/>
      <c r="DH20" s="81"/>
      <c r="DI20" s="38"/>
      <c r="DJ20" s="38"/>
      <c r="DK20" s="73"/>
      <c r="DL20" s="30"/>
      <c r="DM20" s="71"/>
      <c r="DN20" s="38"/>
      <c r="DO20" s="38"/>
      <c r="DP20" s="38"/>
      <c r="DQ20" s="38"/>
      <c r="DW20" s="37"/>
      <c r="DX20" s="38"/>
      <c r="DY20" s="172" t="s">
        <v>65</v>
      </c>
      <c r="DZ20" s="172"/>
      <c r="EA20" s="81"/>
      <c r="EB20" s="38"/>
      <c r="EC20" s="38"/>
      <c r="ED20" s="73"/>
      <c r="EE20" s="45"/>
    </row>
    <row r="21" spans="22:135">
      <c r="V21" s="71"/>
      <c r="W21" s="38"/>
      <c r="X21" s="38"/>
      <c r="Y21" s="38"/>
      <c r="Z21" s="38"/>
      <c r="AA21" s="40"/>
      <c r="AB21" s="41"/>
      <c r="AC21" s="41"/>
      <c r="AD21" s="41"/>
      <c r="AE21" s="42"/>
      <c r="AF21" s="52" t="s">
        <v>66</v>
      </c>
      <c r="AG21" s="38">
        <f>PRODUCT(AG19,AB18)</f>
        <v>0.16109562746640346</v>
      </c>
      <c r="AH21" s="38"/>
      <c r="AI21" s="38"/>
      <c r="AJ21" s="39"/>
      <c r="AK21" s="38"/>
      <c r="AL21" s="38"/>
      <c r="AM21" s="73"/>
      <c r="AN21" s="30"/>
      <c r="AO21" s="71"/>
      <c r="AP21" s="45"/>
      <c r="AQ21" s="45"/>
      <c r="AR21" s="38"/>
      <c r="AS21" s="38"/>
      <c r="AT21" s="40"/>
      <c r="AU21" s="41"/>
      <c r="AV21" s="41"/>
      <c r="AW21" s="41"/>
      <c r="AX21" s="41"/>
      <c r="AY21" s="52" t="s">
        <v>66</v>
      </c>
      <c r="AZ21" s="38">
        <f>PRODUCT(AZ19,AU18)</f>
        <v>0.17364921180730811</v>
      </c>
      <c r="BA21" s="38"/>
      <c r="BB21" s="38"/>
      <c r="BC21" s="39"/>
      <c r="BD21" s="38"/>
      <c r="BE21" s="38"/>
      <c r="BF21" s="73"/>
      <c r="BG21" s="30"/>
      <c r="BH21" s="71"/>
      <c r="BI21" s="45"/>
      <c r="BJ21" s="45"/>
      <c r="BK21" s="38"/>
      <c r="BL21" s="38"/>
      <c r="BM21" s="40"/>
      <c r="BN21" s="41"/>
      <c r="BO21" s="41"/>
      <c r="BP21" s="41"/>
      <c r="BQ21" s="41"/>
      <c r="BR21" s="52" t="s">
        <v>66</v>
      </c>
      <c r="BS21" s="38">
        <f>PRODUCT(BS19,BN18)</f>
        <v>0.174186435076223</v>
      </c>
      <c r="BT21" s="38"/>
      <c r="BU21" s="38"/>
      <c r="BV21" s="39"/>
      <c r="BW21" s="38"/>
      <c r="BX21" s="38"/>
      <c r="BY21" s="73"/>
      <c r="BZ21" s="30"/>
      <c r="CA21" s="71"/>
      <c r="CB21" s="45"/>
      <c r="CC21" s="45"/>
      <c r="CD21" s="38"/>
      <c r="CE21" s="38"/>
      <c r="CF21" s="40"/>
      <c r="CG21" s="41"/>
      <c r="CH21" s="41"/>
      <c r="CI21" s="41"/>
      <c r="CJ21" s="41"/>
      <c r="CK21" s="52" t="s">
        <v>66</v>
      </c>
      <c r="CL21" s="38">
        <f>PRODUCT(CL19,CG18)</f>
        <v>0.1653126718229033</v>
      </c>
      <c r="CM21" s="38"/>
      <c r="CN21" s="38"/>
      <c r="CO21" s="39"/>
      <c r="CP21" s="38"/>
      <c r="CQ21" s="38"/>
      <c r="CR21" s="73"/>
      <c r="CS21" s="30"/>
      <c r="CT21" s="71"/>
      <c r="CU21" s="45"/>
      <c r="CV21" s="45"/>
      <c r="CW21" s="38"/>
      <c r="CX21" s="38"/>
      <c r="CY21" s="40"/>
      <c r="CZ21" s="41"/>
      <c r="DA21" s="41"/>
      <c r="DB21" s="41"/>
      <c r="DC21" s="41"/>
      <c r="DD21" s="52" t="s">
        <v>66</v>
      </c>
      <c r="DE21" s="38">
        <f>PRODUCT(DE19,CZ18)</f>
        <v>0.14109029354466296</v>
      </c>
      <c r="DF21" s="38"/>
      <c r="DG21" s="38"/>
      <c r="DH21" s="39"/>
      <c r="DI21" s="38"/>
      <c r="DJ21" s="38"/>
      <c r="DK21" s="73"/>
      <c r="DL21" s="30"/>
      <c r="DM21" s="71"/>
      <c r="DN21" s="45"/>
      <c r="DO21" s="45"/>
      <c r="DP21" s="38"/>
      <c r="DQ21" s="38"/>
      <c r="DR21" s="40"/>
      <c r="DS21" s="41"/>
      <c r="DT21" s="41"/>
      <c r="DU21" s="41"/>
      <c r="DV21" s="41"/>
      <c r="DW21" s="52" t="s">
        <v>66</v>
      </c>
      <c r="DX21" s="38">
        <f>PRODUCT(DX19,DS18)</f>
        <v>9.2848288536089535E-2</v>
      </c>
      <c r="DY21" s="38"/>
      <c r="DZ21" s="38"/>
      <c r="EA21" s="39"/>
      <c r="EB21" s="38"/>
      <c r="EC21" s="38"/>
      <c r="ED21" s="73"/>
      <c r="EE21" s="45"/>
    </row>
    <row r="22" spans="22:135">
      <c r="V22" s="71"/>
      <c r="W22" s="38"/>
      <c r="X22" s="38"/>
      <c r="Y22" s="38"/>
      <c r="Z22" s="38"/>
      <c r="AA22" s="38"/>
      <c r="AB22" s="38"/>
      <c r="AC22" s="38"/>
      <c r="AD22" s="38"/>
      <c r="AE22" s="38"/>
      <c r="AF22" s="40"/>
      <c r="AG22" s="41"/>
      <c r="AH22" s="41"/>
      <c r="AI22" s="41"/>
      <c r="AJ22" s="42"/>
      <c r="AK22" s="38"/>
      <c r="AL22" s="38"/>
      <c r="AM22" s="73"/>
      <c r="AN22" s="30"/>
      <c r="AO22" s="71"/>
      <c r="AP22" s="38"/>
      <c r="AQ22" s="38"/>
      <c r="AR22" s="38"/>
      <c r="AS22" s="38"/>
      <c r="AT22" s="38"/>
      <c r="AU22" s="38"/>
      <c r="AV22" s="38"/>
      <c r="AW22" s="38"/>
      <c r="AX22" s="38"/>
      <c r="AY22" s="40"/>
      <c r="AZ22" s="41"/>
      <c r="BA22" s="41"/>
      <c r="BB22" s="41"/>
      <c r="BC22" s="42"/>
      <c r="BD22" s="38"/>
      <c r="BE22" s="38"/>
      <c r="BF22" s="73"/>
      <c r="BG22" s="30"/>
      <c r="BH22" s="71"/>
      <c r="BI22" s="38"/>
      <c r="BJ22" s="38"/>
      <c r="BK22" s="38"/>
      <c r="BL22" s="38"/>
      <c r="BM22" s="38"/>
      <c r="BN22" s="38"/>
      <c r="BO22" s="38"/>
      <c r="BP22" s="38"/>
      <c r="BQ22" s="38"/>
      <c r="BR22" s="40"/>
      <c r="BS22" s="41"/>
      <c r="BT22" s="41"/>
      <c r="BU22" s="41"/>
      <c r="BV22" s="42"/>
      <c r="BW22" s="38"/>
      <c r="BX22" s="38"/>
      <c r="BY22" s="73"/>
      <c r="BZ22" s="30"/>
      <c r="CA22" s="71"/>
      <c r="CB22" s="38"/>
      <c r="CC22" s="38"/>
      <c r="CD22" s="38"/>
      <c r="CE22" s="38"/>
      <c r="CF22" s="38"/>
      <c r="CG22" s="38"/>
      <c r="CH22" s="38"/>
      <c r="CI22" s="38"/>
      <c r="CJ22" s="38"/>
      <c r="CK22" s="40"/>
      <c r="CL22" s="41"/>
      <c r="CM22" s="41"/>
      <c r="CN22" s="41"/>
      <c r="CO22" s="42"/>
      <c r="CP22" s="38"/>
      <c r="CQ22" s="38"/>
      <c r="CR22" s="73"/>
      <c r="CS22" s="30"/>
      <c r="CT22" s="71"/>
      <c r="CU22" s="38"/>
      <c r="CV22" s="38"/>
      <c r="CW22" s="38"/>
      <c r="CX22" s="38"/>
      <c r="CY22" s="38"/>
      <c r="CZ22" s="38"/>
      <c r="DA22" s="38"/>
      <c r="DB22" s="38"/>
      <c r="DC22" s="38"/>
      <c r="DD22" s="40"/>
      <c r="DE22" s="41"/>
      <c r="DF22" s="41"/>
      <c r="DG22" s="41"/>
      <c r="DH22" s="42"/>
      <c r="DI22" s="38"/>
      <c r="DJ22" s="38"/>
      <c r="DK22" s="73"/>
      <c r="DL22" s="30"/>
      <c r="DM22" s="71"/>
      <c r="DN22" s="38"/>
      <c r="DO22" s="38"/>
      <c r="DP22" s="38"/>
      <c r="DQ22" s="38"/>
      <c r="DR22" s="38"/>
      <c r="DS22" s="38"/>
      <c r="DT22" s="38"/>
      <c r="DU22" s="38"/>
      <c r="DV22" s="38"/>
      <c r="DW22" s="40"/>
      <c r="DX22" s="41"/>
      <c r="DY22" s="41"/>
      <c r="DZ22" s="41"/>
      <c r="EA22" s="42"/>
      <c r="EB22" s="38"/>
      <c r="EC22" s="38"/>
      <c r="ED22" s="73"/>
      <c r="EE22" s="45"/>
    </row>
    <row r="23" spans="22:135">
      <c r="V23" s="71" t="s">
        <v>57</v>
      </c>
      <c r="W23" s="38"/>
      <c r="X23" s="38"/>
      <c r="Y23" s="38"/>
      <c r="Z23" s="38"/>
      <c r="AA23" s="54">
        <v>3</v>
      </c>
      <c r="AB23" s="147" t="s">
        <v>67</v>
      </c>
      <c r="AC23" s="35"/>
      <c r="AD23" s="35"/>
      <c r="AE23" s="43"/>
      <c r="AF23" s="35"/>
      <c r="AG23" s="35"/>
      <c r="AH23" s="35"/>
      <c r="AI23" s="35"/>
      <c r="AJ23" s="43"/>
      <c r="AK23" s="38"/>
      <c r="AL23" s="38"/>
      <c r="AM23" s="73"/>
      <c r="AN23" s="30"/>
      <c r="AO23" s="71" t="s">
        <v>57</v>
      </c>
      <c r="AP23" s="38"/>
      <c r="AQ23" s="38"/>
      <c r="AR23" s="38"/>
      <c r="AS23" s="38"/>
      <c r="AT23" s="54">
        <v>3</v>
      </c>
      <c r="AU23" s="147" t="s">
        <v>67</v>
      </c>
      <c r="AV23" s="35"/>
      <c r="AW23" s="35"/>
      <c r="AX23" s="43"/>
      <c r="AY23" s="35"/>
      <c r="AZ23" s="35"/>
      <c r="BA23" s="35"/>
      <c r="BB23" s="35"/>
      <c r="BC23" s="43"/>
      <c r="BD23" s="38"/>
      <c r="BE23" s="38"/>
      <c r="BF23" s="73"/>
      <c r="BG23" s="30"/>
      <c r="BH23" s="71" t="s">
        <v>57</v>
      </c>
      <c r="BI23" s="38"/>
      <c r="BJ23" s="38"/>
      <c r="BK23" s="38"/>
      <c r="BL23" s="38"/>
      <c r="BM23" s="54">
        <v>3</v>
      </c>
      <c r="BN23" s="147" t="s">
        <v>67</v>
      </c>
      <c r="BO23" s="35"/>
      <c r="BP23" s="35"/>
      <c r="BQ23" s="43"/>
      <c r="BR23" s="35"/>
      <c r="BS23" s="35"/>
      <c r="BT23" s="35"/>
      <c r="BU23" s="35"/>
      <c r="BV23" s="43"/>
      <c r="BW23" s="38"/>
      <c r="BX23" s="38"/>
      <c r="BY23" s="73"/>
      <c r="BZ23" s="30"/>
      <c r="CA23" s="71" t="s">
        <v>57</v>
      </c>
      <c r="CB23" s="38"/>
      <c r="CC23" s="38"/>
      <c r="CD23" s="38"/>
      <c r="CE23" s="38"/>
      <c r="CF23" s="54">
        <v>3</v>
      </c>
      <c r="CG23" s="84" t="s">
        <v>67</v>
      </c>
      <c r="CH23" s="35"/>
      <c r="CI23" s="35"/>
      <c r="CJ23" s="43"/>
      <c r="CK23" s="35"/>
      <c r="CL23" s="35"/>
      <c r="CM23" s="35"/>
      <c r="CN23" s="35"/>
      <c r="CO23" s="43"/>
      <c r="CP23" s="38"/>
      <c r="CQ23" s="38"/>
      <c r="CR23" s="73"/>
      <c r="CS23" s="30"/>
      <c r="CT23" s="71" t="s">
        <v>57</v>
      </c>
      <c r="CU23" s="38"/>
      <c r="CV23" s="38"/>
      <c r="CW23" s="38"/>
      <c r="CX23" s="38"/>
      <c r="CY23" s="54">
        <v>3</v>
      </c>
      <c r="CZ23" s="84" t="s">
        <v>67</v>
      </c>
      <c r="DA23" s="35"/>
      <c r="DB23" s="35"/>
      <c r="DC23" s="43"/>
      <c r="DD23" s="35"/>
      <c r="DE23" s="35"/>
      <c r="DF23" s="35"/>
      <c r="DG23" s="35"/>
      <c r="DH23" s="43"/>
      <c r="DI23" s="38"/>
      <c r="DJ23" s="38"/>
      <c r="DK23" s="73"/>
      <c r="DL23" s="30"/>
      <c r="DM23" s="71" t="s">
        <v>57</v>
      </c>
      <c r="DN23" s="38"/>
      <c r="DO23" s="38"/>
      <c r="DP23" s="38"/>
      <c r="DQ23" s="38"/>
      <c r="DR23" s="54">
        <v>3</v>
      </c>
      <c r="DS23" s="84" t="s">
        <v>67</v>
      </c>
      <c r="DT23" s="35"/>
      <c r="DU23" s="35"/>
      <c r="DV23" s="43"/>
      <c r="DW23" s="35"/>
      <c r="DX23" s="35"/>
      <c r="DY23" s="35"/>
      <c r="DZ23" s="35"/>
      <c r="EA23" s="43"/>
      <c r="EB23" s="38"/>
      <c r="EC23" s="38"/>
      <c r="ED23" s="73"/>
      <c r="EE23" s="45"/>
    </row>
    <row r="24" spans="22:135">
      <c r="V24" s="71">
        <f>'BPTT block output ke hidden'!$S$33</f>
        <v>0.13500852869193425</v>
      </c>
      <c r="W24" s="38"/>
      <c r="X24" s="38"/>
      <c r="Y24" s="38"/>
      <c r="Z24" s="38"/>
      <c r="AA24" s="37"/>
      <c r="AB24" s="144" t="s">
        <v>69</v>
      </c>
      <c r="AC24" s="164" t="s">
        <v>70</v>
      </c>
      <c r="AD24" s="164"/>
      <c r="AE24" s="173"/>
      <c r="AF24" s="38"/>
      <c r="AG24" s="38"/>
      <c r="AH24" s="38"/>
      <c r="AI24" s="38"/>
      <c r="AJ24" s="39"/>
      <c r="AK24" s="38"/>
      <c r="AL24" s="38"/>
      <c r="AM24" s="73"/>
      <c r="AN24" s="30"/>
      <c r="AO24" s="71">
        <f>'BPTT block output ke hidden'!$S$34</f>
        <v>0.30857694143305681</v>
      </c>
      <c r="AP24" s="38"/>
      <c r="AQ24" s="38"/>
      <c r="AR24" s="38"/>
      <c r="AS24" s="38"/>
      <c r="AT24" s="37"/>
      <c r="AU24" s="144" t="s">
        <v>69</v>
      </c>
      <c r="AV24" s="164" t="s">
        <v>70</v>
      </c>
      <c r="AW24" s="164"/>
      <c r="AX24" s="173"/>
      <c r="AY24" s="38"/>
      <c r="AZ24" s="38"/>
      <c r="BA24" s="38"/>
      <c r="BB24" s="38"/>
      <c r="BC24" s="39"/>
      <c r="BD24" s="38"/>
      <c r="BE24" s="38"/>
      <c r="BF24" s="73"/>
      <c r="BG24" s="30"/>
      <c r="BH24" s="71">
        <f>'BPTT block output ke hidden'!$S$35</f>
        <v>0.4923266336926877</v>
      </c>
      <c r="BI24" s="38"/>
      <c r="BJ24" s="38"/>
      <c r="BK24" s="38"/>
      <c r="BL24" s="38"/>
      <c r="BM24" s="37"/>
      <c r="BN24" s="144" t="s">
        <v>69</v>
      </c>
      <c r="BO24" s="164" t="s">
        <v>70</v>
      </c>
      <c r="BP24" s="164"/>
      <c r="BQ24" s="173"/>
      <c r="BR24" s="38"/>
      <c r="BS24" s="38"/>
      <c r="BT24" s="38"/>
      <c r="BU24" s="38"/>
      <c r="BV24" s="39"/>
      <c r="BW24" s="38"/>
      <c r="BX24" s="38"/>
      <c r="BY24" s="73"/>
      <c r="BZ24" s="30"/>
      <c r="CA24" s="71">
        <f>'BPTT block output ke hidden'!$S$36</f>
        <v>0.65374925519393723</v>
      </c>
      <c r="CB24" s="38"/>
      <c r="CC24" s="38"/>
      <c r="CD24" s="38"/>
      <c r="CE24" s="38"/>
      <c r="CF24" s="37"/>
      <c r="CG24" s="80" t="s">
        <v>69</v>
      </c>
      <c r="CH24" s="164" t="s">
        <v>70</v>
      </c>
      <c r="CI24" s="164"/>
      <c r="CJ24" s="173"/>
      <c r="CK24" s="38"/>
      <c r="CL24" s="38"/>
      <c r="CM24" s="38"/>
      <c r="CN24" s="38"/>
      <c r="CO24" s="39"/>
      <c r="CP24" s="38"/>
      <c r="CQ24" s="38"/>
      <c r="CR24" s="73"/>
      <c r="CS24" s="30"/>
      <c r="CT24" s="71">
        <f>'BPTT block output ke hidden'!$S$37</f>
        <v>0.78648556491481747</v>
      </c>
      <c r="CU24" s="38"/>
      <c r="CV24" s="38"/>
      <c r="CW24" s="38"/>
      <c r="CX24" s="38"/>
      <c r="CY24" s="37"/>
      <c r="CZ24" s="80" t="s">
        <v>69</v>
      </c>
      <c r="DA24" s="164" t="s">
        <v>70</v>
      </c>
      <c r="DB24" s="164"/>
      <c r="DC24" s="173"/>
      <c r="DD24" s="38"/>
      <c r="DE24" s="38"/>
      <c r="DF24" s="38"/>
      <c r="DG24" s="38"/>
      <c r="DH24" s="39"/>
      <c r="DI24" s="38"/>
      <c r="DJ24" s="38"/>
      <c r="DK24" s="73"/>
      <c r="DL24" s="30"/>
      <c r="DM24" s="71">
        <f>'BPTT block output ke hidden'!$S$38</f>
        <v>0.92809976755721757</v>
      </c>
      <c r="DN24" s="38"/>
      <c r="DO24" s="38"/>
      <c r="DP24" s="38"/>
      <c r="DQ24" s="38"/>
      <c r="DR24" s="37"/>
      <c r="DS24" s="80" t="s">
        <v>69</v>
      </c>
      <c r="DT24" s="164" t="s">
        <v>70</v>
      </c>
      <c r="DU24" s="164"/>
      <c r="DV24" s="173"/>
      <c r="DW24" s="38"/>
      <c r="DX24" s="38"/>
      <c r="DY24" s="38"/>
      <c r="DZ24" s="38"/>
      <c r="EA24" s="39"/>
      <c r="EB24" s="38"/>
      <c r="EC24" s="38"/>
      <c r="ED24" s="73"/>
      <c r="EE24" s="45"/>
    </row>
    <row r="25" spans="22:135">
      <c r="V25" s="71"/>
      <c r="W25" s="38"/>
      <c r="X25" s="38"/>
      <c r="Y25" s="38"/>
      <c r="Z25" s="38"/>
      <c r="AA25" s="37"/>
      <c r="AB25" s="38"/>
      <c r="AC25" s="38">
        <f>PRODUCT(AB18,W43)</f>
        <v>-0.37356801214563828</v>
      </c>
      <c r="AD25" s="38"/>
      <c r="AE25" s="39"/>
      <c r="AF25" s="38"/>
      <c r="AG25" s="38"/>
      <c r="AH25" s="38"/>
      <c r="AI25" s="38"/>
      <c r="AJ25" s="39"/>
      <c r="AK25" s="38"/>
      <c r="AL25" s="38"/>
      <c r="AM25" s="73"/>
      <c r="AN25" s="30"/>
      <c r="AO25" s="71"/>
      <c r="AP25" s="38"/>
      <c r="AQ25" s="38"/>
      <c r="AR25" s="38"/>
      <c r="AS25" s="38"/>
      <c r="AT25" s="37"/>
      <c r="AU25" s="38"/>
      <c r="AV25" s="38">
        <f>PRODUCT(AU18,AP43)</f>
        <v>-0.41245779072286887</v>
      </c>
      <c r="AW25" s="38"/>
      <c r="AX25" s="39"/>
      <c r="AY25" s="38"/>
      <c r="AZ25" s="38"/>
      <c r="BA25" s="38"/>
      <c r="BB25" s="38"/>
      <c r="BC25" s="39"/>
      <c r="BD25" s="38"/>
      <c r="BE25" s="38"/>
      <c r="BF25" s="73"/>
      <c r="BG25" s="30"/>
      <c r="BH25" s="71"/>
      <c r="BI25" s="38"/>
      <c r="BJ25" s="38"/>
      <c r="BK25" s="38"/>
      <c r="BL25" s="38"/>
      <c r="BM25" s="37"/>
      <c r="BN25" s="38"/>
      <c r="BO25" s="38">
        <f>PRODUCT(BN18,BI43)</f>
        <v>-0.42238696966221212</v>
      </c>
      <c r="BP25" s="38"/>
      <c r="BQ25" s="39"/>
      <c r="BR25" s="38"/>
      <c r="BS25" s="38"/>
      <c r="BT25" s="38"/>
      <c r="BU25" s="38"/>
      <c r="BV25" s="39"/>
      <c r="BW25" s="38"/>
      <c r="BX25" s="38"/>
      <c r="BY25" s="73"/>
      <c r="BZ25" s="30"/>
      <c r="CA25" s="71"/>
      <c r="CB25" s="38"/>
      <c r="CC25" s="38"/>
      <c r="CD25" s="38"/>
      <c r="CE25" s="38"/>
      <c r="CF25" s="37"/>
      <c r="CG25" s="38"/>
      <c r="CH25" s="38">
        <f>PRODUCT(CG18,CB43)</f>
        <v>-0.42510534943308992</v>
      </c>
      <c r="CI25" s="38"/>
      <c r="CJ25" s="39"/>
      <c r="CK25" s="38"/>
      <c r="CL25" s="38"/>
      <c r="CM25" s="38"/>
      <c r="CN25" s="38"/>
      <c r="CO25" s="39"/>
      <c r="CP25" s="38"/>
      <c r="CQ25" s="38"/>
      <c r="CR25" s="73"/>
      <c r="CS25" s="30"/>
      <c r="CT25" s="71"/>
      <c r="CU25" s="38"/>
      <c r="CV25" s="38"/>
      <c r="CW25" s="38"/>
      <c r="CX25" s="38"/>
      <c r="CY25" s="37"/>
      <c r="CZ25" s="38"/>
      <c r="DA25" s="38">
        <f>PRODUCT(CZ18,CU43)</f>
        <v>-0.43377206663175899</v>
      </c>
      <c r="DB25" s="38"/>
      <c r="DC25" s="39"/>
      <c r="DD25" s="38"/>
      <c r="DE25" s="38"/>
      <c r="DF25" s="38"/>
      <c r="DG25" s="38"/>
      <c r="DH25" s="39"/>
      <c r="DI25" s="38"/>
      <c r="DJ25" s="38"/>
      <c r="DK25" s="73"/>
      <c r="DL25" s="30"/>
      <c r="DM25" s="71"/>
      <c r="DN25" s="38"/>
      <c r="DO25" s="38"/>
      <c r="DP25" s="38"/>
      <c r="DQ25" s="38"/>
      <c r="DR25" s="37"/>
      <c r="DS25" s="38"/>
      <c r="DT25" s="38">
        <f>PRODUCT(DS18,DN43)</f>
        <v>-0.44057918378105154</v>
      </c>
      <c r="DU25" s="38"/>
      <c r="DV25" s="39"/>
      <c r="DW25" s="38"/>
      <c r="DX25" s="38"/>
      <c r="DY25" s="38"/>
      <c r="DZ25" s="38"/>
      <c r="EA25" s="39"/>
      <c r="EB25" s="38"/>
      <c r="EC25" s="38"/>
      <c r="ED25" s="73"/>
      <c r="EE25" s="45"/>
    </row>
    <row r="26" spans="22:135">
      <c r="V26" s="174"/>
      <c r="W26" s="164"/>
      <c r="X26" s="164"/>
      <c r="Y26" s="38"/>
      <c r="Z26" s="38"/>
      <c r="AA26" s="37"/>
      <c r="AB26" s="46" t="s">
        <v>71</v>
      </c>
      <c r="AC26" s="164" t="s">
        <v>72</v>
      </c>
      <c r="AD26" s="164"/>
      <c r="AE26" s="173"/>
      <c r="AF26" s="38"/>
      <c r="AG26" s="38"/>
      <c r="AH26" s="38"/>
      <c r="AI26" s="38"/>
      <c r="AJ26" s="39"/>
      <c r="AK26" s="38"/>
      <c r="AL26" s="38"/>
      <c r="AM26" s="73"/>
      <c r="AN26" s="30"/>
      <c r="AO26" s="174"/>
      <c r="AP26" s="164"/>
      <c r="AQ26" s="164"/>
      <c r="AR26" s="38"/>
      <c r="AS26" s="38"/>
      <c r="AT26" s="37"/>
      <c r="AU26" s="46" t="s">
        <v>71</v>
      </c>
      <c r="AV26" s="164" t="s">
        <v>72</v>
      </c>
      <c r="AW26" s="164"/>
      <c r="AX26" s="173"/>
      <c r="AY26" s="38"/>
      <c r="AZ26" s="38"/>
      <c r="BA26" s="38"/>
      <c r="BB26" s="38"/>
      <c r="BC26" s="39"/>
      <c r="BD26" s="38"/>
      <c r="BE26" s="38"/>
      <c r="BF26" s="73"/>
      <c r="BG26" s="30"/>
      <c r="BH26" s="174"/>
      <c r="BI26" s="164"/>
      <c r="BJ26" s="164"/>
      <c r="BK26" s="38"/>
      <c r="BL26" s="38"/>
      <c r="BM26" s="37"/>
      <c r="BN26" s="46" t="s">
        <v>71</v>
      </c>
      <c r="BO26" s="164" t="s">
        <v>72</v>
      </c>
      <c r="BP26" s="164"/>
      <c r="BQ26" s="173"/>
      <c r="BR26" s="38"/>
      <c r="BS26" s="38"/>
      <c r="BT26" s="38"/>
      <c r="BU26" s="38"/>
      <c r="BV26" s="39"/>
      <c r="BW26" s="38"/>
      <c r="BX26" s="38"/>
      <c r="BY26" s="73"/>
      <c r="BZ26" s="30"/>
      <c r="CA26" s="174"/>
      <c r="CB26" s="164"/>
      <c r="CC26" s="164"/>
      <c r="CD26" s="38"/>
      <c r="CE26" s="38"/>
      <c r="CF26" s="37"/>
      <c r="CG26" s="46" t="s">
        <v>71</v>
      </c>
      <c r="CH26" s="164" t="s">
        <v>72</v>
      </c>
      <c r="CI26" s="164"/>
      <c r="CJ26" s="173"/>
      <c r="CK26" s="38"/>
      <c r="CL26" s="38"/>
      <c r="CM26" s="38"/>
      <c r="CN26" s="38"/>
      <c r="CO26" s="39"/>
      <c r="CP26" s="38"/>
      <c r="CQ26" s="38"/>
      <c r="CR26" s="73"/>
      <c r="CS26" s="30"/>
      <c r="CT26" s="174"/>
      <c r="CU26" s="164"/>
      <c r="CV26" s="164"/>
      <c r="CW26" s="38"/>
      <c r="CX26" s="38"/>
      <c r="CY26" s="37"/>
      <c r="CZ26" s="46" t="s">
        <v>71</v>
      </c>
      <c r="DA26" s="164" t="s">
        <v>72</v>
      </c>
      <c r="DB26" s="164"/>
      <c r="DC26" s="173"/>
      <c r="DD26" s="38"/>
      <c r="DE26" s="38"/>
      <c r="DF26" s="38"/>
      <c r="DG26" s="38"/>
      <c r="DH26" s="39"/>
      <c r="DI26" s="38"/>
      <c r="DJ26" s="38"/>
      <c r="DK26" s="73"/>
      <c r="DL26" s="30"/>
      <c r="DM26" s="174"/>
      <c r="DN26" s="164"/>
      <c r="DO26" s="164"/>
      <c r="DP26" s="38"/>
      <c r="DQ26" s="38"/>
      <c r="DR26" s="37"/>
      <c r="DS26" s="46" t="s">
        <v>71</v>
      </c>
      <c r="DT26" s="164" t="s">
        <v>72</v>
      </c>
      <c r="DU26" s="164"/>
      <c r="DV26" s="173"/>
      <c r="DW26" s="38"/>
      <c r="DX26" s="38"/>
      <c r="DY26" s="38"/>
      <c r="DZ26" s="38"/>
      <c r="EA26" s="39"/>
      <c r="EB26" s="38"/>
      <c r="EC26" s="38"/>
      <c r="ED26" s="73"/>
      <c r="EE26" s="45"/>
    </row>
    <row r="27" spans="22:135">
      <c r="V27" s="71"/>
      <c r="W27" s="38"/>
      <c r="X27" s="38"/>
      <c r="Y27" s="38"/>
      <c r="Z27" s="38"/>
      <c r="AA27" s="37"/>
      <c r="AB27" s="38"/>
      <c r="AC27" s="38">
        <f>AG19^2</f>
        <v>0.10380720475517698</v>
      </c>
      <c r="AD27" s="38"/>
      <c r="AE27" s="39"/>
      <c r="AF27" s="38"/>
      <c r="AG27" s="38"/>
      <c r="AH27" s="38"/>
      <c r="AI27" s="38"/>
      <c r="AJ27" s="39"/>
      <c r="AK27" s="38"/>
      <c r="AL27" s="38"/>
      <c r="AM27" s="73"/>
      <c r="AN27" s="30"/>
      <c r="AO27" s="71"/>
      <c r="AP27" s="38"/>
      <c r="AQ27" s="38"/>
      <c r="AR27" s="38"/>
      <c r="AS27" s="38"/>
      <c r="AT27" s="37"/>
      <c r="AU27" s="38"/>
      <c r="AV27" s="38">
        <f>AZ19^2</f>
        <v>0.10000567278823977</v>
      </c>
      <c r="AW27" s="38"/>
      <c r="AX27" s="39"/>
      <c r="AY27" s="38"/>
      <c r="AZ27" s="38"/>
      <c r="BA27" s="38"/>
      <c r="BB27" s="38"/>
      <c r="BC27" s="39"/>
      <c r="BD27" s="38"/>
      <c r="BE27" s="38"/>
      <c r="BF27" s="73"/>
      <c r="BG27" s="30"/>
      <c r="BH27" s="71"/>
      <c r="BI27" s="38"/>
      <c r="BJ27" s="38"/>
      <c r="BK27" s="38"/>
      <c r="BL27" s="38"/>
      <c r="BM27" s="37"/>
      <c r="BN27" s="38"/>
      <c r="BO27" s="38">
        <f>BS19^2</f>
        <v>9.4272751014215533E-2</v>
      </c>
      <c r="BP27" s="38"/>
      <c r="BQ27" s="39"/>
      <c r="BR27" s="38"/>
      <c r="BS27" s="38"/>
      <c r="BT27" s="38"/>
      <c r="BU27" s="38"/>
      <c r="BV27" s="39"/>
      <c r="BW27" s="38"/>
      <c r="BX27" s="38"/>
      <c r="BY27" s="73"/>
      <c r="BZ27" s="30"/>
      <c r="CA27" s="71"/>
      <c r="CB27" s="38"/>
      <c r="CC27" s="38"/>
      <c r="CD27" s="38"/>
      <c r="CE27" s="38"/>
      <c r="CF27" s="37"/>
      <c r="CG27" s="38"/>
      <c r="CH27" s="38">
        <f>CL19^2</f>
        <v>8.2010261765929807E-2</v>
      </c>
      <c r="CI27" s="38"/>
      <c r="CJ27" s="39"/>
      <c r="CK27" s="38"/>
      <c r="CL27" s="38"/>
      <c r="CM27" s="38"/>
      <c r="CN27" s="38"/>
      <c r="CO27" s="39"/>
      <c r="CP27" s="38"/>
      <c r="CQ27" s="38"/>
      <c r="CR27" s="73"/>
      <c r="CS27" s="30"/>
      <c r="CT27" s="71"/>
      <c r="CU27" s="38"/>
      <c r="CV27" s="38"/>
      <c r="CW27" s="38"/>
      <c r="CX27" s="38"/>
      <c r="CY27" s="37"/>
      <c r="CZ27" s="38"/>
      <c r="DA27" s="38">
        <f>DE19^2</f>
        <v>5.8442115352219784E-2</v>
      </c>
      <c r="DB27" s="38"/>
      <c r="DC27" s="39"/>
      <c r="DD27" s="38"/>
      <c r="DE27" s="38"/>
      <c r="DF27" s="38"/>
      <c r="DG27" s="38"/>
      <c r="DH27" s="39"/>
      <c r="DI27" s="38"/>
      <c r="DJ27" s="38"/>
      <c r="DK27" s="73"/>
      <c r="DL27" s="30"/>
      <c r="DM27" s="71"/>
      <c r="DN27" s="38"/>
      <c r="DO27" s="38"/>
      <c r="DP27" s="38"/>
      <c r="DQ27" s="38"/>
      <c r="DR27" s="37"/>
      <c r="DS27" s="38"/>
      <c r="DT27" s="38">
        <f>DX19^2</f>
        <v>2.4904328514763964E-2</v>
      </c>
      <c r="DU27" s="38"/>
      <c r="DV27" s="39"/>
      <c r="DW27" s="38"/>
      <c r="DX27" s="38"/>
      <c r="DY27" s="38"/>
      <c r="DZ27" s="38"/>
      <c r="EA27" s="39"/>
      <c r="EB27" s="38"/>
      <c r="EC27" s="38"/>
      <c r="ED27" s="73"/>
      <c r="EE27" s="45"/>
    </row>
    <row r="28" spans="22:135">
      <c r="V28" s="71"/>
      <c r="W28" s="38"/>
      <c r="X28" s="38"/>
      <c r="Y28" s="38"/>
      <c r="Z28" s="38"/>
      <c r="AA28" s="37"/>
      <c r="AB28" s="55" t="s">
        <v>74</v>
      </c>
      <c r="AC28" s="38" t="s">
        <v>131</v>
      </c>
      <c r="AD28" s="38"/>
      <c r="AE28" s="39"/>
      <c r="AF28" s="38"/>
      <c r="AG28" s="38"/>
      <c r="AH28" s="38"/>
      <c r="AI28" s="38"/>
      <c r="AJ28" s="39"/>
      <c r="AK28" s="38"/>
      <c r="AL28" s="38"/>
      <c r="AM28" s="73"/>
      <c r="AN28" s="30"/>
      <c r="AO28" s="71"/>
      <c r="AP28" s="38"/>
      <c r="AQ28" s="38"/>
      <c r="AR28" s="38"/>
      <c r="AS28" s="38"/>
      <c r="AT28" s="37"/>
      <c r="AU28" s="55" t="s">
        <v>74</v>
      </c>
      <c r="AV28" s="38" t="s">
        <v>131</v>
      </c>
      <c r="AW28" s="38"/>
      <c r="AX28" s="39"/>
      <c r="AY28" s="38"/>
      <c r="AZ28" s="38"/>
      <c r="BA28" s="38"/>
      <c r="BB28" s="38"/>
      <c r="BC28" s="39"/>
      <c r="BD28" s="38"/>
      <c r="BE28" s="38"/>
      <c r="BF28" s="73"/>
      <c r="BG28" s="30"/>
      <c r="BH28" s="71"/>
      <c r="BI28" s="38"/>
      <c r="BJ28" s="38"/>
      <c r="BK28" s="38"/>
      <c r="BL28" s="38"/>
      <c r="BM28" s="37"/>
      <c r="BN28" s="55" t="s">
        <v>74</v>
      </c>
      <c r="BO28" s="38" t="s">
        <v>131</v>
      </c>
      <c r="BP28" s="38"/>
      <c r="BQ28" s="39"/>
      <c r="BR28" s="38"/>
      <c r="BS28" s="38"/>
      <c r="BT28" s="38"/>
      <c r="BU28" s="38"/>
      <c r="BV28" s="39"/>
      <c r="BW28" s="38"/>
      <c r="BX28" s="38"/>
      <c r="BY28" s="73"/>
      <c r="BZ28" s="30"/>
      <c r="CA28" s="71"/>
      <c r="CB28" s="38"/>
      <c r="CC28" s="38"/>
      <c r="CD28" s="38"/>
      <c r="CE28" s="38"/>
      <c r="CF28" s="37"/>
      <c r="CG28" s="55" t="s">
        <v>74</v>
      </c>
      <c r="CH28" s="38" t="s">
        <v>131</v>
      </c>
      <c r="CI28" s="38"/>
      <c r="CJ28" s="39"/>
      <c r="CK28" s="38"/>
      <c r="CL28" s="38"/>
      <c r="CM28" s="38"/>
      <c r="CN28" s="38"/>
      <c r="CO28" s="39"/>
      <c r="CP28" s="38"/>
      <c r="CQ28" s="38"/>
      <c r="CR28" s="73"/>
      <c r="CS28" s="30"/>
      <c r="CT28" s="71"/>
      <c r="CU28" s="38"/>
      <c r="CV28" s="38"/>
      <c r="CW28" s="38"/>
      <c r="CX28" s="38"/>
      <c r="CY28" s="37"/>
      <c r="CZ28" s="55" t="s">
        <v>74</v>
      </c>
      <c r="DA28" s="38" t="s">
        <v>131</v>
      </c>
      <c r="DB28" s="38"/>
      <c r="DC28" s="39"/>
      <c r="DD28" s="38"/>
      <c r="DE28" s="38"/>
      <c r="DF28" s="38"/>
      <c r="DG28" s="38"/>
      <c r="DH28" s="39"/>
      <c r="DI28" s="38"/>
      <c r="DJ28" s="38"/>
      <c r="DK28" s="73"/>
      <c r="DL28" s="30"/>
      <c r="DM28" s="71"/>
      <c r="DN28" s="38"/>
      <c r="DO28" s="38"/>
      <c r="DP28" s="38"/>
      <c r="DQ28" s="38"/>
      <c r="DR28" s="37"/>
      <c r="DS28" s="55" t="s">
        <v>74</v>
      </c>
      <c r="DT28" s="38" t="s">
        <v>131</v>
      </c>
      <c r="DU28" s="38"/>
      <c r="DV28" s="39"/>
      <c r="DW28" s="38"/>
      <c r="DX28" s="38"/>
      <c r="DY28" s="38"/>
      <c r="DZ28" s="38"/>
      <c r="EA28" s="39"/>
      <c r="EB28" s="38"/>
      <c r="EC28" s="38"/>
      <c r="ED28" s="73"/>
      <c r="EE28" s="45"/>
    </row>
    <row r="29" spans="22:135">
      <c r="V29" s="174"/>
      <c r="W29" s="164"/>
      <c r="X29" s="164"/>
      <c r="Y29" s="164"/>
      <c r="Z29" s="164"/>
      <c r="AA29" s="37"/>
      <c r="AB29" s="38"/>
      <c r="AC29" s="38">
        <f>1-AC27</f>
        <v>0.89619279524482298</v>
      </c>
      <c r="AD29" s="38"/>
      <c r="AE29" s="39"/>
      <c r="AF29" s="38"/>
      <c r="AG29" s="38"/>
      <c r="AH29" s="38"/>
      <c r="AI29" s="38"/>
      <c r="AJ29" s="39"/>
      <c r="AK29" s="38"/>
      <c r="AL29" s="38"/>
      <c r="AM29" s="73"/>
      <c r="AN29" s="30"/>
      <c r="AO29" s="174"/>
      <c r="AP29" s="164"/>
      <c r="AQ29" s="164"/>
      <c r="AR29" s="164"/>
      <c r="AS29" s="164"/>
      <c r="AT29" s="38"/>
      <c r="AU29" s="38"/>
      <c r="AV29" s="38">
        <f>1-AV27</f>
        <v>0.8999943272117602</v>
      </c>
      <c r="AW29" s="38"/>
      <c r="AX29" s="39"/>
      <c r="AY29" s="38"/>
      <c r="AZ29" s="38"/>
      <c r="BA29" s="38"/>
      <c r="BB29" s="38"/>
      <c r="BC29" s="39"/>
      <c r="BD29" s="38"/>
      <c r="BE29" s="38"/>
      <c r="BF29" s="73"/>
      <c r="BG29" s="30"/>
      <c r="BH29" s="174"/>
      <c r="BI29" s="164"/>
      <c r="BJ29" s="164"/>
      <c r="BK29" s="164"/>
      <c r="BL29" s="164"/>
      <c r="BM29" s="37"/>
      <c r="BN29" s="38"/>
      <c r="BO29" s="38">
        <f>1-BO27</f>
        <v>0.90572724898578449</v>
      </c>
      <c r="BP29" s="38"/>
      <c r="BQ29" s="39"/>
      <c r="BR29" s="38"/>
      <c r="BS29" s="38"/>
      <c r="BT29" s="38"/>
      <c r="BU29" s="38"/>
      <c r="BV29" s="39"/>
      <c r="BW29" s="38"/>
      <c r="BX29" s="38"/>
      <c r="BY29" s="73"/>
      <c r="BZ29" s="30"/>
      <c r="CA29" s="174"/>
      <c r="CB29" s="164"/>
      <c r="CC29" s="164"/>
      <c r="CD29" s="164"/>
      <c r="CE29" s="164"/>
      <c r="CF29" s="37"/>
      <c r="CG29" s="38"/>
      <c r="CH29" s="38">
        <f>1-CH27</f>
        <v>0.91798973823407015</v>
      </c>
      <c r="CI29" s="38"/>
      <c r="CJ29" s="39"/>
      <c r="CK29" s="38"/>
      <c r="CL29" s="38"/>
      <c r="CM29" s="38"/>
      <c r="CN29" s="38"/>
      <c r="CO29" s="39"/>
      <c r="CP29" s="38"/>
      <c r="CQ29" s="38"/>
      <c r="CR29" s="73"/>
      <c r="CS29" s="30"/>
      <c r="CT29" s="174"/>
      <c r="CU29" s="164"/>
      <c r="CV29" s="164"/>
      <c r="CW29" s="164"/>
      <c r="CX29" s="164"/>
      <c r="CY29" s="37"/>
      <c r="CZ29" s="38"/>
      <c r="DA29" s="38">
        <f>1-DA27</f>
        <v>0.94155788464778023</v>
      </c>
      <c r="DB29" s="38"/>
      <c r="DC29" s="39"/>
      <c r="DD29" s="38"/>
      <c r="DE29" s="38"/>
      <c r="DF29" s="38"/>
      <c r="DG29" s="38"/>
      <c r="DH29" s="39"/>
      <c r="DI29" s="38"/>
      <c r="DJ29" s="38"/>
      <c r="DK29" s="73"/>
      <c r="DL29" s="30"/>
      <c r="DM29" s="174"/>
      <c r="DN29" s="164"/>
      <c r="DO29" s="164"/>
      <c r="DP29" s="164"/>
      <c r="DQ29" s="164"/>
      <c r="DR29" s="37"/>
      <c r="DS29" s="38"/>
      <c r="DT29" s="38">
        <f>1-DT27</f>
        <v>0.97509567148523602</v>
      </c>
      <c r="DU29" s="38"/>
      <c r="DV29" s="39"/>
      <c r="DW29" s="38"/>
      <c r="DX29" s="38"/>
      <c r="DY29" s="38"/>
      <c r="DZ29" s="38"/>
      <c r="EA29" s="39"/>
      <c r="EB29" s="38"/>
      <c r="EC29" s="38"/>
      <c r="ED29" s="73"/>
      <c r="EE29" s="45"/>
    </row>
    <row r="30" spans="22:135">
      <c r="V30" s="71"/>
      <c r="W30" s="38"/>
      <c r="X30" s="38"/>
      <c r="Y30" s="38"/>
      <c r="Z30" s="38"/>
      <c r="AA30" s="37"/>
      <c r="AB30" s="55" t="s">
        <v>75</v>
      </c>
      <c r="AC30" s="38" t="s">
        <v>76</v>
      </c>
      <c r="AD30" s="38"/>
      <c r="AE30" s="39"/>
      <c r="AF30" s="38"/>
      <c r="AG30" s="38"/>
      <c r="AH30" s="38"/>
      <c r="AI30" s="38"/>
      <c r="AJ30" s="39"/>
      <c r="AK30" s="38"/>
      <c r="AL30" s="38"/>
      <c r="AM30" s="73"/>
      <c r="AN30" s="30"/>
      <c r="AO30" s="71"/>
      <c r="AP30" s="38"/>
      <c r="AQ30" s="38"/>
      <c r="AR30" s="38"/>
      <c r="AS30" s="38"/>
      <c r="AT30" s="38"/>
      <c r="AU30" s="55" t="s">
        <v>75</v>
      </c>
      <c r="AV30" s="38" t="s">
        <v>76</v>
      </c>
      <c r="AW30" s="38"/>
      <c r="AX30" s="39"/>
      <c r="AY30" s="38"/>
      <c r="AZ30" s="38"/>
      <c r="BA30" s="38"/>
      <c r="BB30" s="38"/>
      <c r="BC30" s="39"/>
      <c r="BD30" s="38"/>
      <c r="BE30" s="38"/>
      <c r="BF30" s="73"/>
      <c r="BG30" s="30"/>
      <c r="BH30" s="107"/>
      <c r="BI30" s="31"/>
      <c r="BJ30" s="38"/>
      <c r="BK30" s="38"/>
      <c r="BL30" s="38"/>
      <c r="BM30" s="37"/>
      <c r="BN30" s="55" t="s">
        <v>75</v>
      </c>
      <c r="BO30" s="38" t="s">
        <v>76</v>
      </c>
      <c r="BP30" s="38"/>
      <c r="BQ30" s="39"/>
      <c r="BR30" s="38"/>
      <c r="BS30" s="38"/>
      <c r="BT30" s="38"/>
      <c r="BU30" s="38"/>
      <c r="BV30" s="39"/>
      <c r="BW30" s="38"/>
      <c r="BX30" s="38"/>
      <c r="BY30" s="73"/>
      <c r="BZ30" s="30"/>
      <c r="CA30" s="107"/>
      <c r="CB30" s="31"/>
      <c r="CC30" s="38"/>
      <c r="CD30" s="38"/>
      <c r="CE30" s="38"/>
      <c r="CF30" s="37"/>
      <c r="CG30" s="55" t="s">
        <v>75</v>
      </c>
      <c r="CH30" s="38" t="s">
        <v>76</v>
      </c>
      <c r="CI30" s="38"/>
      <c r="CJ30" s="39"/>
      <c r="CK30" s="38"/>
      <c r="CL30" s="38"/>
      <c r="CM30" s="38"/>
      <c r="CN30" s="38"/>
      <c r="CO30" s="39"/>
      <c r="CP30" s="38"/>
      <c r="CQ30" s="38"/>
      <c r="CR30" s="73"/>
      <c r="CS30" s="30"/>
      <c r="CT30" s="107"/>
      <c r="CU30" s="31"/>
      <c r="CV30" s="38"/>
      <c r="CW30" s="38"/>
      <c r="CX30" s="38"/>
      <c r="CY30" s="37"/>
      <c r="CZ30" s="55" t="s">
        <v>75</v>
      </c>
      <c r="DA30" s="38" t="s">
        <v>76</v>
      </c>
      <c r="DB30" s="38"/>
      <c r="DC30" s="39"/>
      <c r="DD30" s="38"/>
      <c r="DE30" s="38"/>
      <c r="DF30" s="38"/>
      <c r="DG30" s="38"/>
      <c r="DH30" s="39"/>
      <c r="DI30" s="38"/>
      <c r="DJ30" s="38"/>
      <c r="DK30" s="73"/>
      <c r="DL30" s="30"/>
      <c r="DM30" s="107"/>
      <c r="DN30" s="31"/>
      <c r="DO30" s="38"/>
      <c r="DP30" s="38"/>
      <c r="DQ30" s="38"/>
      <c r="DR30" s="37"/>
      <c r="DS30" s="55" t="s">
        <v>75</v>
      </c>
      <c r="DT30" s="38" t="s">
        <v>76</v>
      </c>
      <c r="DU30" s="38"/>
      <c r="DV30" s="39"/>
      <c r="DW30" s="38"/>
      <c r="DX30" s="38"/>
      <c r="DY30" s="38"/>
      <c r="DZ30" s="38"/>
      <c r="EA30" s="39"/>
      <c r="EB30" s="38"/>
      <c r="EC30" s="38"/>
      <c r="ED30" s="73"/>
      <c r="EE30" s="45"/>
    </row>
    <row r="31" spans="22:135">
      <c r="V31" s="71"/>
      <c r="W31" s="38"/>
      <c r="X31" s="38"/>
      <c r="Y31" s="38"/>
      <c r="Z31" s="38"/>
      <c r="AA31" s="37"/>
      <c r="AB31" s="38"/>
      <c r="AC31" s="38">
        <f>AC25*AC29</f>
        <v>-0.33478896101885158</v>
      </c>
      <c r="AD31" s="38"/>
      <c r="AE31" s="39"/>
      <c r="AF31" s="38"/>
      <c r="AG31" s="38"/>
      <c r="AH31" s="38"/>
      <c r="AI31" s="38"/>
      <c r="AJ31" s="39"/>
      <c r="AK31" s="38"/>
      <c r="AL31" s="38"/>
      <c r="AM31" s="73"/>
      <c r="AN31" s="30"/>
      <c r="AO31" s="71"/>
      <c r="AP31" s="38"/>
      <c r="AQ31" s="38"/>
      <c r="AR31" s="38"/>
      <c r="AS31" s="38"/>
      <c r="AT31" s="38"/>
      <c r="AU31" s="38"/>
      <c r="AV31" s="38">
        <f>AV25*AV29</f>
        <v>-0.37120967186487736</v>
      </c>
      <c r="AW31" s="38"/>
      <c r="AX31" s="39"/>
      <c r="AY31" s="38"/>
      <c r="AZ31" s="38"/>
      <c r="BA31" s="38"/>
      <c r="BB31" s="38"/>
      <c r="BC31" s="39"/>
      <c r="BD31" s="38"/>
      <c r="BE31" s="38"/>
      <c r="BF31" s="73"/>
      <c r="BG31" s="30"/>
      <c r="BH31" s="107"/>
      <c r="BI31" s="31"/>
      <c r="BJ31" s="38"/>
      <c r="BK31" s="38"/>
      <c r="BL31" s="38"/>
      <c r="BM31" s="37"/>
      <c r="BN31" s="38"/>
      <c r="BO31" s="38">
        <f>BO25*BO29</f>
        <v>-0.38256738803959739</v>
      </c>
      <c r="BP31" s="38"/>
      <c r="BQ31" s="39"/>
      <c r="BR31" s="38"/>
      <c r="BS31" s="38"/>
      <c r="BT31" s="38"/>
      <c r="BU31" s="38"/>
      <c r="BV31" s="39"/>
      <c r="BW31" s="38"/>
      <c r="BX31" s="38"/>
      <c r="BY31" s="73"/>
      <c r="BZ31" s="30"/>
      <c r="CA31" s="107"/>
      <c r="CB31" s="31"/>
      <c r="CC31" s="38"/>
      <c r="CD31" s="38"/>
      <c r="CE31" s="38"/>
      <c r="CF31" s="37"/>
      <c r="CG31" s="38"/>
      <c r="CH31" s="38">
        <f>CH25*CH29</f>
        <v>-0.39024234844798511</v>
      </c>
      <c r="CI31" s="38"/>
      <c r="CJ31" s="39"/>
      <c r="CK31" s="38"/>
      <c r="CL31" s="38"/>
      <c r="CM31" s="38"/>
      <c r="CN31" s="38"/>
      <c r="CO31" s="39"/>
      <c r="CP31" s="38"/>
      <c r="CQ31" s="38"/>
      <c r="CR31" s="73"/>
      <c r="CS31" s="30"/>
      <c r="CT31" s="107"/>
      <c r="CU31" s="31"/>
      <c r="CV31" s="38"/>
      <c r="CW31" s="38"/>
      <c r="CX31" s="38"/>
      <c r="CY31" s="37"/>
      <c r="CZ31" s="38"/>
      <c r="DA31" s="38">
        <f>DA25*DA29</f>
        <v>-0.40842150947709499</v>
      </c>
      <c r="DB31" s="38"/>
      <c r="DC31" s="39"/>
      <c r="DD31" s="38"/>
      <c r="DE31" s="38"/>
      <c r="DF31" s="38"/>
      <c r="DG31" s="38"/>
      <c r="DH31" s="39"/>
      <c r="DI31" s="38"/>
      <c r="DJ31" s="38"/>
      <c r="DK31" s="73"/>
      <c r="DL31" s="30"/>
      <c r="DM31" s="107"/>
      <c r="DN31" s="31"/>
      <c r="DO31" s="38"/>
      <c r="DP31" s="38"/>
      <c r="DQ31" s="38"/>
      <c r="DR31" s="37"/>
      <c r="DS31" s="38"/>
      <c r="DT31" s="38">
        <f>DT25*DT29</f>
        <v>-0.42960685505140167</v>
      </c>
      <c r="DU31" s="38"/>
      <c r="DV31" s="39"/>
      <c r="DW31" s="38"/>
      <c r="DX31" s="38"/>
      <c r="DY31" s="38"/>
      <c r="DZ31" s="38"/>
      <c r="EA31" s="39"/>
      <c r="EB31" s="38"/>
      <c r="EC31" s="38"/>
      <c r="ED31" s="73"/>
      <c r="EE31" s="45"/>
    </row>
    <row r="32" spans="22:135">
      <c r="V32" s="71"/>
      <c r="W32" s="38"/>
      <c r="X32" s="38"/>
      <c r="Y32" s="38"/>
      <c r="Z32" s="38"/>
      <c r="AA32" s="37"/>
      <c r="AB32" s="55" t="s">
        <v>77</v>
      </c>
      <c r="AC32" s="38" t="s">
        <v>78</v>
      </c>
      <c r="AD32" s="38"/>
      <c r="AE32" s="39"/>
      <c r="AF32" s="38"/>
      <c r="AG32" s="38"/>
      <c r="AH32" s="38"/>
      <c r="AI32" s="38"/>
      <c r="AJ32" s="39"/>
      <c r="AK32" s="38"/>
      <c r="AL32" s="38"/>
      <c r="AM32" s="73"/>
      <c r="AN32" s="30"/>
      <c r="AO32" s="71"/>
      <c r="AP32" s="38"/>
      <c r="AQ32" s="38"/>
      <c r="AR32" s="38"/>
      <c r="AS32" s="38"/>
      <c r="AT32" s="37"/>
      <c r="AU32" s="55" t="s">
        <v>77</v>
      </c>
      <c r="AV32" s="38" t="s">
        <v>78</v>
      </c>
      <c r="AW32" s="38"/>
      <c r="AX32" s="39"/>
      <c r="AY32" s="38"/>
      <c r="AZ32" s="38"/>
      <c r="BA32" s="38"/>
      <c r="BB32" s="38"/>
      <c r="BC32" s="39"/>
      <c r="BD32" s="38"/>
      <c r="BE32" s="38"/>
      <c r="BF32" s="73"/>
      <c r="BG32" s="30"/>
      <c r="BH32" s="71"/>
      <c r="BI32" s="38"/>
      <c r="BJ32" s="38"/>
      <c r="BK32" s="38"/>
      <c r="BL32" s="38"/>
      <c r="BM32" s="37"/>
      <c r="BN32" s="55" t="s">
        <v>77</v>
      </c>
      <c r="BO32" s="38" t="s">
        <v>78</v>
      </c>
      <c r="BP32" s="38"/>
      <c r="BQ32" s="39"/>
      <c r="BR32" s="38"/>
      <c r="BS32" s="38"/>
      <c r="BT32" s="38"/>
      <c r="BU32" s="38"/>
      <c r="BV32" s="39"/>
      <c r="BW32" s="38"/>
      <c r="BX32" s="38"/>
      <c r="BY32" s="73"/>
      <c r="BZ32" s="30"/>
      <c r="CA32" s="71"/>
      <c r="CB32" s="38"/>
      <c r="CC32" s="38"/>
      <c r="CD32" s="38"/>
      <c r="CE32" s="38"/>
      <c r="CF32" s="37"/>
      <c r="CG32" s="55" t="s">
        <v>77</v>
      </c>
      <c r="CH32" s="38" t="s">
        <v>78</v>
      </c>
      <c r="CI32" s="38"/>
      <c r="CJ32" s="39"/>
      <c r="CK32" s="38"/>
      <c r="CL32" s="38"/>
      <c r="CM32" s="38"/>
      <c r="CN32" s="38"/>
      <c r="CO32" s="39"/>
      <c r="CP32" s="38"/>
      <c r="CQ32" s="38"/>
      <c r="CR32" s="73"/>
      <c r="CS32" s="30"/>
      <c r="CT32" s="71"/>
      <c r="CU32" s="38"/>
      <c r="CV32" s="38"/>
      <c r="CW32" s="38"/>
      <c r="CX32" s="38"/>
      <c r="CY32" s="37"/>
      <c r="CZ32" s="55" t="s">
        <v>77</v>
      </c>
      <c r="DA32" s="38" t="s">
        <v>78</v>
      </c>
      <c r="DB32" s="38"/>
      <c r="DC32" s="39"/>
      <c r="DD32" s="38"/>
      <c r="DE32" s="38"/>
      <c r="DF32" s="38"/>
      <c r="DG32" s="38"/>
      <c r="DH32" s="39"/>
      <c r="DI32" s="38"/>
      <c r="DJ32" s="38"/>
      <c r="DK32" s="73"/>
      <c r="DL32" s="30"/>
      <c r="DM32" s="71"/>
      <c r="DN32" s="38"/>
      <c r="DO32" s="38"/>
      <c r="DP32" s="38"/>
      <c r="DQ32" s="38"/>
      <c r="DR32" s="37"/>
      <c r="DS32" s="55" t="s">
        <v>77</v>
      </c>
      <c r="DT32" s="38" t="s">
        <v>78</v>
      </c>
      <c r="DU32" s="38"/>
      <c r="DV32" s="39"/>
      <c r="DW32" s="38"/>
      <c r="DX32" s="38"/>
      <c r="DY32" s="38"/>
      <c r="DZ32" s="38"/>
      <c r="EA32" s="39"/>
      <c r="EB32" s="38"/>
      <c r="EC32" s="38"/>
      <c r="ED32" s="73"/>
      <c r="EE32" s="45"/>
    </row>
    <row r="33" spans="21:135">
      <c r="U33" s="61"/>
      <c r="V33" s="108" t="s">
        <v>63</v>
      </c>
      <c r="W33" s="104">
        <v>0</v>
      </c>
      <c r="X33" s="38"/>
      <c r="Y33" s="38"/>
      <c r="Z33" s="38"/>
      <c r="AA33" s="37"/>
      <c r="AB33" s="38" t="s">
        <v>79</v>
      </c>
      <c r="AC33" s="38">
        <f>W34+AC31</f>
        <v>-0.33478896101885158</v>
      </c>
      <c r="AD33" s="38"/>
      <c r="AE33" s="39"/>
      <c r="AF33" s="38"/>
      <c r="AG33" s="38"/>
      <c r="AH33" s="38"/>
      <c r="AI33" s="38"/>
      <c r="AJ33" s="39"/>
      <c r="AK33" s="38"/>
      <c r="AL33" s="38"/>
      <c r="AM33" s="73"/>
      <c r="AN33" s="61"/>
      <c r="AO33" s="107" t="s">
        <v>128</v>
      </c>
      <c r="AP33" s="31">
        <f>AD101</f>
        <v>-0.14448559205908756</v>
      </c>
      <c r="AQ33" s="38"/>
      <c r="AR33" s="38"/>
      <c r="AS33" s="38"/>
      <c r="AT33" s="37"/>
      <c r="AU33" s="38" t="s">
        <v>79</v>
      </c>
      <c r="AV33" s="38">
        <f>AP33+AV31</f>
        <v>-0.51569526392396492</v>
      </c>
      <c r="AW33" s="38"/>
      <c r="AX33" s="39"/>
      <c r="AY33" s="38"/>
      <c r="AZ33" s="38"/>
      <c r="BA33" s="38"/>
      <c r="BB33" s="38"/>
      <c r="BC33" s="39"/>
      <c r="BD33" s="38"/>
      <c r="BE33" s="38"/>
      <c r="BF33" s="73"/>
      <c r="BG33" s="61"/>
      <c r="BH33" s="107" t="s">
        <v>128</v>
      </c>
      <c r="BI33" s="31">
        <f>AV101</f>
        <v>-0.22252756927444939</v>
      </c>
      <c r="BJ33" s="38"/>
      <c r="BK33" s="38"/>
      <c r="BL33" s="38"/>
      <c r="BM33" s="37"/>
      <c r="BN33" s="38" t="s">
        <v>79</v>
      </c>
      <c r="BO33" s="38">
        <f>BI33+BO31</f>
        <v>-0.60509495731404672</v>
      </c>
      <c r="BP33" s="38"/>
      <c r="BQ33" s="39"/>
      <c r="BR33" s="38"/>
      <c r="BS33" s="38"/>
      <c r="BT33" s="38"/>
      <c r="BU33" s="38"/>
      <c r="BV33" s="39"/>
      <c r="BW33" s="38"/>
      <c r="BX33" s="38"/>
      <c r="BY33" s="73"/>
      <c r="BZ33" s="61"/>
      <c r="CA33" s="31" t="s">
        <v>128</v>
      </c>
      <c r="CB33" s="31">
        <f>BO101</f>
        <v>-0.26210604658723824</v>
      </c>
      <c r="CC33" s="38"/>
      <c r="CD33" s="38"/>
      <c r="CE33" s="38"/>
      <c r="CF33" s="37"/>
      <c r="CG33" s="38" t="s">
        <v>79</v>
      </c>
      <c r="CH33" s="38">
        <f>CB33+CH31</f>
        <v>-0.65234839503522335</v>
      </c>
      <c r="CI33" s="38"/>
      <c r="CJ33" s="39"/>
      <c r="CK33" s="38"/>
      <c r="CL33" s="38"/>
      <c r="CM33" s="38"/>
      <c r="CN33" s="38"/>
      <c r="CO33" s="39"/>
      <c r="CP33" s="38"/>
      <c r="CQ33" s="38"/>
      <c r="CR33" s="73"/>
      <c r="CS33" s="61"/>
      <c r="CT33" s="31" t="s">
        <v>128</v>
      </c>
      <c r="CU33" s="31">
        <f>CH101</f>
        <v>-0.28418843712381614</v>
      </c>
      <c r="CV33" s="38"/>
      <c r="CW33" s="38"/>
      <c r="CX33" s="38"/>
      <c r="CY33" s="37"/>
      <c r="CZ33" s="38" t="s">
        <v>79</v>
      </c>
      <c r="DA33" s="38">
        <f>CU33+DA31</f>
        <v>-0.69260994660091113</v>
      </c>
      <c r="DB33" s="38"/>
      <c r="DC33" s="39"/>
      <c r="DD33" s="38"/>
      <c r="DE33" s="38"/>
      <c r="DF33" s="38"/>
      <c r="DG33" s="38"/>
      <c r="DH33" s="39"/>
      <c r="DI33" s="38"/>
      <c r="DJ33" s="38"/>
      <c r="DK33" s="73"/>
      <c r="DL33" s="61"/>
      <c r="DM33" s="31" t="s">
        <v>128</v>
      </c>
      <c r="DN33" s="31">
        <f>DA101</f>
        <v>-0.30320812604142283</v>
      </c>
      <c r="DO33" s="38"/>
      <c r="DP33" s="38"/>
      <c r="DQ33" s="38"/>
      <c r="DR33" s="37"/>
      <c r="DS33" s="38" t="s">
        <v>79</v>
      </c>
      <c r="DT33" s="38">
        <f>DN33+DT31</f>
        <v>-0.7328149810928245</v>
      </c>
      <c r="DU33" s="38"/>
      <c r="DV33" s="39"/>
      <c r="DW33" s="38"/>
      <c r="DX33" s="38"/>
      <c r="DY33" s="38"/>
      <c r="DZ33" s="38"/>
      <c r="EA33" s="39"/>
      <c r="EB33" s="38"/>
      <c r="EC33" s="38"/>
      <c r="ED33" s="73"/>
      <c r="EE33" s="45"/>
    </row>
    <row r="34" spans="21:135">
      <c r="U34" s="61"/>
      <c r="V34" s="109" t="s">
        <v>128</v>
      </c>
      <c r="W34" s="105">
        <v>0</v>
      </c>
      <c r="X34" s="38"/>
      <c r="Y34" s="38"/>
      <c r="Z34" s="38"/>
      <c r="AA34" s="40"/>
      <c r="AB34" s="41"/>
      <c r="AC34" s="41"/>
      <c r="AD34" s="41"/>
      <c r="AE34" s="42"/>
      <c r="AF34" s="41"/>
      <c r="AG34" s="41"/>
      <c r="AH34" s="41"/>
      <c r="AI34" s="41"/>
      <c r="AJ34" s="42"/>
      <c r="AK34" s="38"/>
      <c r="AL34" s="38"/>
      <c r="AM34" s="73"/>
      <c r="AN34" s="61"/>
      <c r="AO34" s="107" t="s">
        <v>63</v>
      </c>
      <c r="AP34" s="31">
        <f>AD102</f>
        <v>-4.9111448460139311E-2</v>
      </c>
      <c r="AQ34" s="38"/>
      <c r="AR34" s="38"/>
      <c r="AS34" s="38"/>
      <c r="AT34" s="40"/>
      <c r="AU34" s="41"/>
      <c r="AV34" s="41"/>
      <c r="AW34" s="41"/>
      <c r="AX34" s="42"/>
      <c r="AY34" s="41"/>
      <c r="AZ34" s="41"/>
      <c r="BA34" s="41"/>
      <c r="BB34" s="41"/>
      <c r="BC34" s="42"/>
      <c r="BD34" s="38"/>
      <c r="BE34" s="38"/>
      <c r="BF34" s="73"/>
      <c r="BG34" s="61"/>
      <c r="BH34" s="107" t="s">
        <v>63</v>
      </c>
      <c r="BI34" s="31">
        <f>AV102</f>
        <v>-6.7311047187940953E-2</v>
      </c>
      <c r="BJ34" s="38"/>
      <c r="BK34" s="38"/>
      <c r="BL34" s="38"/>
      <c r="BM34" s="40"/>
      <c r="BN34" s="41"/>
      <c r="BO34" s="41"/>
      <c r="BP34" s="41"/>
      <c r="BQ34" s="42"/>
      <c r="BR34" s="41"/>
      <c r="BS34" s="41"/>
      <c r="BT34" s="41"/>
      <c r="BU34" s="41"/>
      <c r="BV34" s="42"/>
      <c r="BW34" s="38"/>
      <c r="BX34" s="38"/>
      <c r="BY34" s="73"/>
      <c r="BZ34" s="61"/>
      <c r="CA34" s="31" t="s">
        <v>63</v>
      </c>
      <c r="CB34" s="31">
        <f>BO102</f>
        <v>-7.7260772295667565E-2</v>
      </c>
      <c r="CC34" s="38"/>
      <c r="CD34" s="38"/>
      <c r="CE34" s="38"/>
      <c r="CF34" s="40"/>
      <c r="CG34" s="41"/>
      <c r="CH34" s="41"/>
      <c r="CI34" s="41"/>
      <c r="CJ34" s="42"/>
      <c r="CK34" s="41"/>
      <c r="CL34" s="41"/>
      <c r="CM34" s="41"/>
      <c r="CN34" s="41"/>
      <c r="CO34" s="42"/>
      <c r="CP34" s="38"/>
      <c r="CQ34" s="38"/>
      <c r="CR34" s="73"/>
      <c r="CS34" s="61"/>
      <c r="CT34" s="31" t="s">
        <v>63</v>
      </c>
      <c r="CU34" s="31">
        <f>CH102</f>
        <v>-8.3625385053804457E-2</v>
      </c>
      <c r="CV34" s="38"/>
      <c r="CW34" s="38"/>
      <c r="CX34" s="38"/>
      <c r="CY34" s="40"/>
      <c r="CZ34" s="41"/>
      <c r="DA34" s="41"/>
      <c r="DB34" s="41"/>
      <c r="DC34" s="42"/>
      <c r="DD34" s="41"/>
      <c r="DE34" s="41"/>
      <c r="DF34" s="41"/>
      <c r="DG34" s="41"/>
      <c r="DH34" s="42"/>
      <c r="DI34" s="38"/>
      <c r="DJ34" s="38"/>
      <c r="DK34" s="73"/>
      <c r="DL34" s="61"/>
      <c r="DM34" s="31" t="s">
        <v>63</v>
      </c>
      <c r="DN34" s="31">
        <f>DA102</f>
        <v>-8.8350984600811339E-2</v>
      </c>
      <c r="DO34" s="38"/>
      <c r="DP34" s="38"/>
      <c r="DQ34" s="38"/>
      <c r="DR34" s="40"/>
      <c r="DS34" s="41"/>
      <c r="DT34" s="41"/>
      <c r="DU34" s="41"/>
      <c r="DV34" s="42"/>
      <c r="DW34" s="41"/>
      <c r="DX34" s="41"/>
      <c r="DY34" s="41"/>
      <c r="DZ34" s="41"/>
      <c r="EA34" s="42"/>
      <c r="EB34" s="38"/>
      <c r="EC34" s="38"/>
      <c r="ED34" s="73"/>
      <c r="EE34" s="45"/>
    </row>
    <row r="35" spans="21:135">
      <c r="V35" s="71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38"/>
      <c r="AL35" s="38"/>
      <c r="AM35" s="73"/>
      <c r="AN35" s="30"/>
      <c r="AO35" s="71"/>
      <c r="AP35" s="38"/>
      <c r="AQ35" s="38"/>
      <c r="AR35" s="38"/>
      <c r="AS35" s="38"/>
      <c r="AT35" s="37"/>
      <c r="AU35" s="38"/>
      <c r="AV35" s="38"/>
      <c r="AW35" s="38"/>
      <c r="AX35" s="38"/>
      <c r="AY35" s="38"/>
      <c r="AZ35" s="38"/>
      <c r="BA35" s="38"/>
      <c r="BB35" s="38"/>
      <c r="BC35" s="39"/>
      <c r="BD35" s="38"/>
      <c r="BE35" s="38"/>
      <c r="BF35" s="73"/>
      <c r="BG35" s="30"/>
      <c r="BH35" s="71"/>
      <c r="BI35" s="38"/>
      <c r="BJ35" s="38"/>
      <c r="BK35" s="38"/>
      <c r="BL35" s="38"/>
      <c r="BM35" s="37"/>
      <c r="BN35" s="38"/>
      <c r="BO35" s="38"/>
      <c r="BP35" s="38"/>
      <c r="BQ35" s="38"/>
      <c r="BR35" s="38"/>
      <c r="BS35" s="38"/>
      <c r="BT35" s="38"/>
      <c r="BU35" s="38"/>
      <c r="BV35" s="39"/>
      <c r="BW35" s="38"/>
      <c r="BX35" s="38"/>
      <c r="BY35" s="73"/>
      <c r="BZ35" s="30"/>
      <c r="CA35" s="71"/>
      <c r="CB35" s="38"/>
      <c r="CC35" s="38"/>
      <c r="CD35" s="38"/>
      <c r="CE35" s="38"/>
      <c r="CF35" s="37"/>
      <c r="CG35" s="38"/>
      <c r="CH35" s="38"/>
      <c r="CI35" s="38"/>
      <c r="CJ35" s="38"/>
      <c r="CK35" s="38"/>
      <c r="CL35" s="38"/>
      <c r="CM35" s="38"/>
      <c r="CN35" s="38"/>
      <c r="CO35" s="39"/>
      <c r="CP35" s="38"/>
      <c r="CQ35" s="38"/>
      <c r="CR35" s="73"/>
      <c r="CS35" s="30"/>
      <c r="CT35" s="71"/>
      <c r="CU35" s="38"/>
      <c r="CV35" s="38"/>
      <c r="CW35" s="38"/>
      <c r="CX35" s="38"/>
      <c r="CY35" s="37"/>
      <c r="CZ35" s="38"/>
      <c r="DA35" s="38"/>
      <c r="DB35" s="38"/>
      <c r="DC35" s="38"/>
      <c r="DD35" s="38"/>
      <c r="DE35" s="38"/>
      <c r="DF35" s="38"/>
      <c r="DG35" s="38"/>
      <c r="DH35" s="39"/>
      <c r="DI35" s="38"/>
      <c r="DJ35" s="38"/>
      <c r="DK35" s="73"/>
      <c r="DL35" s="30"/>
      <c r="DM35" s="71"/>
      <c r="DN35" s="38"/>
      <c r="DO35" s="38"/>
      <c r="DP35" s="38"/>
      <c r="DQ35" s="38"/>
      <c r="DR35" s="37"/>
      <c r="DS35" s="38"/>
      <c r="DT35" s="38"/>
      <c r="DU35" s="38"/>
      <c r="DV35" s="38"/>
      <c r="DW35" s="38"/>
      <c r="DX35" s="38"/>
      <c r="DY35" s="38"/>
      <c r="DZ35" s="38"/>
      <c r="EA35" s="39"/>
      <c r="EB35" s="38"/>
      <c r="EC35" s="38"/>
      <c r="ED35" s="73"/>
      <c r="EE35" s="45"/>
    </row>
    <row r="36" spans="21:135">
      <c r="V36" s="110" t="s">
        <v>68</v>
      </c>
      <c r="W36" s="62">
        <v>1</v>
      </c>
      <c r="X36" s="63"/>
      <c r="Y36" s="63"/>
      <c r="Z36" s="59"/>
      <c r="AA36" s="54">
        <v>4</v>
      </c>
      <c r="AB36" s="170" t="s">
        <v>80</v>
      </c>
      <c r="AC36" s="170"/>
      <c r="AD36" s="35"/>
      <c r="AE36" s="35"/>
      <c r="AF36" s="35"/>
      <c r="AG36" s="34"/>
      <c r="AH36" s="35"/>
      <c r="AI36" s="35"/>
      <c r="AJ36" s="43"/>
      <c r="AK36" s="38"/>
      <c r="AL36" s="38"/>
      <c r="AM36" s="73"/>
      <c r="AN36" s="30"/>
      <c r="AO36" s="107" t="s">
        <v>68</v>
      </c>
      <c r="AP36" s="31">
        <v>1</v>
      </c>
      <c r="AQ36" s="38"/>
      <c r="AR36" s="38"/>
      <c r="AS36" s="38"/>
      <c r="AT36" s="54">
        <v>4</v>
      </c>
      <c r="AU36" s="170" t="s">
        <v>80</v>
      </c>
      <c r="AV36" s="170"/>
      <c r="AW36" s="35"/>
      <c r="AX36" s="35"/>
      <c r="AY36" s="35"/>
      <c r="AZ36" s="34"/>
      <c r="BA36" s="35"/>
      <c r="BB36" s="35"/>
      <c r="BC36" s="43"/>
      <c r="BD36" s="38"/>
      <c r="BE36" s="38"/>
      <c r="BF36" s="73"/>
      <c r="BG36" s="30"/>
      <c r="BH36" s="107" t="s">
        <v>68</v>
      </c>
      <c r="BI36" s="31">
        <v>1</v>
      </c>
      <c r="BJ36" s="38"/>
      <c r="BK36" s="38"/>
      <c r="BL36" s="38"/>
      <c r="BM36" s="54">
        <v>4</v>
      </c>
      <c r="BN36" s="170" t="s">
        <v>80</v>
      </c>
      <c r="BO36" s="170"/>
      <c r="BP36" s="35"/>
      <c r="BQ36" s="35"/>
      <c r="BR36" s="35"/>
      <c r="BS36" s="34"/>
      <c r="BT36" s="35"/>
      <c r="BU36" s="35"/>
      <c r="BV36" s="43"/>
      <c r="BW36" s="38"/>
      <c r="BX36" s="38"/>
      <c r="BY36" s="73"/>
      <c r="BZ36" s="30"/>
      <c r="CA36" s="31" t="s">
        <v>68</v>
      </c>
      <c r="CB36" s="31">
        <v>1</v>
      </c>
      <c r="CC36" s="38"/>
      <c r="CD36" s="38"/>
      <c r="CE36" s="38"/>
      <c r="CF36" s="54">
        <v>4</v>
      </c>
      <c r="CG36" s="170" t="s">
        <v>80</v>
      </c>
      <c r="CH36" s="170"/>
      <c r="CI36" s="35"/>
      <c r="CJ36" s="35"/>
      <c r="CK36" s="35"/>
      <c r="CL36" s="34"/>
      <c r="CM36" s="35"/>
      <c r="CN36" s="35"/>
      <c r="CO36" s="43"/>
      <c r="CP36" s="38"/>
      <c r="CQ36" s="38"/>
      <c r="CR36" s="73"/>
      <c r="CS36" s="30"/>
      <c r="CT36" s="31" t="s">
        <v>68</v>
      </c>
      <c r="CU36" s="31">
        <v>1</v>
      </c>
      <c r="CV36" s="38"/>
      <c r="CW36" s="38"/>
      <c r="CX36" s="38"/>
      <c r="CY36" s="54">
        <v>4</v>
      </c>
      <c r="CZ36" s="170" t="s">
        <v>80</v>
      </c>
      <c r="DA36" s="170"/>
      <c r="DB36" s="35"/>
      <c r="DC36" s="35"/>
      <c r="DD36" s="35"/>
      <c r="DE36" s="34"/>
      <c r="DF36" s="35"/>
      <c r="DG36" s="35"/>
      <c r="DH36" s="43"/>
      <c r="DI36" s="38"/>
      <c r="DJ36" s="38"/>
      <c r="DK36" s="73"/>
      <c r="DL36" s="30"/>
      <c r="DM36" s="31" t="s">
        <v>68</v>
      </c>
      <c r="DN36" s="31">
        <v>1</v>
      </c>
      <c r="DO36" s="38"/>
      <c r="DP36" s="38"/>
      <c r="DQ36" s="38"/>
      <c r="DR36" s="54">
        <v>4</v>
      </c>
      <c r="DS36" s="170" t="s">
        <v>80</v>
      </c>
      <c r="DT36" s="170"/>
      <c r="DU36" s="35"/>
      <c r="DV36" s="35"/>
      <c r="DW36" s="35"/>
      <c r="DX36" s="34"/>
      <c r="DY36" s="35"/>
      <c r="DZ36" s="35"/>
      <c r="EA36" s="43"/>
      <c r="EB36" s="38"/>
      <c r="EC36" s="38"/>
      <c r="ED36" s="73"/>
      <c r="EE36" s="45"/>
    </row>
    <row r="37" spans="21:135">
      <c r="V37" s="71"/>
      <c r="W37" s="38"/>
      <c r="X37" s="38"/>
      <c r="Y37" s="38"/>
      <c r="Z37" s="38"/>
      <c r="AA37" s="37"/>
      <c r="AB37" s="38"/>
      <c r="AC37" s="38" t="s">
        <v>81</v>
      </c>
      <c r="AD37" s="38"/>
      <c r="AE37" s="38"/>
      <c r="AF37" s="38"/>
      <c r="AG37" s="37"/>
      <c r="AH37" s="38"/>
      <c r="AI37" s="38"/>
      <c r="AJ37" s="39"/>
      <c r="AK37" s="38"/>
      <c r="AL37" s="38"/>
      <c r="AM37" s="73"/>
      <c r="AN37" s="30"/>
      <c r="AO37" s="71"/>
      <c r="AP37" s="38"/>
      <c r="AQ37" s="38"/>
      <c r="AR37" s="38"/>
      <c r="AS37" s="38"/>
      <c r="AT37" s="37"/>
      <c r="AU37" s="38"/>
      <c r="AV37" s="38" t="s">
        <v>81</v>
      </c>
      <c r="AW37" s="38"/>
      <c r="AX37" s="38"/>
      <c r="AY37" s="38"/>
      <c r="AZ37" s="37"/>
      <c r="BA37" s="38"/>
      <c r="BB37" s="38"/>
      <c r="BC37" s="39"/>
      <c r="BD37" s="38"/>
      <c r="BE37" s="38"/>
      <c r="BF37" s="73"/>
      <c r="BG37" s="30"/>
      <c r="BH37" s="71"/>
      <c r="BI37" s="38"/>
      <c r="BJ37" s="38"/>
      <c r="BK37" s="38"/>
      <c r="BL37" s="38"/>
      <c r="BM37" s="37"/>
      <c r="BN37" s="38"/>
      <c r="BO37" s="38" t="s">
        <v>81</v>
      </c>
      <c r="BP37" s="38"/>
      <c r="BQ37" s="38"/>
      <c r="BR37" s="38"/>
      <c r="BS37" s="37"/>
      <c r="BT37" s="38"/>
      <c r="BU37" s="38"/>
      <c r="BV37" s="39"/>
      <c r="BW37" s="38"/>
      <c r="BX37" s="38"/>
      <c r="BY37" s="73"/>
      <c r="BZ37" s="30"/>
      <c r="CA37" s="71"/>
      <c r="CB37" s="38"/>
      <c r="CC37" s="38"/>
      <c r="CD37" s="38"/>
      <c r="CE37" s="38"/>
      <c r="CF37" s="37"/>
      <c r="CG37" s="38"/>
      <c r="CH37" s="38" t="s">
        <v>81</v>
      </c>
      <c r="CI37" s="38"/>
      <c r="CJ37" s="38"/>
      <c r="CK37" s="38"/>
      <c r="CL37" s="37"/>
      <c r="CM37" s="38"/>
      <c r="CN37" s="38"/>
      <c r="CO37" s="39"/>
      <c r="CP37" s="38"/>
      <c r="CQ37" s="38"/>
      <c r="CR37" s="73"/>
      <c r="CS37" s="30"/>
      <c r="CT37" s="71"/>
      <c r="CU37" s="38"/>
      <c r="CV37" s="38"/>
      <c r="CW37" s="38"/>
      <c r="CX37" s="38"/>
      <c r="CY37" s="37"/>
      <c r="CZ37" s="38"/>
      <c r="DA37" s="38" t="s">
        <v>81</v>
      </c>
      <c r="DB37" s="38"/>
      <c r="DC37" s="38"/>
      <c r="DD37" s="38"/>
      <c r="DE37" s="37"/>
      <c r="DF37" s="38"/>
      <c r="DG37" s="38"/>
      <c r="DH37" s="39"/>
      <c r="DI37" s="38"/>
      <c r="DJ37" s="38"/>
      <c r="DK37" s="73"/>
      <c r="DL37" s="30"/>
      <c r="DM37" s="71"/>
      <c r="DN37" s="38"/>
      <c r="DO37" s="38"/>
      <c r="DP37" s="38"/>
      <c r="DQ37" s="38"/>
      <c r="DR37" s="37"/>
      <c r="DS37" s="38"/>
      <c r="DT37" s="38" t="s">
        <v>81</v>
      </c>
      <c r="DU37" s="38"/>
      <c r="DV37" s="38"/>
      <c r="DW37" s="38"/>
      <c r="DX37" s="37"/>
      <c r="DY37" s="38"/>
      <c r="DZ37" s="38"/>
      <c r="EA37" s="39"/>
      <c r="EB37" s="38"/>
      <c r="EC37" s="38"/>
      <c r="ED37" s="73"/>
      <c r="EE37" s="45"/>
    </row>
    <row r="38" spans="21:135">
      <c r="U38" s="61"/>
      <c r="V38" s="110" t="s">
        <v>73</v>
      </c>
      <c r="W38" s="62">
        <f>N6</f>
        <v>-0.3274601162003995</v>
      </c>
      <c r="X38" s="63"/>
      <c r="Y38" s="63"/>
      <c r="Z38" s="59"/>
      <c r="AA38" s="37"/>
      <c r="AB38" s="52" t="s">
        <v>82</v>
      </c>
      <c r="AC38" s="53">
        <f>PRODUCT(AC33,W40)</f>
        <v>9.3316954002432465E-2</v>
      </c>
      <c r="AD38" s="53"/>
      <c r="AE38" s="53"/>
      <c r="AF38" s="53"/>
      <c r="AG38" s="37"/>
      <c r="AH38" s="38"/>
      <c r="AI38" s="38"/>
      <c r="AJ38" s="39"/>
      <c r="AK38" s="38"/>
      <c r="AL38" s="38"/>
      <c r="AM38" s="73"/>
      <c r="AN38" s="61"/>
      <c r="AO38" s="107" t="s">
        <v>73</v>
      </c>
      <c r="AP38" s="31">
        <f>M6</f>
        <v>-0.31727256266711479</v>
      </c>
      <c r="AQ38" s="38"/>
      <c r="AR38" s="38"/>
      <c r="AS38" s="38"/>
      <c r="AT38" s="37"/>
      <c r="AU38" s="52" t="s">
        <v>82</v>
      </c>
      <c r="AV38" s="53">
        <f>PRODUCT(AV33,AP40)</f>
        <v>0.14254951616822126</v>
      </c>
      <c r="AW38" s="53"/>
      <c r="AX38" s="53"/>
      <c r="AY38" s="53"/>
      <c r="AZ38" s="37"/>
      <c r="BA38" s="38"/>
      <c r="BB38" s="38"/>
      <c r="BC38" s="39"/>
      <c r="BD38" s="38"/>
      <c r="BE38" s="38"/>
      <c r="BF38" s="73"/>
      <c r="BG38" s="61"/>
      <c r="BH38" s="107" t="s">
        <v>73</v>
      </c>
      <c r="BI38" s="31">
        <f>L6</f>
        <v>-0.29461220436727831</v>
      </c>
      <c r="BJ38" s="38"/>
      <c r="BK38" s="38"/>
      <c r="BL38" s="38"/>
      <c r="BM38" s="37"/>
      <c r="BN38" s="52" t="s">
        <v>82</v>
      </c>
      <c r="BO38" s="53">
        <f>PRODUCT(BO33,BI40)</f>
        <v>0.16587594319525983</v>
      </c>
      <c r="BP38" s="53"/>
      <c r="BQ38" s="53"/>
      <c r="BR38" s="53"/>
      <c r="BS38" s="37"/>
      <c r="BT38" s="38"/>
      <c r="BU38" s="38"/>
      <c r="BV38" s="39"/>
      <c r="BW38" s="38"/>
      <c r="BX38" s="38"/>
      <c r="BY38" s="73"/>
      <c r="BZ38" s="61"/>
      <c r="CA38" s="31" t="s">
        <v>73</v>
      </c>
      <c r="CB38" s="31">
        <f>K6</f>
        <v>-0.24662982316866133</v>
      </c>
      <c r="CC38" s="38"/>
      <c r="CD38" s="38"/>
      <c r="CE38" s="38"/>
      <c r="CF38" s="37"/>
      <c r="CG38" s="52" t="s">
        <v>82</v>
      </c>
      <c r="CH38" s="53">
        <f>PRODUCT(CH33,CB40)</f>
        <v>0.17581457447887353</v>
      </c>
      <c r="CI38" s="53"/>
      <c r="CJ38" s="53"/>
      <c r="CK38" s="53"/>
      <c r="CL38" s="37"/>
      <c r="CM38" s="38"/>
      <c r="CN38" s="38"/>
      <c r="CO38" s="39"/>
      <c r="CP38" s="38"/>
      <c r="CQ38" s="38"/>
      <c r="CR38" s="73"/>
      <c r="CS38" s="61"/>
      <c r="CT38" s="31" t="s">
        <v>73</v>
      </c>
      <c r="CU38" s="31">
        <f>J6</f>
        <v>-0.15914104345003202</v>
      </c>
      <c r="CV38" s="38"/>
      <c r="CW38" s="38"/>
      <c r="CX38" s="38"/>
      <c r="CY38" s="37"/>
      <c r="CZ38" s="52" t="s">
        <v>82</v>
      </c>
      <c r="DA38" s="53">
        <f>PRODUCT(DA33,CU40)</f>
        <v>0.17785979575824803</v>
      </c>
      <c r="DB38" s="53"/>
      <c r="DC38" s="53"/>
      <c r="DD38" s="53"/>
      <c r="DE38" s="37"/>
      <c r="DF38" s="38"/>
      <c r="DG38" s="38"/>
      <c r="DH38" s="39"/>
      <c r="DI38" s="38"/>
      <c r="DJ38" s="38"/>
      <c r="DK38" s="73"/>
      <c r="DL38" s="61"/>
      <c r="DM38" s="31" t="s">
        <v>73</v>
      </c>
      <c r="DN38" s="31">
        <v>0</v>
      </c>
      <c r="DO38" s="38"/>
      <c r="DP38" s="38"/>
      <c r="DQ38" s="38"/>
      <c r="DR38" s="37"/>
      <c r="DS38" s="52" t="s">
        <v>82</v>
      </c>
      <c r="DT38" s="53">
        <f>PRODUCT(DT33,DN40)</f>
        <v>0.17096095854106114</v>
      </c>
      <c r="DU38" s="53"/>
      <c r="DV38" s="53"/>
      <c r="DW38" s="53"/>
      <c r="DX38" s="37"/>
      <c r="DY38" s="38"/>
      <c r="DZ38" s="38"/>
      <c r="EA38" s="39"/>
      <c r="EB38" s="38"/>
      <c r="EC38" s="38"/>
      <c r="ED38" s="73"/>
      <c r="EE38" s="45"/>
    </row>
    <row r="39" spans="21:135">
      <c r="V39" s="71"/>
      <c r="W39" s="38"/>
      <c r="X39" s="38"/>
      <c r="Y39" s="38"/>
      <c r="Z39" s="38"/>
      <c r="AA39" s="50">
        <v>5</v>
      </c>
      <c r="AB39" s="168" t="s">
        <v>83</v>
      </c>
      <c r="AC39" s="168"/>
      <c r="AD39" s="38"/>
      <c r="AE39" s="38"/>
      <c r="AF39" s="38"/>
      <c r="AG39" s="37"/>
      <c r="AH39" s="38"/>
      <c r="AI39" s="38"/>
      <c r="AJ39" s="39"/>
      <c r="AK39" s="38"/>
      <c r="AL39" s="38"/>
      <c r="AM39" s="73"/>
      <c r="AN39" s="30"/>
      <c r="AO39" s="71"/>
      <c r="AP39" s="38"/>
      <c r="AQ39" s="38"/>
      <c r="AR39" s="38"/>
      <c r="AS39" s="38"/>
      <c r="AT39" s="111">
        <v>5</v>
      </c>
      <c r="AU39" s="168" t="s">
        <v>83</v>
      </c>
      <c r="AV39" s="168"/>
      <c r="AW39" s="38"/>
      <c r="AX39" s="38"/>
      <c r="AY39" s="38"/>
      <c r="AZ39" s="37"/>
      <c r="BA39" s="38"/>
      <c r="BB39" s="38"/>
      <c r="BC39" s="39"/>
      <c r="BD39" s="38"/>
      <c r="BE39" s="38"/>
      <c r="BF39" s="73"/>
      <c r="BG39" s="30"/>
      <c r="BH39" s="71"/>
      <c r="BI39" s="38"/>
      <c r="BJ39" s="38"/>
      <c r="BK39" s="38"/>
      <c r="BL39" s="38"/>
      <c r="BM39" s="111">
        <v>5</v>
      </c>
      <c r="BN39" s="168" t="s">
        <v>83</v>
      </c>
      <c r="BO39" s="168"/>
      <c r="BP39" s="38"/>
      <c r="BQ39" s="38"/>
      <c r="BR39" s="38"/>
      <c r="BS39" s="37"/>
      <c r="BT39" s="38"/>
      <c r="BU39" s="38"/>
      <c r="BV39" s="39"/>
      <c r="BW39" s="38"/>
      <c r="BX39" s="38"/>
      <c r="BY39" s="73"/>
      <c r="BZ39" s="30"/>
      <c r="CA39" s="71"/>
      <c r="CB39" s="38"/>
      <c r="CC39" s="38"/>
      <c r="CD39" s="38"/>
      <c r="CE39" s="38"/>
      <c r="CF39" s="111">
        <v>5</v>
      </c>
      <c r="CG39" s="168" t="s">
        <v>83</v>
      </c>
      <c r="CH39" s="168"/>
      <c r="CI39" s="38"/>
      <c r="CJ39" s="38"/>
      <c r="CK39" s="38"/>
      <c r="CL39" s="37"/>
      <c r="CM39" s="38"/>
      <c r="CN39" s="38"/>
      <c r="CO39" s="39"/>
      <c r="CP39" s="38"/>
      <c r="CQ39" s="38"/>
      <c r="CR39" s="73"/>
      <c r="CS39" s="30"/>
      <c r="CT39" s="71"/>
      <c r="CU39" s="38"/>
      <c r="CV39" s="38"/>
      <c r="CW39" s="38"/>
      <c r="CX39" s="38"/>
      <c r="CY39" s="111">
        <v>5</v>
      </c>
      <c r="CZ39" s="168" t="s">
        <v>83</v>
      </c>
      <c r="DA39" s="168"/>
      <c r="DB39" s="38"/>
      <c r="DC39" s="38"/>
      <c r="DD39" s="38"/>
      <c r="DE39" s="37"/>
      <c r="DF39" s="38"/>
      <c r="DG39" s="38"/>
      <c r="DH39" s="39"/>
      <c r="DI39" s="38"/>
      <c r="DJ39" s="38"/>
      <c r="DK39" s="73"/>
      <c r="DL39" s="30"/>
      <c r="DM39" s="71"/>
      <c r="DN39" s="38"/>
      <c r="DO39" s="38"/>
      <c r="DP39" s="38"/>
      <c r="DQ39" s="38"/>
      <c r="DR39" s="111">
        <v>5</v>
      </c>
      <c r="DS39" s="168" t="s">
        <v>83</v>
      </c>
      <c r="DT39" s="168"/>
      <c r="DU39" s="38"/>
      <c r="DV39" s="38"/>
      <c r="DW39" s="38"/>
      <c r="DX39" s="37"/>
      <c r="DY39" s="38"/>
      <c r="DZ39" s="38"/>
      <c r="EA39" s="39"/>
      <c r="EB39" s="38"/>
      <c r="EC39" s="38"/>
      <c r="ED39" s="73"/>
      <c r="EE39" s="45"/>
    </row>
    <row r="40" spans="21:135">
      <c r="V40" s="108" t="s">
        <v>27</v>
      </c>
      <c r="W40" s="34">
        <f t="shared" ref="W40:W46" si="0">O2</f>
        <v>-0.27873366468967264</v>
      </c>
      <c r="X40" s="35"/>
      <c r="Y40" s="35"/>
      <c r="Z40" s="43"/>
      <c r="AA40" s="37"/>
      <c r="AB40" s="38"/>
      <c r="AC40" s="47" t="s">
        <v>84</v>
      </c>
      <c r="AD40" s="47"/>
      <c r="AE40" s="38"/>
      <c r="AF40" s="38"/>
      <c r="AG40" s="37"/>
      <c r="AH40" s="38"/>
      <c r="AI40" s="38"/>
      <c r="AJ40" s="39"/>
      <c r="AK40" s="38"/>
      <c r="AL40" s="38"/>
      <c r="AM40" s="73"/>
      <c r="AN40" s="30"/>
      <c r="AO40" s="107" t="s">
        <v>27</v>
      </c>
      <c r="AP40" s="31">
        <f t="shared" ref="AP40:AP46" si="1">N2</f>
        <v>-0.27642199985229848</v>
      </c>
      <c r="AQ40" s="38"/>
      <c r="AR40" s="38"/>
      <c r="AS40" s="39"/>
      <c r="AT40" s="37"/>
      <c r="AU40" s="38"/>
      <c r="AV40" s="47" t="s">
        <v>84</v>
      </c>
      <c r="AW40" s="47"/>
      <c r="AX40" s="38"/>
      <c r="AY40" s="38"/>
      <c r="AZ40" s="37"/>
      <c r="BA40" s="38"/>
      <c r="BB40" s="38"/>
      <c r="BC40" s="39"/>
      <c r="BD40" s="38"/>
      <c r="BE40" s="38"/>
      <c r="BF40" s="73"/>
      <c r="BG40" s="30"/>
      <c r="BH40" s="107" t="s">
        <v>27</v>
      </c>
      <c r="BI40" s="31">
        <f t="shared" ref="BI40:BI46" si="2">M2</f>
        <v>-0.27413208652665988</v>
      </c>
      <c r="BJ40" s="38"/>
      <c r="BK40" s="38"/>
      <c r="BL40" s="39"/>
      <c r="BM40" s="37"/>
      <c r="BN40" s="38"/>
      <c r="BO40" s="47" t="s">
        <v>84</v>
      </c>
      <c r="BP40" s="47"/>
      <c r="BQ40" s="38"/>
      <c r="BR40" s="38"/>
      <c r="BS40" s="37"/>
      <c r="BT40" s="38"/>
      <c r="BU40" s="38"/>
      <c r="BV40" s="39"/>
      <c r="BW40" s="38"/>
      <c r="BX40" s="38"/>
      <c r="BY40" s="73"/>
      <c r="BZ40" s="30"/>
      <c r="CA40" s="31" t="s">
        <v>27</v>
      </c>
      <c r="CB40" s="31">
        <f t="shared" ref="CB40:CB46" si="3">L2</f>
        <v>-0.26951024301880971</v>
      </c>
      <c r="CC40" s="38"/>
      <c r="CD40" s="38"/>
      <c r="CE40" s="39"/>
      <c r="CF40" s="37"/>
      <c r="CG40" s="38"/>
      <c r="CH40" s="47" t="s">
        <v>84</v>
      </c>
      <c r="CI40" s="47"/>
      <c r="CJ40" s="38"/>
      <c r="CK40" s="38"/>
      <c r="CL40" s="37"/>
      <c r="CM40" s="38"/>
      <c r="CN40" s="38"/>
      <c r="CO40" s="39"/>
      <c r="CP40" s="38"/>
      <c r="CQ40" s="38"/>
      <c r="CR40" s="73"/>
      <c r="CS40" s="30"/>
      <c r="CT40" s="31" t="s">
        <v>27</v>
      </c>
      <c r="CU40" s="31">
        <f t="shared" ref="CU40:CU46" si="4">K2</f>
        <v>-0.25679647921766369</v>
      </c>
      <c r="CV40" s="38"/>
      <c r="CW40" s="38"/>
      <c r="CX40" s="39"/>
      <c r="CY40" s="37"/>
      <c r="CZ40" s="38"/>
      <c r="DA40" s="47" t="s">
        <v>84</v>
      </c>
      <c r="DB40" s="47"/>
      <c r="DC40" s="38"/>
      <c r="DD40" s="38"/>
      <c r="DE40" s="37"/>
      <c r="DF40" s="38"/>
      <c r="DG40" s="38"/>
      <c r="DH40" s="39"/>
      <c r="DI40" s="38"/>
      <c r="DJ40" s="38"/>
      <c r="DK40" s="73"/>
      <c r="DL40" s="30"/>
      <c r="DM40" s="31" t="s">
        <v>27</v>
      </c>
      <c r="DN40" s="31">
        <f t="shared" ref="DN40:DN46" si="5">J2</f>
        <v>-0.23329348191833127</v>
      </c>
      <c r="DO40" s="38"/>
      <c r="DP40" s="38"/>
      <c r="DQ40" s="39"/>
      <c r="DR40" s="37"/>
      <c r="DS40" s="38"/>
      <c r="DT40" s="47" t="s">
        <v>84</v>
      </c>
      <c r="DU40" s="47"/>
      <c r="DV40" s="38"/>
      <c r="DW40" s="38"/>
      <c r="DX40" s="37"/>
      <c r="DY40" s="38"/>
      <c r="DZ40" s="38"/>
      <c r="EA40" s="39"/>
      <c r="EB40" s="38"/>
      <c r="EC40" s="38"/>
      <c r="ED40" s="73"/>
      <c r="EE40" s="45"/>
    </row>
    <row r="41" spans="21:135">
      <c r="V41" s="71" t="s">
        <v>16</v>
      </c>
      <c r="W41" s="37">
        <f t="shared" si="0"/>
        <v>0.69158346298517914</v>
      </c>
      <c r="X41" s="38"/>
      <c r="Y41" s="38"/>
      <c r="Z41" s="39"/>
      <c r="AA41" s="37"/>
      <c r="AB41" s="52" t="s">
        <v>85</v>
      </c>
      <c r="AC41" s="53">
        <f>PRODUCT(AC33,W41)</f>
        <v>-0.23153450903062753</v>
      </c>
      <c r="AD41" s="53"/>
      <c r="AE41" s="53"/>
      <c r="AF41" s="53"/>
      <c r="AG41" s="37"/>
      <c r="AH41" s="38"/>
      <c r="AI41" s="38"/>
      <c r="AJ41" s="39"/>
      <c r="AK41" s="38"/>
      <c r="AL41" s="38"/>
      <c r="AM41" s="73"/>
      <c r="AN41" s="30"/>
      <c r="AO41" s="107" t="s">
        <v>16</v>
      </c>
      <c r="AP41" s="31">
        <f t="shared" si="1"/>
        <v>0.6893586279506132</v>
      </c>
      <c r="AQ41" s="38"/>
      <c r="AR41" s="38"/>
      <c r="AS41" s="39"/>
      <c r="AT41" s="37"/>
      <c r="AU41" s="52" t="s">
        <v>85</v>
      </c>
      <c r="AV41" s="53">
        <f>PRODUCT(AV33,AP41)</f>
        <v>-0.3554989795792538</v>
      </c>
      <c r="AW41" s="53"/>
      <c r="AX41" s="53"/>
      <c r="AY41" s="53"/>
      <c r="AZ41" s="37"/>
      <c r="BA41" s="38"/>
      <c r="BB41" s="38"/>
      <c r="BC41" s="39"/>
      <c r="BD41" s="38"/>
      <c r="BE41" s="38"/>
      <c r="BF41" s="73"/>
      <c r="BG41" s="30"/>
      <c r="BH41" s="107" t="s">
        <v>16</v>
      </c>
      <c r="BI41" s="31">
        <f t="shared" si="2"/>
        <v>0.69184467253233806</v>
      </c>
      <c r="BJ41" s="38"/>
      <c r="BK41" s="38"/>
      <c r="BL41" s="39"/>
      <c r="BM41" s="37"/>
      <c r="BN41" s="52" t="s">
        <v>85</v>
      </c>
      <c r="BO41" s="53">
        <f>PRODUCT(BO33,BI41)</f>
        <v>-0.41863172259390574</v>
      </c>
      <c r="BP41" s="53"/>
      <c r="BQ41" s="53"/>
      <c r="BR41" s="53"/>
      <c r="BS41" s="37"/>
      <c r="BT41" s="38"/>
      <c r="BU41" s="38"/>
      <c r="BV41" s="39"/>
      <c r="BW41" s="38"/>
      <c r="BX41" s="38"/>
      <c r="BY41" s="73"/>
      <c r="BZ41" s="30"/>
      <c r="CA41" s="31" t="s">
        <v>16</v>
      </c>
      <c r="CB41" s="31">
        <f t="shared" si="3"/>
        <v>0.69448426016029885</v>
      </c>
      <c r="CC41" s="38"/>
      <c r="CD41" s="38"/>
      <c r="CE41" s="39"/>
      <c r="CF41" s="37"/>
      <c r="CG41" s="52" t="s">
        <v>85</v>
      </c>
      <c r="CH41" s="53">
        <f>PRODUCT(CH33,CB41)</f>
        <v>-0.45304569249279547</v>
      </c>
      <c r="CI41" s="53"/>
      <c r="CJ41" s="53"/>
      <c r="CK41" s="53"/>
      <c r="CL41" s="37"/>
      <c r="CM41" s="38"/>
      <c r="CN41" s="38"/>
      <c r="CO41" s="39"/>
      <c r="CP41" s="38"/>
      <c r="CQ41" s="38"/>
      <c r="CR41" s="73"/>
      <c r="CS41" s="30"/>
      <c r="CT41" s="31" t="s">
        <v>16</v>
      </c>
      <c r="CU41" s="31">
        <f t="shared" si="4"/>
        <v>0.68911251456103173</v>
      </c>
      <c r="CV41" s="38"/>
      <c r="CW41" s="38"/>
      <c r="CX41" s="39"/>
      <c r="CY41" s="37"/>
      <c r="CZ41" s="52" t="s">
        <v>85</v>
      </c>
      <c r="DA41" s="53">
        <f>PRODUCT(DA33,CU41)</f>
        <v>-0.47728618191213579</v>
      </c>
      <c r="DB41" s="53"/>
      <c r="DC41" s="53"/>
      <c r="DD41" s="53"/>
      <c r="DE41" s="37"/>
      <c r="DF41" s="38"/>
      <c r="DG41" s="38"/>
      <c r="DH41" s="39"/>
      <c r="DI41" s="38"/>
      <c r="DJ41" s="38"/>
      <c r="DK41" s="73"/>
      <c r="DL41" s="30"/>
      <c r="DM41" s="31" t="s">
        <v>16</v>
      </c>
      <c r="DN41" s="31">
        <f t="shared" si="5"/>
        <v>0.68214954889199308</v>
      </c>
      <c r="DO41" s="38"/>
      <c r="DP41" s="38"/>
      <c r="DQ41" s="39"/>
      <c r="DR41" s="37"/>
      <c r="DS41" s="52" t="s">
        <v>85</v>
      </c>
      <c r="DT41" s="53">
        <f>PRODUCT(DT33,DN41)</f>
        <v>-0.4998894087737647</v>
      </c>
      <c r="DU41" s="53"/>
      <c r="DV41" s="53"/>
      <c r="DW41" s="53"/>
      <c r="DX41" s="37"/>
      <c r="DY41" s="38"/>
      <c r="DZ41" s="38"/>
      <c r="EA41" s="39"/>
      <c r="EB41" s="38"/>
      <c r="EC41" s="38"/>
      <c r="ED41" s="73"/>
      <c r="EE41" s="45"/>
    </row>
    <row r="42" spans="21:135">
      <c r="V42" s="71" t="s">
        <v>17</v>
      </c>
      <c r="W42" s="37">
        <f t="shared" si="0"/>
        <v>0.43157215106310437</v>
      </c>
      <c r="X42" s="38"/>
      <c r="Y42" s="38"/>
      <c r="Z42" s="39"/>
      <c r="AA42" s="50">
        <v>6</v>
      </c>
      <c r="AB42" s="168" t="s">
        <v>86</v>
      </c>
      <c r="AC42" s="168"/>
      <c r="AD42" s="38"/>
      <c r="AE42" s="38"/>
      <c r="AF42" s="38"/>
      <c r="AG42" s="37"/>
      <c r="AH42" s="38"/>
      <c r="AI42" s="38"/>
      <c r="AJ42" s="39"/>
      <c r="AK42" s="38"/>
      <c r="AL42" s="38"/>
      <c r="AM42" s="73"/>
      <c r="AN42" s="30"/>
      <c r="AO42" s="107" t="s">
        <v>17</v>
      </c>
      <c r="AP42" s="31">
        <f t="shared" si="1"/>
        <v>0.43150981760278345</v>
      </c>
      <c r="AQ42" s="38"/>
      <c r="AR42" s="38"/>
      <c r="AS42" s="39"/>
      <c r="AT42" s="50">
        <v>6</v>
      </c>
      <c r="AU42" s="168" t="s">
        <v>86</v>
      </c>
      <c r="AV42" s="168"/>
      <c r="AW42" s="38"/>
      <c r="AX42" s="38"/>
      <c r="AY42" s="38"/>
      <c r="AZ42" s="37"/>
      <c r="BA42" s="38"/>
      <c r="BB42" s="38"/>
      <c r="BC42" s="39"/>
      <c r="BD42" s="38"/>
      <c r="BE42" s="38"/>
      <c r="BF42" s="73"/>
      <c r="BG42" s="30"/>
      <c r="BH42" s="107" t="s">
        <v>17</v>
      </c>
      <c r="BI42" s="31">
        <f t="shared" si="2"/>
        <v>0.4331651477492055</v>
      </c>
      <c r="BJ42" s="38"/>
      <c r="BK42" s="38"/>
      <c r="BL42" s="39"/>
      <c r="BM42" s="50">
        <v>6</v>
      </c>
      <c r="BN42" s="168" t="s">
        <v>86</v>
      </c>
      <c r="BO42" s="168"/>
      <c r="BP42" s="38"/>
      <c r="BQ42" s="38"/>
      <c r="BR42" s="38"/>
      <c r="BS42" s="37"/>
      <c r="BT42" s="38"/>
      <c r="BU42" s="38"/>
      <c r="BV42" s="39"/>
      <c r="BW42" s="38"/>
      <c r="BX42" s="38"/>
      <c r="BY42" s="73"/>
      <c r="BZ42" s="30"/>
      <c r="CA42" s="31" t="s">
        <v>17</v>
      </c>
      <c r="CB42" s="31">
        <f t="shared" si="3"/>
        <v>0.43563905312968765</v>
      </c>
      <c r="CC42" s="38"/>
      <c r="CD42" s="38"/>
      <c r="CE42" s="39"/>
      <c r="CF42" s="50">
        <v>6</v>
      </c>
      <c r="CG42" s="168" t="s">
        <v>86</v>
      </c>
      <c r="CH42" s="168"/>
      <c r="CI42" s="38"/>
      <c r="CJ42" s="38"/>
      <c r="CK42" s="38"/>
      <c r="CL42" s="37"/>
      <c r="CM42" s="38"/>
      <c r="CN42" s="38"/>
      <c r="CO42" s="39"/>
      <c r="CP42" s="38"/>
      <c r="CQ42" s="38"/>
      <c r="CR42" s="73"/>
      <c r="CS42" s="30"/>
      <c r="CT42" s="31" t="s">
        <v>17</v>
      </c>
      <c r="CU42" s="31">
        <f t="shared" si="4"/>
        <v>0.43777616467892633</v>
      </c>
      <c r="CV42" s="38"/>
      <c r="CW42" s="38"/>
      <c r="CX42" s="39"/>
      <c r="CY42" s="50">
        <v>6</v>
      </c>
      <c r="CZ42" s="168" t="s">
        <v>86</v>
      </c>
      <c r="DA42" s="168"/>
      <c r="DB42" s="38"/>
      <c r="DC42" s="38"/>
      <c r="DD42" s="38"/>
      <c r="DE42" s="37"/>
      <c r="DF42" s="38"/>
      <c r="DG42" s="38"/>
      <c r="DH42" s="39"/>
      <c r="DI42" s="38"/>
      <c r="DJ42" s="38"/>
      <c r="DK42" s="73"/>
      <c r="DL42" s="30"/>
      <c r="DM42" s="31" t="s">
        <v>17</v>
      </c>
      <c r="DN42" s="31">
        <f t="shared" si="5"/>
        <v>0.44278136771019744</v>
      </c>
      <c r="DO42" s="38"/>
      <c r="DP42" s="38"/>
      <c r="DQ42" s="39"/>
      <c r="DR42" s="50">
        <v>6</v>
      </c>
      <c r="DS42" s="168" t="s">
        <v>86</v>
      </c>
      <c r="DT42" s="168"/>
      <c r="DU42" s="38"/>
      <c r="DV42" s="38"/>
      <c r="DW42" s="38"/>
      <c r="DX42" s="37"/>
      <c r="DY42" s="38"/>
      <c r="DZ42" s="38"/>
      <c r="EA42" s="39"/>
      <c r="EB42" s="38"/>
      <c r="EC42" s="38"/>
      <c r="ED42" s="73"/>
      <c r="EE42" s="45"/>
    </row>
    <row r="43" spans="21:135">
      <c r="V43" s="71" t="s">
        <v>18</v>
      </c>
      <c r="W43" s="37">
        <f t="shared" si="0"/>
        <v>0.74713602429127657</v>
      </c>
      <c r="X43" s="38"/>
      <c r="Y43" s="38"/>
      <c r="Z43" s="39"/>
      <c r="AA43" s="37"/>
      <c r="AB43" s="38"/>
      <c r="AC43" s="38" t="s">
        <v>87</v>
      </c>
      <c r="AD43" s="38"/>
      <c r="AE43" s="38"/>
      <c r="AF43" s="38"/>
      <c r="AG43" s="37"/>
      <c r="AH43" s="38"/>
      <c r="AI43" s="38"/>
      <c r="AJ43" s="39"/>
      <c r="AK43" s="38"/>
      <c r="AL43" s="38"/>
      <c r="AM43" s="73"/>
      <c r="AN43" s="30"/>
      <c r="AO43" s="107" t="s">
        <v>18</v>
      </c>
      <c r="AP43" s="31">
        <f t="shared" si="1"/>
        <v>0.75113675353066278</v>
      </c>
      <c r="AQ43" s="38"/>
      <c r="AR43" s="38"/>
      <c r="AS43" s="39"/>
      <c r="AT43" s="37"/>
      <c r="AU43" s="38"/>
      <c r="AV43" s="38" t="s">
        <v>87</v>
      </c>
      <c r="AW43" s="38"/>
      <c r="AX43" s="38"/>
      <c r="AY43" s="38"/>
      <c r="AZ43" s="37"/>
      <c r="BA43" s="38"/>
      <c r="BB43" s="38"/>
      <c r="BC43" s="39"/>
      <c r="BD43" s="38"/>
      <c r="BE43" s="38"/>
      <c r="BF43" s="73"/>
      <c r="BG43" s="30"/>
      <c r="BH43" s="107" t="s">
        <v>18</v>
      </c>
      <c r="BI43" s="31">
        <f t="shared" si="2"/>
        <v>0.74454211980519058</v>
      </c>
      <c r="BJ43" s="38"/>
      <c r="BK43" s="38"/>
      <c r="BL43" s="39"/>
      <c r="BM43" s="37"/>
      <c r="BN43" s="38"/>
      <c r="BO43" s="38" t="s">
        <v>87</v>
      </c>
      <c r="BP43" s="38"/>
      <c r="BQ43" s="38"/>
      <c r="BR43" s="38"/>
      <c r="BS43" s="37"/>
      <c r="BT43" s="38"/>
      <c r="BU43" s="38"/>
      <c r="BV43" s="39"/>
      <c r="BW43" s="38"/>
      <c r="BX43" s="38"/>
      <c r="BY43" s="73"/>
      <c r="BZ43" s="30"/>
      <c r="CA43" s="31" t="s">
        <v>18</v>
      </c>
      <c r="CB43" s="31">
        <f t="shared" si="3"/>
        <v>0.7364182183080249</v>
      </c>
      <c r="CC43" s="38"/>
      <c r="CD43" s="38"/>
      <c r="CE43" s="39"/>
      <c r="CF43" s="37"/>
      <c r="CG43" s="38"/>
      <c r="CH43" s="38" t="s">
        <v>87</v>
      </c>
      <c r="CI43" s="38"/>
      <c r="CJ43" s="38"/>
      <c r="CK43" s="38"/>
      <c r="CL43" s="37"/>
      <c r="CM43" s="38"/>
      <c r="CN43" s="38"/>
      <c r="CO43" s="39"/>
      <c r="CP43" s="38"/>
      <c r="CQ43" s="38"/>
      <c r="CR43" s="73"/>
      <c r="CS43" s="30"/>
      <c r="CT43" s="31" t="s">
        <v>18</v>
      </c>
      <c r="CU43" s="31">
        <f t="shared" si="4"/>
        <v>0.74323714790399242</v>
      </c>
      <c r="CV43" s="38"/>
      <c r="CW43" s="38"/>
      <c r="CX43" s="39"/>
      <c r="CY43" s="37"/>
      <c r="CZ43" s="38"/>
      <c r="DA43" s="38" t="s">
        <v>87</v>
      </c>
      <c r="DB43" s="38"/>
      <c r="DC43" s="38"/>
      <c r="DD43" s="38"/>
      <c r="DE43" s="37"/>
      <c r="DF43" s="38"/>
      <c r="DG43" s="38"/>
      <c r="DH43" s="39"/>
      <c r="DI43" s="38"/>
      <c r="DJ43" s="38"/>
      <c r="DK43" s="73"/>
      <c r="DL43" s="30"/>
      <c r="DM43" s="31" t="s">
        <v>18</v>
      </c>
      <c r="DN43" s="31">
        <f t="shared" si="5"/>
        <v>0.74883733572737865</v>
      </c>
      <c r="DO43" s="38"/>
      <c r="DP43" s="38"/>
      <c r="DQ43" s="39"/>
      <c r="DR43" s="37"/>
      <c r="DS43" s="38"/>
      <c r="DT43" s="38" t="s">
        <v>87</v>
      </c>
      <c r="DU43" s="38"/>
      <c r="DV43" s="38"/>
      <c r="DW43" s="38"/>
      <c r="DX43" s="37"/>
      <c r="DY43" s="38"/>
      <c r="DZ43" s="38"/>
      <c r="EA43" s="39"/>
      <c r="EB43" s="38"/>
      <c r="EC43" s="38"/>
      <c r="ED43" s="73"/>
      <c r="EE43" s="45"/>
    </row>
    <row r="44" spans="21:135">
      <c r="V44" s="71" t="s">
        <v>129</v>
      </c>
      <c r="W44" s="37">
        <f>O6</f>
        <v>-0.33409025981261409</v>
      </c>
      <c r="X44" s="38"/>
      <c r="Y44" s="38"/>
      <c r="Z44" s="39"/>
      <c r="AA44" s="37"/>
      <c r="AB44" s="52" t="s">
        <v>88</v>
      </c>
      <c r="AC44" s="53">
        <f>PRODUCT(AC33,W38)</f>
        <v>0.10963003207784416</v>
      </c>
      <c r="AD44" s="53"/>
      <c r="AE44" s="53"/>
      <c r="AF44" s="53"/>
      <c r="AG44" s="37"/>
      <c r="AH44" s="38"/>
      <c r="AI44" s="38"/>
      <c r="AJ44" s="39"/>
      <c r="AK44" s="38"/>
      <c r="AL44" s="38"/>
      <c r="AM44" s="73"/>
      <c r="AN44" s="30"/>
      <c r="AO44" s="107" t="s">
        <v>129</v>
      </c>
      <c r="AP44" s="31">
        <f t="shared" si="1"/>
        <v>-0.3274601162003995</v>
      </c>
      <c r="AQ44" s="38"/>
      <c r="AR44" s="38"/>
      <c r="AS44" s="39"/>
      <c r="AT44" s="37"/>
      <c r="AU44" s="52" t="s">
        <v>88</v>
      </c>
      <c r="AV44" s="53">
        <f>PRODUCT(AV33,AP38)</f>
        <v>0.16361595794045045</v>
      </c>
      <c r="AW44" s="53"/>
      <c r="AX44" s="53"/>
      <c r="AY44" s="53"/>
      <c r="AZ44" s="37"/>
      <c r="BA44" s="38"/>
      <c r="BB44" s="38"/>
      <c r="BC44" s="39"/>
      <c r="BD44" s="38"/>
      <c r="BE44" s="38"/>
      <c r="BF44" s="73"/>
      <c r="BG44" s="30"/>
      <c r="BH44" s="107" t="s">
        <v>129</v>
      </c>
      <c r="BI44" s="31">
        <f t="shared" si="2"/>
        <v>-0.31727256266711479</v>
      </c>
      <c r="BJ44" s="38"/>
      <c r="BK44" s="38"/>
      <c r="BL44" s="39"/>
      <c r="BM44" s="37"/>
      <c r="BN44" s="52" t="s">
        <v>88</v>
      </c>
      <c r="BO44" s="53">
        <f>PRODUCT(BO33,BI38)</f>
        <v>0.17826835922581546</v>
      </c>
      <c r="BP44" s="53"/>
      <c r="BQ44" s="53"/>
      <c r="BR44" s="53"/>
      <c r="BS44" s="37"/>
      <c r="BT44" s="38"/>
      <c r="BU44" s="38"/>
      <c r="BV44" s="39"/>
      <c r="BW44" s="38"/>
      <c r="BX44" s="38"/>
      <c r="BY44" s="73"/>
      <c r="BZ44" s="30"/>
      <c r="CA44" s="31" t="s">
        <v>129</v>
      </c>
      <c r="CB44" s="31">
        <f t="shared" si="3"/>
        <v>-0.29461220436727831</v>
      </c>
      <c r="CC44" s="38"/>
      <c r="CD44" s="38"/>
      <c r="CE44" s="39"/>
      <c r="CF44" s="37"/>
      <c r="CG44" s="52" t="s">
        <v>88</v>
      </c>
      <c r="CH44" s="53">
        <f>PRODUCT(CH33,CB38)</f>
        <v>0.16088856931189716</v>
      </c>
      <c r="CI44" s="53"/>
      <c r="CJ44" s="53"/>
      <c r="CK44" s="53"/>
      <c r="CL44" s="37"/>
      <c r="CM44" s="38"/>
      <c r="CN44" s="38"/>
      <c r="CO44" s="39"/>
      <c r="CP44" s="38"/>
      <c r="CQ44" s="38"/>
      <c r="CR44" s="73"/>
      <c r="CS44" s="30"/>
      <c r="CT44" s="31" t="s">
        <v>129</v>
      </c>
      <c r="CU44" s="31">
        <f t="shared" si="4"/>
        <v>-0.24662982316866133</v>
      </c>
      <c r="CV44" s="38"/>
      <c r="CW44" s="38"/>
      <c r="CX44" s="39"/>
      <c r="CY44" s="37"/>
      <c r="CZ44" s="52" t="s">
        <v>88</v>
      </c>
      <c r="DA44" s="53">
        <f>PRODUCT(DA33,CU38)</f>
        <v>0.11022266960593996</v>
      </c>
      <c r="DB44" s="53"/>
      <c r="DC44" s="53"/>
      <c r="DD44" s="53"/>
      <c r="DE44" s="37"/>
      <c r="DF44" s="38"/>
      <c r="DG44" s="38"/>
      <c r="DH44" s="39"/>
      <c r="DI44" s="38"/>
      <c r="DJ44" s="38"/>
      <c r="DK44" s="73"/>
      <c r="DL44" s="30"/>
      <c r="DM44" s="31" t="s">
        <v>129</v>
      </c>
      <c r="DN44" s="31">
        <f t="shared" si="5"/>
        <v>-0.15914104345003202</v>
      </c>
      <c r="DO44" s="38"/>
      <c r="DP44" s="38"/>
      <c r="DQ44" s="39"/>
      <c r="DR44" s="37"/>
      <c r="DS44" s="52" t="s">
        <v>88</v>
      </c>
      <c r="DT44" s="53">
        <f>PRODUCT(DT33,DN38)</f>
        <v>0</v>
      </c>
      <c r="DU44" s="53"/>
      <c r="DV44" s="53"/>
      <c r="DW44" s="53"/>
      <c r="DX44" s="37"/>
      <c r="DY44" s="38"/>
      <c r="DZ44" s="38"/>
      <c r="EA44" s="39"/>
      <c r="EB44" s="38"/>
      <c r="EC44" s="38"/>
      <c r="ED44" s="73"/>
      <c r="EE44" s="45"/>
    </row>
    <row r="45" spans="21:135">
      <c r="V45" s="71" t="s">
        <v>55</v>
      </c>
      <c r="W45" s="37">
        <f t="shared" si="0"/>
        <v>-0.2407206932719145</v>
      </c>
      <c r="X45" s="38"/>
      <c r="Y45" s="38"/>
      <c r="Z45" s="39"/>
      <c r="AA45" s="50">
        <v>7</v>
      </c>
      <c r="AB45" s="168" t="s">
        <v>89</v>
      </c>
      <c r="AC45" s="168"/>
      <c r="AD45" s="38"/>
      <c r="AE45" s="38"/>
      <c r="AF45" s="38"/>
      <c r="AG45" s="37"/>
      <c r="AH45" s="38"/>
      <c r="AI45" s="38"/>
      <c r="AJ45" s="39"/>
      <c r="AK45" s="38"/>
      <c r="AL45" s="38"/>
      <c r="AM45" s="73"/>
      <c r="AN45" s="30"/>
      <c r="AO45" s="107" t="s">
        <v>55</v>
      </c>
      <c r="AP45" s="31">
        <f t="shared" si="1"/>
        <v>-0.2375370347419887</v>
      </c>
      <c r="AQ45" s="38"/>
      <c r="AR45" s="38"/>
      <c r="AS45" s="39"/>
      <c r="AT45" s="50">
        <v>7</v>
      </c>
      <c r="AU45" s="168" t="s">
        <v>89</v>
      </c>
      <c r="AV45" s="168"/>
      <c r="AW45" s="38"/>
      <c r="AX45" s="38"/>
      <c r="AY45" s="38"/>
      <c r="AZ45" s="37"/>
      <c r="BA45" s="38"/>
      <c r="BB45" s="38"/>
      <c r="BC45" s="39"/>
      <c r="BD45" s="38"/>
      <c r="BE45" s="38"/>
      <c r="BF45" s="73"/>
      <c r="BG45" s="30"/>
      <c r="BH45" s="107" t="s">
        <v>55</v>
      </c>
      <c r="BI45" s="31">
        <f t="shared" si="2"/>
        <v>-0.22860322966705135</v>
      </c>
      <c r="BJ45" s="38"/>
      <c r="BK45" s="38"/>
      <c r="BL45" s="39"/>
      <c r="BM45" s="50">
        <v>7</v>
      </c>
      <c r="BN45" s="168" t="s">
        <v>89</v>
      </c>
      <c r="BO45" s="168"/>
      <c r="BP45" s="38"/>
      <c r="BQ45" s="38"/>
      <c r="BR45" s="38"/>
      <c r="BS45" s="37"/>
      <c r="BT45" s="38"/>
      <c r="BU45" s="38"/>
      <c r="BV45" s="39"/>
      <c r="BW45" s="38"/>
      <c r="BX45" s="38"/>
      <c r="BY45" s="73"/>
      <c r="BZ45" s="30"/>
      <c r="CA45" s="31" t="s">
        <v>55</v>
      </c>
      <c r="CB45" s="31">
        <f t="shared" si="3"/>
        <v>-0.21089128014610348</v>
      </c>
      <c r="CC45" s="38"/>
      <c r="CD45" s="38"/>
      <c r="CE45" s="39"/>
      <c r="CF45" s="50">
        <v>7</v>
      </c>
      <c r="CG45" s="168" t="s">
        <v>89</v>
      </c>
      <c r="CH45" s="168"/>
      <c r="CI45" s="38"/>
      <c r="CJ45" s="38"/>
      <c r="CK45" s="38"/>
      <c r="CL45" s="37"/>
      <c r="CM45" s="38"/>
      <c r="CN45" s="38"/>
      <c r="CO45" s="39"/>
      <c r="CP45" s="38"/>
      <c r="CQ45" s="38"/>
      <c r="CR45" s="73"/>
      <c r="CS45" s="30"/>
      <c r="CT45" s="31" t="s">
        <v>55</v>
      </c>
      <c r="CU45" s="31">
        <f t="shared" si="4"/>
        <v>-0.17967612454246656</v>
      </c>
      <c r="CV45" s="38"/>
      <c r="CW45" s="38"/>
      <c r="CX45" s="39"/>
      <c r="CY45" s="50">
        <v>7</v>
      </c>
      <c r="CZ45" s="168" t="s">
        <v>89</v>
      </c>
      <c r="DA45" s="168"/>
      <c r="DB45" s="38"/>
      <c r="DC45" s="38"/>
      <c r="DD45" s="38"/>
      <c r="DE45" s="37"/>
      <c r="DF45" s="38"/>
      <c r="DG45" s="38"/>
      <c r="DH45" s="39"/>
      <c r="DI45" s="38"/>
      <c r="DJ45" s="38"/>
      <c r="DK45" s="73"/>
      <c r="DL45" s="30"/>
      <c r="DM45" s="31" t="s">
        <v>55</v>
      </c>
      <c r="DN45" s="31">
        <f t="shared" si="5"/>
        <v>-0.11817480863295614</v>
      </c>
      <c r="DO45" s="38"/>
      <c r="DP45" s="38"/>
      <c r="DQ45" s="39"/>
      <c r="DR45" s="50">
        <v>7</v>
      </c>
      <c r="DS45" s="168" t="s">
        <v>89</v>
      </c>
      <c r="DT45" s="168"/>
      <c r="DU45" s="38"/>
      <c r="DV45" s="38"/>
      <c r="DW45" s="38"/>
      <c r="DX45" s="37"/>
      <c r="DY45" s="38"/>
      <c r="DZ45" s="38"/>
      <c r="EA45" s="39"/>
      <c r="EB45" s="38"/>
      <c r="EC45" s="38"/>
      <c r="ED45" s="73"/>
      <c r="EE45" s="45"/>
    </row>
    <row r="46" spans="21:135">
      <c r="V46" s="109" t="s">
        <v>157</v>
      </c>
      <c r="W46" s="40">
        <f t="shared" si="0"/>
        <v>-0.28630853828583724</v>
      </c>
      <c r="X46" s="41"/>
      <c r="Y46" s="41"/>
      <c r="Z46" s="42"/>
      <c r="AA46" s="37"/>
      <c r="AB46" s="38"/>
      <c r="AC46" s="171" t="s">
        <v>90</v>
      </c>
      <c r="AD46" s="171"/>
      <c r="AE46" s="171"/>
      <c r="AF46" s="38"/>
      <c r="AG46" s="37"/>
      <c r="AH46" s="38"/>
      <c r="AI46" s="38"/>
      <c r="AJ46" s="39"/>
      <c r="AK46" s="38"/>
      <c r="AL46" s="38"/>
      <c r="AM46" s="73"/>
      <c r="AN46" s="30"/>
      <c r="AO46" s="107" t="s">
        <v>157</v>
      </c>
      <c r="AP46" s="62">
        <f t="shared" si="1"/>
        <v>-0.28380389019540753</v>
      </c>
      <c r="AQ46" s="38"/>
      <c r="AR46" s="38"/>
      <c r="AS46" s="38"/>
      <c r="AT46" s="37"/>
      <c r="AU46" s="38"/>
      <c r="AV46" s="171" t="s">
        <v>90</v>
      </c>
      <c r="AW46" s="171"/>
      <c r="AX46" s="171"/>
      <c r="AY46" s="38"/>
      <c r="AZ46" s="37"/>
      <c r="BA46" s="38"/>
      <c r="BB46" s="38"/>
      <c r="BC46" s="39"/>
      <c r="BD46" s="38"/>
      <c r="BE46" s="38"/>
      <c r="BF46" s="73"/>
      <c r="BG46" s="30"/>
      <c r="BH46" s="107" t="s">
        <v>157</v>
      </c>
      <c r="BI46" s="62">
        <f t="shared" si="2"/>
        <v>-0.28132622422128439</v>
      </c>
      <c r="BJ46" s="38"/>
      <c r="BK46" s="38"/>
      <c r="BL46" s="38"/>
      <c r="BM46" s="37"/>
      <c r="BN46" s="38"/>
      <c r="BO46" s="171" t="s">
        <v>90</v>
      </c>
      <c r="BP46" s="171"/>
      <c r="BQ46" s="171"/>
      <c r="BR46" s="38"/>
      <c r="BS46" s="37"/>
      <c r="BT46" s="38"/>
      <c r="BU46" s="38"/>
      <c r="BV46" s="39"/>
      <c r="BW46" s="38"/>
      <c r="BX46" s="38"/>
      <c r="BY46" s="73"/>
      <c r="BZ46" s="30"/>
      <c r="CA46" s="31" t="s">
        <v>157</v>
      </c>
      <c r="CB46" s="62">
        <f t="shared" si="3"/>
        <v>-0.27633563024701313</v>
      </c>
      <c r="CC46" s="38"/>
      <c r="CD46" s="38"/>
      <c r="CE46" s="38"/>
      <c r="CF46" s="37"/>
      <c r="CG46" s="38"/>
      <c r="CH46" s="171" t="s">
        <v>90</v>
      </c>
      <c r="CI46" s="171"/>
      <c r="CJ46" s="171"/>
      <c r="CK46" s="38"/>
      <c r="CL46" s="37"/>
      <c r="CM46" s="38"/>
      <c r="CN46" s="38"/>
      <c r="CO46" s="39"/>
      <c r="CP46" s="38"/>
      <c r="CQ46" s="38"/>
      <c r="CR46" s="73"/>
      <c r="CS46" s="30"/>
      <c r="CT46" s="31" t="s">
        <v>157</v>
      </c>
      <c r="CU46" s="62">
        <f t="shared" si="4"/>
        <v>-0.26267568036726407</v>
      </c>
      <c r="CV46" s="38"/>
      <c r="CW46" s="38"/>
      <c r="CX46" s="38"/>
      <c r="CY46" s="37"/>
      <c r="CZ46" s="38"/>
      <c r="DA46" s="171" t="s">
        <v>90</v>
      </c>
      <c r="DB46" s="171"/>
      <c r="DC46" s="171"/>
      <c r="DD46" s="38"/>
      <c r="DE46" s="37"/>
      <c r="DF46" s="38"/>
      <c r="DG46" s="38"/>
      <c r="DH46" s="39"/>
      <c r="DI46" s="38"/>
      <c r="DJ46" s="38"/>
      <c r="DK46" s="73"/>
      <c r="DL46" s="30"/>
      <c r="DM46" s="31" t="s">
        <v>157</v>
      </c>
      <c r="DN46" s="62">
        <f t="shared" si="5"/>
        <v>-0.23766970273965843</v>
      </c>
      <c r="DO46" s="38"/>
      <c r="DP46" s="38"/>
      <c r="DQ46" s="38"/>
      <c r="DR46" s="37"/>
      <c r="DS46" s="38"/>
      <c r="DT46" s="171" t="s">
        <v>90</v>
      </c>
      <c r="DU46" s="171"/>
      <c r="DV46" s="171"/>
      <c r="DW46" s="38"/>
      <c r="DX46" s="37"/>
      <c r="DY46" s="38"/>
      <c r="DZ46" s="38"/>
      <c r="EA46" s="39"/>
      <c r="EB46" s="38"/>
      <c r="EC46" s="38"/>
      <c r="ED46" s="73"/>
      <c r="EE46" s="45"/>
    </row>
    <row r="47" spans="21:135">
      <c r="V47" s="71"/>
      <c r="W47" s="38"/>
      <c r="X47" s="38"/>
      <c r="Y47" s="38"/>
      <c r="Z47" s="38"/>
      <c r="AA47" s="37"/>
      <c r="AB47" s="38" t="s">
        <v>91</v>
      </c>
      <c r="AC47" s="53">
        <f>PRODUCT(AC33,W42)</f>
        <v>-0.14448559205908756</v>
      </c>
      <c r="AD47" s="53"/>
      <c r="AE47" s="53"/>
      <c r="AF47" s="53"/>
      <c r="AG47" s="37"/>
      <c r="AH47" s="38"/>
      <c r="AI47" s="38"/>
      <c r="AJ47" s="39"/>
      <c r="AK47" s="38"/>
      <c r="AL47" s="38"/>
      <c r="AM47" s="73"/>
      <c r="AN47" s="30"/>
      <c r="AO47" s="71"/>
      <c r="AP47" s="38"/>
      <c r="AQ47" s="38"/>
      <c r="AR47" s="38"/>
      <c r="AS47" s="38"/>
      <c r="AT47" s="37"/>
      <c r="AU47" s="38" t="s">
        <v>91</v>
      </c>
      <c r="AV47" s="53">
        <f>PRODUCT(AV33,AP42)</f>
        <v>-0.22252756927444939</v>
      </c>
      <c r="AW47" s="53"/>
      <c r="AX47" s="53"/>
      <c r="AY47" s="53"/>
      <c r="AZ47" s="37"/>
      <c r="BA47" s="38"/>
      <c r="BB47" s="38"/>
      <c r="BC47" s="39"/>
      <c r="BD47" s="38"/>
      <c r="BE47" s="38"/>
      <c r="BF47" s="73"/>
      <c r="BG47" s="30"/>
      <c r="BH47" s="71"/>
      <c r="BI47" s="38"/>
      <c r="BJ47" s="38"/>
      <c r="BK47" s="38"/>
      <c r="BL47" s="38"/>
      <c r="BM47" s="37"/>
      <c r="BN47" s="38" t="s">
        <v>91</v>
      </c>
      <c r="BO47" s="53">
        <f>PRODUCT(BO33,BI42)</f>
        <v>-0.26210604658723824</v>
      </c>
      <c r="BP47" s="53"/>
      <c r="BQ47" s="53"/>
      <c r="BR47" s="53"/>
      <c r="BS47" s="37"/>
      <c r="BT47" s="38"/>
      <c r="BU47" s="38"/>
      <c r="BV47" s="39"/>
      <c r="BW47" s="38"/>
      <c r="BX47" s="38"/>
      <c r="BY47" s="73"/>
      <c r="BZ47" s="30"/>
      <c r="CA47" s="71"/>
      <c r="CB47" s="38"/>
      <c r="CC47" s="38"/>
      <c r="CD47" s="38"/>
      <c r="CE47" s="38"/>
      <c r="CF47" s="37"/>
      <c r="CG47" s="38" t="s">
        <v>91</v>
      </c>
      <c r="CH47" s="53">
        <f>PRODUCT(CH33,CB42)</f>
        <v>-0.28418843712381614</v>
      </c>
      <c r="CI47" s="53"/>
      <c r="CJ47" s="53"/>
      <c r="CK47" s="53"/>
      <c r="CL47" s="37"/>
      <c r="CM47" s="38"/>
      <c r="CN47" s="38"/>
      <c r="CO47" s="39"/>
      <c r="CP47" s="38"/>
      <c r="CQ47" s="38"/>
      <c r="CR47" s="73"/>
      <c r="CS47" s="30"/>
      <c r="CT47" s="71"/>
      <c r="CU47" s="38"/>
      <c r="CV47" s="38"/>
      <c r="CW47" s="38"/>
      <c r="CX47" s="38"/>
      <c r="CY47" s="37"/>
      <c r="CZ47" s="38" t="s">
        <v>91</v>
      </c>
      <c r="DA47" s="53">
        <f>PRODUCT(DA33,CU42)</f>
        <v>-0.30320812604142283</v>
      </c>
      <c r="DB47" s="53"/>
      <c r="DC47" s="53"/>
      <c r="DD47" s="53"/>
      <c r="DE47" s="37"/>
      <c r="DF47" s="38"/>
      <c r="DG47" s="38"/>
      <c r="DH47" s="39"/>
      <c r="DI47" s="38"/>
      <c r="DJ47" s="38"/>
      <c r="DK47" s="73"/>
      <c r="DL47" s="30"/>
      <c r="DM47" s="71"/>
      <c r="DN47" s="38"/>
      <c r="DO47" s="38"/>
      <c r="DP47" s="38"/>
      <c r="DQ47" s="38"/>
      <c r="DR47" s="37"/>
      <c r="DS47" s="38" t="s">
        <v>91</v>
      </c>
      <c r="DT47" s="53">
        <f>PRODUCT(DT33,DN42)</f>
        <v>-0.3244768196068033</v>
      </c>
      <c r="DU47" s="53"/>
      <c r="DV47" s="53"/>
      <c r="DW47" s="53"/>
      <c r="DX47" s="37"/>
      <c r="DY47" s="38"/>
      <c r="DZ47" s="38"/>
      <c r="EA47" s="39"/>
      <c r="EB47" s="38"/>
      <c r="EC47" s="38"/>
      <c r="ED47" s="73"/>
      <c r="EE47" s="45"/>
    </row>
    <row r="48" spans="21:135">
      <c r="V48" s="71"/>
      <c r="W48" s="38"/>
      <c r="X48" s="38"/>
      <c r="Y48" s="38"/>
      <c r="Z48" s="38"/>
      <c r="AA48" s="37"/>
      <c r="AB48" s="38"/>
      <c r="AC48" s="38"/>
      <c r="AD48" s="38"/>
      <c r="AE48" s="38"/>
      <c r="AF48" s="38"/>
      <c r="AG48" s="37"/>
      <c r="AH48" s="38"/>
      <c r="AI48" s="38"/>
      <c r="AJ48" s="39"/>
      <c r="AK48" s="38"/>
      <c r="AL48" s="38"/>
      <c r="AM48" s="73"/>
      <c r="AN48" s="30"/>
      <c r="AO48" s="71"/>
      <c r="AP48" s="38"/>
      <c r="AQ48" s="38"/>
      <c r="AR48" s="38"/>
      <c r="AS48" s="38"/>
      <c r="AT48" s="37"/>
      <c r="AU48" s="38"/>
      <c r="AV48" s="38"/>
      <c r="AW48" s="38"/>
      <c r="AX48" s="38"/>
      <c r="AY48" s="38"/>
      <c r="AZ48" s="37"/>
      <c r="BA48" s="38"/>
      <c r="BB48" s="38"/>
      <c r="BC48" s="39"/>
      <c r="BD48" s="38"/>
      <c r="BE48" s="38"/>
      <c r="BF48" s="73"/>
      <c r="BG48" s="30"/>
      <c r="BH48" s="71"/>
      <c r="BI48" s="38"/>
      <c r="BJ48" s="38"/>
      <c r="BK48" s="38"/>
      <c r="BL48" s="38"/>
      <c r="BM48" s="37"/>
      <c r="BN48" s="38"/>
      <c r="BO48" s="38"/>
      <c r="BP48" s="38"/>
      <c r="BQ48" s="38"/>
      <c r="BR48" s="38"/>
      <c r="BS48" s="37"/>
      <c r="BT48" s="38"/>
      <c r="BU48" s="38"/>
      <c r="BV48" s="39"/>
      <c r="BW48" s="38"/>
      <c r="BX48" s="38"/>
      <c r="BY48" s="73"/>
      <c r="BZ48" s="30"/>
      <c r="CA48" s="71"/>
      <c r="CB48" s="38"/>
      <c r="CC48" s="38"/>
      <c r="CD48" s="38"/>
      <c r="CE48" s="38"/>
      <c r="CF48" s="37"/>
      <c r="CG48" s="38"/>
      <c r="CH48" s="38"/>
      <c r="CI48" s="38"/>
      <c r="CJ48" s="38"/>
      <c r="CK48" s="38"/>
      <c r="CL48" s="37"/>
      <c r="CM48" s="38"/>
      <c r="CN48" s="38"/>
      <c r="CO48" s="39"/>
      <c r="CP48" s="38"/>
      <c r="CQ48" s="38"/>
      <c r="CR48" s="73"/>
      <c r="CS48" s="30"/>
      <c r="CT48" s="71"/>
      <c r="CU48" s="38"/>
      <c r="CV48" s="38"/>
      <c r="CW48" s="38"/>
      <c r="CX48" s="38"/>
      <c r="CY48" s="37"/>
      <c r="CZ48" s="38"/>
      <c r="DA48" s="38"/>
      <c r="DB48" s="38"/>
      <c r="DC48" s="38"/>
      <c r="DD48" s="38"/>
      <c r="DE48" s="37"/>
      <c r="DF48" s="38"/>
      <c r="DG48" s="38"/>
      <c r="DH48" s="39"/>
      <c r="DI48" s="38"/>
      <c r="DJ48" s="38"/>
      <c r="DK48" s="73"/>
      <c r="DL48" s="30"/>
      <c r="DM48" s="71"/>
      <c r="DN48" s="38"/>
      <c r="DO48" s="38"/>
      <c r="DP48" s="38"/>
      <c r="DQ48" s="38"/>
      <c r="DR48" s="37"/>
      <c r="DS48" s="38"/>
      <c r="DT48" s="38"/>
      <c r="DU48" s="38"/>
      <c r="DV48" s="38"/>
      <c r="DW48" s="38"/>
      <c r="DX48" s="37"/>
      <c r="DY48" s="38"/>
      <c r="DZ48" s="38"/>
      <c r="EA48" s="39"/>
      <c r="EB48" s="38"/>
      <c r="EC48" s="38"/>
      <c r="ED48" s="73"/>
      <c r="EE48" s="45"/>
    </row>
    <row r="49" spans="22:135">
      <c r="V49" s="71"/>
      <c r="W49" s="38"/>
      <c r="X49" s="38"/>
      <c r="Y49" s="38"/>
      <c r="Z49" s="38"/>
      <c r="AA49" s="40"/>
      <c r="AB49" s="41"/>
      <c r="AC49" s="41"/>
      <c r="AD49" s="41"/>
      <c r="AE49" s="41"/>
      <c r="AF49" s="41"/>
      <c r="AG49" s="40"/>
      <c r="AH49" s="41"/>
      <c r="AI49" s="41"/>
      <c r="AJ49" s="42"/>
      <c r="AK49" s="38"/>
      <c r="AL49" s="38"/>
      <c r="AM49" s="73"/>
      <c r="AN49" s="30"/>
      <c r="AO49" s="71"/>
      <c r="AP49" s="38"/>
      <c r="AQ49" s="38"/>
      <c r="AR49" s="38"/>
      <c r="AS49" s="38"/>
      <c r="AT49" s="40"/>
      <c r="AU49" s="41"/>
      <c r="AV49" s="41"/>
      <c r="AW49" s="41"/>
      <c r="AX49" s="41"/>
      <c r="AY49" s="41"/>
      <c r="AZ49" s="40"/>
      <c r="BA49" s="41"/>
      <c r="BB49" s="41"/>
      <c r="BC49" s="42"/>
      <c r="BD49" s="38"/>
      <c r="BE49" s="38"/>
      <c r="BF49" s="73"/>
      <c r="BG49" s="30"/>
      <c r="BH49" s="71"/>
      <c r="BI49" s="38"/>
      <c r="BJ49" s="38"/>
      <c r="BK49" s="38"/>
      <c r="BL49" s="38"/>
      <c r="BM49" s="40"/>
      <c r="BN49" s="41"/>
      <c r="BO49" s="41"/>
      <c r="BP49" s="41"/>
      <c r="BQ49" s="41"/>
      <c r="BR49" s="41"/>
      <c r="BS49" s="40"/>
      <c r="BT49" s="41"/>
      <c r="BU49" s="41"/>
      <c r="BV49" s="42"/>
      <c r="BW49" s="38"/>
      <c r="BX49" s="38"/>
      <c r="BY49" s="73"/>
      <c r="BZ49" s="30"/>
      <c r="CA49" s="71"/>
      <c r="CB49" s="38"/>
      <c r="CC49" s="38"/>
      <c r="CD49" s="38"/>
      <c r="CE49" s="38"/>
      <c r="CF49" s="40"/>
      <c r="CG49" s="41"/>
      <c r="CH49" s="41"/>
      <c r="CI49" s="41"/>
      <c r="CJ49" s="41"/>
      <c r="CK49" s="41"/>
      <c r="CL49" s="40"/>
      <c r="CM49" s="41"/>
      <c r="CN49" s="41"/>
      <c r="CO49" s="42"/>
      <c r="CP49" s="38"/>
      <c r="CQ49" s="38"/>
      <c r="CR49" s="73"/>
      <c r="CS49" s="30"/>
      <c r="CT49" s="71"/>
      <c r="CU49" s="38"/>
      <c r="CV49" s="38"/>
      <c r="CW49" s="38"/>
      <c r="CX49" s="38"/>
      <c r="CY49" s="40"/>
      <c r="CZ49" s="41"/>
      <c r="DA49" s="41"/>
      <c r="DB49" s="41"/>
      <c r="DC49" s="41"/>
      <c r="DD49" s="41"/>
      <c r="DE49" s="40"/>
      <c r="DF49" s="41"/>
      <c r="DG49" s="41"/>
      <c r="DH49" s="42"/>
      <c r="DI49" s="38"/>
      <c r="DJ49" s="38"/>
      <c r="DK49" s="73"/>
      <c r="DL49" s="30"/>
      <c r="DM49" s="71"/>
      <c r="DN49" s="38"/>
      <c r="DO49" s="38"/>
      <c r="DP49" s="38"/>
      <c r="DQ49" s="38"/>
      <c r="DR49" s="40"/>
      <c r="DS49" s="41"/>
      <c r="DT49" s="41"/>
      <c r="DU49" s="41"/>
      <c r="DV49" s="41"/>
      <c r="DW49" s="41"/>
      <c r="DX49" s="40"/>
      <c r="DY49" s="41"/>
      <c r="DZ49" s="41"/>
      <c r="EA49" s="42"/>
      <c r="EB49" s="38"/>
      <c r="EC49" s="38"/>
      <c r="ED49" s="73"/>
      <c r="EE49" s="45"/>
    </row>
    <row r="50" spans="22:135">
      <c r="V50" s="71"/>
      <c r="W50" s="38"/>
      <c r="X50" s="38"/>
      <c r="Y50" s="38"/>
      <c r="Z50" s="38"/>
      <c r="AA50" s="54">
        <v>8</v>
      </c>
      <c r="AB50" s="170" t="s">
        <v>92</v>
      </c>
      <c r="AC50" s="170"/>
      <c r="AD50" s="35"/>
      <c r="AE50" s="38"/>
      <c r="AF50" s="35"/>
      <c r="AG50" s="35"/>
      <c r="AH50" s="35"/>
      <c r="AI50" s="35"/>
      <c r="AJ50" s="43"/>
      <c r="AK50" s="38"/>
      <c r="AL50" s="38"/>
      <c r="AM50" s="73"/>
      <c r="AN50" s="30"/>
      <c r="AO50" s="71"/>
      <c r="AP50" s="38"/>
      <c r="AQ50" s="38"/>
      <c r="AR50" s="38"/>
      <c r="AS50" s="38"/>
      <c r="AT50" s="54">
        <v>8</v>
      </c>
      <c r="AU50" s="170" t="s">
        <v>92</v>
      </c>
      <c r="AV50" s="170"/>
      <c r="AW50" s="35"/>
      <c r="AX50" s="38"/>
      <c r="AY50" s="35"/>
      <c r="AZ50" s="35"/>
      <c r="BA50" s="35"/>
      <c r="BB50" s="35"/>
      <c r="BC50" s="43"/>
      <c r="BD50" s="38"/>
      <c r="BE50" s="38"/>
      <c r="BF50" s="73"/>
      <c r="BG50" s="30"/>
      <c r="BH50" s="71"/>
      <c r="BI50" s="38"/>
      <c r="BJ50" s="38"/>
      <c r="BK50" s="38"/>
      <c r="BL50" s="38"/>
      <c r="BM50" s="54">
        <v>8</v>
      </c>
      <c r="BN50" s="170" t="s">
        <v>92</v>
      </c>
      <c r="BO50" s="170"/>
      <c r="BP50" s="35"/>
      <c r="BQ50" s="38"/>
      <c r="BR50" s="35"/>
      <c r="BS50" s="35"/>
      <c r="BT50" s="35"/>
      <c r="BU50" s="35"/>
      <c r="BV50" s="43"/>
      <c r="BW50" s="38"/>
      <c r="BX50" s="38"/>
      <c r="BY50" s="73"/>
      <c r="BZ50" s="30"/>
      <c r="CA50" s="71"/>
      <c r="CB50" s="38"/>
      <c r="CC50" s="38"/>
      <c r="CD50" s="38"/>
      <c r="CE50" s="38"/>
      <c r="CF50" s="54">
        <v>8</v>
      </c>
      <c r="CG50" s="170" t="s">
        <v>92</v>
      </c>
      <c r="CH50" s="170"/>
      <c r="CI50" s="35"/>
      <c r="CJ50" s="38"/>
      <c r="CK50" s="35"/>
      <c r="CL50" s="35"/>
      <c r="CM50" s="35"/>
      <c r="CN50" s="35"/>
      <c r="CO50" s="43"/>
      <c r="CP50" s="38"/>
      <c r="CQ50" s="38"/>
      <c r="CR50" s="73"/>
      <c r="CS50" s="30"/>
      <c r="CT50" s="71"/>
      <c r="CU50" s="38"/>
      <c r="CV50" s="38"/>
      <c r="CW50" s="38"/>
      <c r="CX50" s="38"/>
      <c r="CY50" s="54">
        <v>8</v>
      </c>
      <c r="CZ50" s="170" t="s">
        <v>92</v>
      </c>
      <c r="DA50" s="170"/>
      <c r="DB50" s="35"/>
      <c r="DC50" s="38"/>
      <c r="DD50" s="35"/>
      <c r="DE50" s="35"/>
      <c r="DF50" s="35"/>
      <c r="DG50" s="35"/>
      <c r="DH50" s="43"/>
      <c r="DI50" s="38"/>
      <c r="DJ50" s="38"/>
      <c r="DK50" s="73"/>
      <c r="DL50" s="30"/>
      <c r="DM50" s="71"/>
      <c r="DN50" s="38"/>
      <c r="DO50" s="38"/>
      <c r="DP50" s="38"/>
      <c r="DQ50" s="38"/>
      <c r="DR50" s="54">
        <v>8</v>
      </c>
      <c r="DS50" s="170" t="s">
        <v>92</v>
      </c>
      <c r="DT50" s="170"/>
      <c r="DU50" s="35"/>
      <c r="DV50" s="38"/>
      <c r="DW50" s="35"/>
      <c r="DX50" s="35"/>
      <c r="DY50" s="35"/>
      <c r="DZ50" s="35"/>
      <c r="EA50" s="43"/>
      <c r="EB50" s="38"/>
      <c r="EC50" s="38"/>
      <c r="ED50" s="73"/>
      <c r="EE50" s="45"/>
    </row>
    <row r="51" spans="22:135">
      <c r="V51" s="71"/>
      <c r="W51" s="38"/>
      <c r="X51" s="38"/>
      <c r="Y51" s="38"/>
      <c r="Z51" s="38"/>
      <c r="AA51" s="37"/>
      <c r="AB51" s="52" t="s">
        <v>93</v>
      </c>
      <c r="AC51" s="47" t="s">
        <v>94</v>
      </c>
      <c r="AD51" s="47"/>
      <c r="AE51" s="38"/>
      <c r="AF51" s="38"/>
      <c r="AG51" s="38"/>
      <c r="AH51" s="38"/>
      <c r="AI51" s="38"/>
      <c r="AJ51" s="39"/>
      <c r="AK51" s="38"/>
      <c r="AL51" s="38"/>
      <c r="AM51" s="73"/>
      <c r="AN51" s="30"/>
      <c r="AO51" s="71"/>
      <c r="AP51" s="38"/>
      <c r="AQ51" s="38"/>
      <c r="AR51" s="38"/>
      <c r="AS51" s="38"/>
      <c r="AT51" s="37"/>
      <c r="AU51" s="52" t="s">
        <v>93</v>
      </c>
      <c r="AV51" s="47" t="s">
        <v>94</v>
      </c>
      <c r="AW51" s="47"/>
      <c r="AX51" s="38"/>
      <c r="AY51" s="38"/>
      <c r="AZ51" s="38"/>
      <c r="BA51" s="38"/>
      <c r="BB51" s="38"/>
      <c r="BC51" s="39"/>
      <c r="BD51" s="38"/>
      <c r="BE51" s="38"/>
      <c r="BF51" s="73"/>
      <c r="BG51" s="30"/>
      <c r="BH51" s="71"/>
      <c r="BI51" s="38"/>
      <c r="BJ51" s="38"/>
      <c r="BK51" s="38"/>
      <c r="BL51" s="38"/>
      <c r="BM51" s="37"/>
      <c r="BN51" s="52" t="s">
        <v>93</v>
      </c>
      <c r="BO51" s="47" t="s">
        <v>94</v>
      </c>
      <c r="BP51" s="47"/>
      <c r="BQ51" s="38"/>
      <c r="BR51" s="38"/>
      <c r="BS51" s="38"/>
      <c r="BT51" s="38"/>
      <c r="BU51" s="38"/>
      <c r="BV51" s="39"/>
      <c r="BW51" s="38"/>
      <c r="BX51" s="38"/>
      <c r="BY51" s="73"/>
      <c r="BZ51" s="30"/>
      <c r="CA51" s="71"/>
      <c r="CB51" s="38"/>
      <c r="CC51" s="38"/>
      <c r="CD51" s="38"/>
      <c r="CE51" s="38"/>
      <c r="CF51" s="37"/>
      <c r="CG51" s="52" t="s">
        <v>93</v>
      </c>
      <c r="CH51" s="47" t="s">
        <v>94</v>
      </c>
      <c r="CI51" s="47"/>
      <c r="CJ51" s="38"/>
      <c r="CK51" s="38"/>
      <c r="CL51" s="38"/>
      <c r="CM51" s="38"/>
      <c r="CN51" s="38"/>
      <c r="CO51" s="39"/>
      <c r="CP51" s="38"/>
      <c r="CQ51" s="38"/>
      <c r="CR51" s="73"/>
      <c r="CS51" s="30"/>
      <c r="CT51" s="71"/>
      <c r="CU51" s="38"/>
      <c r="CV51" s="38"/>
      <c r="CW51" s="38"/>
      <c r="CX51" s="38"/>
      <c r="CY51" s="37"/>
      <c r="CZ51" s="52" t="s">
        <v>93</v>
      </c>
      <c r="DA51" s="47" t="s">
        <v>94</v>
      </c>
      <c r="DB51" s="47"/>
      <c r="DC51" s="38"/>
      <c r="DD51" s="38"/>
      <c r="DE51" s="38"/>
      <c r="DF51" s="38"/>
      <c r="DG51" s="38"/>
      <c r="DH51" s="39"/>
      <c r="DI51" s="38"/>
      <c r="DJ51" s="38"/>
      <c r="DK51" s="73"/>
      <c r="DL51" s="30"/>
      <c r="DM51" s="71"/>
      <c r="DN51" s="38"/>
      <c r="DO51" s="38"/>
      <c r="DP51" s="38"/>
      <c r="DQ51" s="38"/>
      <c r="DR51" s="37"/>
      <c r="DS51" s="52" t="s">
        <v>93</v>
      </c>
      <c r="DT51" s="47" t="s">
        <v>94</v>
      </c>
      <c r="DU51" s="47"/>
      <c r="DV51" s="38"/>
      <c r="DW51" s="38"/>
      <c r="DX51" s="38"/>
      <c r="DY51" s="38"/>
      <c r="DZ51" s="38"/>
      <c r="EA51" s="39"/>
      <c r="EB51" s="38"/>
      <c r="EC51" s="38"/>
      <c r="ED51" s="73"/>
      <c r="EE51" s="45"/>
    </row>
    <row r="52" spans="22:135">
      <c r="V52" s="71"/>
      <c r="W52" s="38"/>
      <c r="X52" s="38"/>
      <c r="Y52" s="38"/>
      <c r="Z52" s="38"/>
      <c r="AA52" s="37"/>
      <c r="AB52" s="38"/>
      <c r="AC52" s="38">
        <f>TANH(W46)</f>
        <v>-0.27873366468967264</v>
      </c>
      <c r="AD52" s="38"/>
      <c r="AE52" s="38"/>
      <c r="AF52" s="38"/>
      <c r="AG52" s="38"/>
      <c r="AH52" s="38"/>
      <c r="AI52" s="38"/>
      <c r="AJ52" s="39"/>
      <c r="AK52" s="38"/>
      <c r="AL52" s="38"/>
      <c r="AM52" s="73"/>
      <c r="AN52" s="30"/>
      <c r="AO52" s="71"/>
      <c r="AP52" s="38"/>
      <c r="AQ52" s="38"/>
      <c r="AR52" s="38"/>
      <c r="AS52" s="38"/>
      <c r="AT52" s="37"/>
      <c r="AU52" s="38"/>
      <c r="AV52" s="38">
        <f>TANH(AP46)</f>
        <v>-0.27642199985229848</v>
      </c>
      <c r="AW52" s="38"/>
      <c r="AX52" s="38"/>
      <c r="AY52" s="38"/>
      <c r="AZ52" s="38"/>
      <c r="BA52" s="38"/>
      <c r="BB52" s="38"/>
      <c r="BC52" s="39"/>
      <c r="BD52" s="38"/>
      <c r="BE52" s="38"/>
      <c r="BF52" s="73"/>
      <c r="BG52" s="30"/>
      <c r="BH52" s="71"/>
      <c r="BI52" s="38"/>
      <c r="BJ52" s="38"/>
      <c r="BK52" s="38"/>
      <c r="BL52" s="38"/>
      <c r="BM52" s="37"/>
      <c r="BN52" s="38"/>
      <c r="BO52" s="38">
        <f>TANH(BI46)</f>
        <v>-0.27413208652665988</v>
      </c>
      <c r="BP52" s="38"/>
      <c r="BQ52" s="38"/>
      <c r="BR52" s="38"/>
      <c r="BS52" s="38"/>
      <c r="BT52" s="38"/>
      <c r="BU52" s="38"/>
      <c r="BV52" s="39"/>
      <c r="BW52" s="38"/>
      <c r="BX52" s="38"/>
      <c r="BY52" s="73"/>
      <c r="BZ52" s="30"/>
      <c r="CA52" s="71"/>
      <c r="CB52" s="38"/>
      <c r="CC52" s="38"/>
      <c r="CD52" s="38"/>
      <c r="CE52" s="38"/>
      <c r="CF52" s="37"/>
      <c r="CG52" s="38"/>
      <c r="CH52" s="38">
        <f>TANH(CB46)</f>
        <v>-0.26951024301880971</v>
      </c>
      <c r="CI52" s="38"/>
      <c r="CJ52" s="38"/>
      <c r="CK52" s="38"/>
      <c r="CL52" s="38"/>
      <c r="CM52" s="38"/>
      <c r="CN52" s="38"/>
      <c r="CO52" s="39"/>
      <c r="CP52" s="38"/>
      <c r="CQ52" s="38"/>
      <c r="CR52" s="73"/>
      <c r="CS52" s="30"/>
      <c r="CT52" s="71"/>
      <c r="CU52" s="38"/>
      <c r="CV52" s="38"/>
      <c r="CW52" s="38"/>
      <c r="CX52" s="38"/>
      <c r="CY52" s="37"/>
      <c r="CZ52" s="38"/>
      <c r="DA52" s="38">
        <f>TANH(CU46)</f>
        <v>-0.25679647921766369</v>
      </c>
      <c r="DB52" s="38"/>
      <c r="DC52" s="38"/>
      <c r="DD52" s="38"/>
      <c r="DE52" s="38"/>
      <c r="DF52" s="38"/>
      <c r="DG52" s="38"/>
      <c r="DH52" s="39"/>
      <c r="DI52" s="38"/>
      <c r="DJ52" s="38"/>
      <c r="DK52" s="73"/>
      <c r="DL52" s="30"/>
      <c r="DM52" s="71"/>
      <c r="DN52" s="38"/>
      <c r="DO52" s="38"/>
      <c r="DP52" s="38"/>
      <c r="DQ52" s="38"/>
      <c r="DR52" s="37"/>
      <c r="DS52" s="38"/>
      <c r="DT52" s="38">
        <f>TANH(DN46)</f>
        <v>-0.23329348191833127</v>
      </c>
      <c r="DU52" s="38"/>
      <c r="DV52" s="38"/>
      <c r="DW52" s="38"/>
      <c r="DX52" s="38"/>
      <c r="DY52" s="38"/>
      <c r="DZ52" s="38"/>
      <c r="EA52" s="39"/>
      <c r="EB52" s="38"/>
      <c r="EC52" s="38"/>
      <c r="ED52" s="73"/>
      <c r="EE52" s="45"/>
    </row>
    <row r="53" spans="22:135">
      <c r="V53" s="71"/>
      <c r="W53" s="38"/>
      <c r="X53" s="38"/>
      <c r="Y53" s="38"/>
      <c r="Z53" s="38"/>
      <c r="AA53" s="37"/>
      <c r="AB53" s="55" t="s">
        <v>95</v>
      </c>
      <c r="AC53" s="38" t="s">
        <v>96</v>
      </c>
      <c r="AD53" s="38"/>
      <c r="AE53" s="38"/>
      <c r="AF53" s="38"/>
      <c r="AG53" s="38"/>
      <c r="AH53" s="38"/>
      <c r="AI53" s="38"/>
      <c r="AJ53" s="39"/>
      <c r="AK53" s="38"/>
      <c r="AL53" s="38"/>
      <c r="AM53" s="73"/>
      <c r="AN53" s="30"/>
      <c r="AO53" s="71"/>
      <c r="AP53" s="38"/>
      <c r="AQ53" s="38"/>
      <c r="AR53" s="38"/>
      <c r="AS53" s="38"/>
      <c r="AT53" s="37"/>
      <c r="AU53" s="55" t="s">
        <v>95</v>
      </c>
      <c r="AV53" s="38" t="s">
        <v>96</v>
      </c>
      <c r="AW53" s="38"/>
      <c r="AX53" s="38"/>
      <c r="AY53" s="38"/>
      <c r="AZ53" s="38"/>
      <c r="BA53" s="38"/>
      <c r="BB53" s="38"/>
      <c r="BC53" s="39"/>
      <c r="BD53" s="38"/>
      <c r="BE53" s="38"/>
      <c r="BF53" s="73"/>
      <c r="BG53" s="30"/>
      <c r="BH53" s="71"/>
      <c r="BI53" s="38"/>
      <c r="BJ53" s="38"/>
      <c r="BK53" s="38"/>
      <c r="BL53" s="38"/>
      <c r="BM53" s="37"/>
      <c r="BN53" s="55" t="s">
        <v>95</v>
      </c>
      <c r="BO53" s="38" t="s">
        <v>96</v>
      </c>
      <c r="BP53" s="38"/>
      <c r="BQ53" s="38"/>
      <c r="BR53" s="38"/>
      <c r="BS53" s="38"/>
      <c r="BT53" s="38"/>
      <c r="BU53" s="38"/>
      <c r="BV53" s="39"/>
      <c r="BW53" s="38"/>
      <c r="BX53" s="38"/>
      <c r="BY53" s="73"/>
      <c r="BZ53" s="30"/>
      <c r="CA53" s="71"/>
      <c r="CB53" s="38"/>
      <c r="CC53" s="38"/>
      <c r="CD53" s="38"/>
      <c r="CE53" s="38"/>
      <c r="CF53" s="37"/>
      <c r="CG53" s="55" t="s">
        <v>95</v>
      </c>
      <c r="CH53" s="38" t="s">
        <v>96</v>
      </c>
      <c r="CI53" s="38"/>
      <c r="CJ53" s="38"/>
      <c r="CK53" s="38"/>
      <c r="CL53" s="38"/>
      <c r="CM53" s="38"/>
      <c r="CN53" s="38"/>
      <c r="CO53" s="39"/>
      <c r="CP53" s="38"/>
      <c r="CQ53" s="38"/>
      <c r="CR53" s="73"/>
      <c r="CS53" s="30"/>
      <c r="CT53" s="71"/>
      <c r="CU53" s="38"/>
      <c r="CV53" s="38"/>
      <c r="CW53" s="38"/>
      <c r="CX53" s="38"/>
      <c r="CY53" s="37"/>
      <c r="CZ53" s="55" t="s">
        <v>95</v>
      </c>
      <c r="DA53" s="38" t="s">
        <v>96</v>
      </c>
      <c r="DB53" s="38"/>
      <c r="DC53" s="38"/>
      <c r="DD53" s="38"/>
      <c r="DE53" s="38"/>
      <c r="DF53" s="38"/>
      <c r="DG53" s="38"/>
      <c r="DH53" s="39"/>
      <c r="DI53" s="38"/>
      <c r="DJ53" s="38"/>
      <c r="DK53" s="73"/>
      <c r="DL53" s="30"/>
      <c r="DM53" s="71"/>
      <c r="DN53" s="38"/>
      <c r="DO53" s="38"/>
      <c r="DP53" s="38"/>
      <c r="DQ53" s="38"/>
      <c r="DR53" s="37"/>
      <c r="DS53" s="55" t="s">
        <v>95</v>
      </c>
      <c r="DT53" s="38" t="s">
        <v>96</v>
      </c>
      <c r="DU53" s="38"/>
      <c r="DV53" s="38"/>
      <c r="DW53" s="38"/>
      <c r="DX53" s="38"/>
      <c r="DY53" s="38"/>
      <c r="DZ53" s="38"/>
      <c r="EA53" s="39"/>
      <c r="EB53" s="38"/>
      <c r="EC53" s="38"/>
      <c r="ED53" s="73"/>
      <c r="EE53" s="45"/>
    </row>
    <row r="54" spans="22:135">
      <c r="V54" s="71"/>
      <c r="W54" s="38"/>
      <c r="X54" s="38"/>
      <c r="Y54" s="38"/>
      <c r="Z54" s="38"/>
      <c r="AA54" s="37"/>
      <c r="AB54" s="38"/>
      <c r="AC54" s="38">
        <f>AC52^2</f>
        <v>7.769245583133487E-2</v>
      </c>
      <c r="AD54" s="38"/>
      <c r="AE54" s="38"/>
      <c r="AF54" s="38"/>
      <c r="AG54" s="38"/>
      <c r="AH54" s="38"/>
      <c r="AI54" s="38"/>
      <c r="AJ54" s="39"/>
      <c r="AK54" s="38"/>
      <c r="AL54" s="38"/>
      <c r="AM54" s="73"/>
      <c r="AN54" s="30"/>
      <c r="AO54" s="71"/>
      <c r="AP54" s="38"/>
      <c r="AQ54" s="38"/>
      <c r="AR54" s="38"/>
      <c r="AS54" s="38"/>
      <c r="AT54" s="37"/>
      <c r="AU54" s="38"/>
      <c r="AV54" s="38">
        <f>AV52^2</f>
        <v>7.6409122002344107E-2</v>
      </c>
      <c r="AW54" s="38"/>
      <c r="AX54" s="38"/>
      <c r="AY54" s="38"/>
      <c r="AZ54" s="38"/>
      <c r="BA54" s="38"/>
      <c r="BB54" s="38"/>
      <c r="BC54" s="39"/>
      <c r="BD54" s="38"/>
      <c r="BE54" s="38"/>
      <c r="BF54" s="73"/>
      <c r="BG54" s="30"/>
      <c r="BH54" s="71"/>
      <c r="BI54" s="38"/>
      <c r="BJ54" s="38"/>
      <c r="BK54" s="38"/>
      <c r="BL54" s="38"/>
      <c r="BM54" s="37"/>
      <c r="BN54" s="38"/>
      <c r="BO54" s="38">
        <f>BO52^2</f>
        <v>7.5148400863460141E-2</v>
      </c>
      <c r="BP54" s="38"/>
      <c r="BQ54" s="38"/>
      <c r="BR54" s="38"/>
      <c r="BS54" s="38"/>
      <c r="BT54" s="38"/>
      <c r="BU54" s="38"/>
      <c r="BV54" s="39"/>
      <c r="BW54" s="38"/>
      <c r="BX54" s="38"/>
      <c r="BY54" s="73"/>
      <c r="BZ54" s="30"/>
      <c r="CA54" s="71"/>
      <c r="CB54" s="38"/>
      <c r="CC54" s="38"/>
      <c r="CD54" s="38"/>
      <c r="CE54" s="38"/>
      <c r="CF54" s="37"/>
      <c r="CG54" s="38"/>
      <c r="CH54" s="38">
        <f>CH52^2</f>
        <v>7.2635771092057877E-2</v>
      </c>
      <c r="CI54" s="38"/>
      <c r="CJ54" s="38"/>
      <c r="CK54" s="38"/>
      <c r="CL54" s="38"/>
      <c r="CM54" s="38"/>
      <c r="CN54" s="38"/>
      <c r="CO54" s="39"/>
      <c r="CP54" s="38"/>
      <c r="CQ54" s="38"/>
      <c r="CR54" s="73"/>
      <c r="CS54" s="30"/>
      <c r="CT54" s="71"/>
      <c r="CU54" s="38"/>
      <c r="CV54" s="38"/>
      <c r="CW54" s="38"/>
      <c r="CX54" s="38"/>
      <c r="CY54" s="37"/>
      <c r="CZ54" s="38"/>
      <c r="DA54" s="38">
        <f>DA52^2</f>
        <v>6.594443173858798E-2</v>
      </c>
      <c r="DB54" s="38"/>
      <c r="DC54" s="38"/>
      <c r="DD54" s="38"/>
      <c r="DE54" s="38"/>
      <c r="DF54" s="38"/>
      <c r="DG54" s="38"/>
      <c r="DH54" s="39"/>
      <c r="DI54" s="38"/>
      <c r="DJ54" s="38"/>
      <c r="DK54" s="73"/>
      <c r="DL54" s="30"/>
      <c r="DM54" s="71"/>
      <c r="DN54" s="38"/>
      <c r="DO54" s="38"/>
      <c r="DP54" s="38"/>
      <c r="DQ54" s="38"/>
      <c r="DR54" s="37"/>
      <c r="DS54" s="38"/>
      <c r="DT54" s="38">
        <f>DT52^2</f>
        <v>5.4425848705578761E-2</v>
      </c>
      <c r="DU54" s="38"/>
      <c r="DV54" s="38"/>
      <c r="DW54" s="38"/>
      <c r="DX54" s="38"/>
      <c r="DY54" s="38"/>
      <c r="DZ54" s="38"/>
      <c r="EA54" s="39"/>
      <c r="EB54" s="38"/>
      <c r="EC54" s="38"/>
      <c r="ED54" s="73"/>
      <c r="EE54" s="45"/>
    </row>
    <row r="55" spans="22:135">
      <c r="V55" s="71"/>
      <c r="W55" s="38"/>
      <c r="X55" s="38"/>
      <c r="Y55" s="38"/>
      <c r="Z55" s="38"/>
      <c r="AA55" s="37"/>
      <c r="AB55" s="38" t="s">
        <v>74</v>
      </c>
      <c r="AC55" s="38" t="s">
        <v>131</v>
      </c>
      <c r="AD55" s="38"/>
      <c r="AE55" s="38"/>
      <c r="AF55" s="38"/>
      <c r="AG55" s="38"/>
      <c r="AH55" s="38"/>
      <c r="AI55" s="38"/>
      <c r="AJ55" s="39"/>
      <c r="AK55" s="38"/>
      <c r="AL55" s="38"/>
      <c r="AM55" s="73"/>
      <c r="AN55" s="30"/>
      <c r="AO55" s="71"/>
      <c r="AP55" s="38"/>
      <c r="AQ55" s="38"/>
      <c r="AR55" s="38"/>
      <c r="AS55" s="38"/>
      <c r="AT55" s="37"/>
      <c r="AU55" s="38" t="s">
        <v>74</v>
      </c>
      <c r="AV55" s="38" t="s">
        <v>131</v>
      </c>
      <c r="AW55" s="38"/>
      <c r="AX55" s="38"/>
      <c r="AY55" s="38"/>
      <c r="AZ55" s="38"/>
      <c r="BA55" s="38"/>
      <c r="BB55" s="38"/>
      <c r="BC55" s="39"/>
      <c r="BD55" s="38"/>
      <c r="BE55" s="38"/>
      <c r="BF55" s="73"/>
      <c r="BG55" s="30"/>
      <c r="BH55" s="71"/>
      <c r="BI55" s="38"/>
      <c r="BJ55" s="38"/>
      <c r="BK55" s="38"/>
      <c r="BL55" s="38"/>
      <c r="BM55" s="37"/>
      <c r="BN55" s="38" t="s">
        <v>74</v>
      </c>
      <c r="BO55" s="38" t="s">
        <v>131</v>
      </c>
      <c r="BP55" s="38"/>
      <c r="BQ55" s="38"/>
      <c r="BR55" s="38"/>
      <c r="BS55" s="38"/>
      <c r="BT55" s="38"/>
      <c r="BU55" s="38"/>
      <c r="BV55" s="39"/>
      <c r="BW55" s="38"/>
      <c r="BX55" s="38"/>
      <c r="BY55" s="73"/>
      <c r="BZ55" s="30"/>
      <c r="CA55" s="71"/>
      <c r="CB55" s="38"/>
      <c r="CC55" s="38"/>
      <c r="CD55" s="38"/>
      <c r="CE55" s="38"/>
      <c r="CF55" s="37"/>
      <c r="CG55" s="38" t="s">
        <v>74</v>
      </c>
      <c r="CH55" s="38" t="s">
        <v>131</v>
      </c>
      <c r="CI55" s="38"/>
      <c r="CJ55" s="38"/>
      <c r="CK55" s="38"/>
      <c r="CL55" s="38"/>
      <c r="CM55" s="38"/>
      <c r="CN55" s="38"/>
      <c r="CO55" s="39"/>
      <c r="CP55" s="38"/>
      <c r="CQ55" s="38"/>
      <c r="CR55" s="73"/>
      <c r="CS55" s="30"/>
      <c r="CT55" s="71"/>
      <c r="CU55" s="38"/>
      <c r="CV55" s="38"/>
      <c r="CW55" s="38"/>
      <c r="CX55" s="38"/>
      <c r="CY55" s="37"/>
      <c r="CZ55" s="38" t="s">
        <v>74</v>
      </c>
      <c r="DA55" s="38" t="s">
        <v>131</v>
      </c>
      <c r="DB55" s="38"/>
      <c r="DC55" s="38"/>
      <c r="DD55" s="38"/>
      <c r="DE55" s="38"/>
      <c r="DF55" s="38"/>
      <c r="DG55" s="38"/>
      <c r="DH55" s="39"/>
      <c r="DI55" s="38"/>
      <c r="DJ55" s="38"/>
      <c r="DK55" s="73"/>
      <c r="DL55" s="30"/>
      <c r="DM55" s="71"/>
      <c r="DN55" s="38"/>
      <c r="DO55" s="38"/>
      <c r="DP55" s="38"/>
      <c r="DQ55" s="38"/>
      <c r="DR55" s="37"/>
      <c r="DS55" s="38" t="s">
        <v>74</v>
      </c>
      <c r="DT55" s="38" t="s">
        <v>131</v>
      </c>
      <c r="DU55" s="38"/>
      <c r="DV55" s="38"/>
      <c r="DW55" s="38"/>
      <c r="DX55" s="38"/>
      <c r="DY55" s="38"/>
      <c r="DZ55" s="38"/>
      <c r="EA55" s="39"/>
      <c r="EB55" s="38"/>
      <c r="EC55" s="38"/>
      <c r="ED55" s="73"/>
      <c r="EE55" s="45"/>
    </row>
    <row r="56" spans="22:135">
      <c r="V56" s="71"/>
      <c r="W56" s="38"/>
      <c r="X56" s="38"/>
      <c r="Y56" s="38"/>
      <c r="Z56" s="38"/>
      <c r="AA56" s="37"/>
      <c r="AB56" s="38"/>
      <c r="AC56" s="38">
        <f>1-AC54</f>
        <v>0.92230754416866512</v>
      </c>
      <c r="AD56" s="38"/>
      <c r="AE56" s="38"/>
      <c r="AF56" s="38"/>
      <c r="AG56" s="38"/>
      <c r="AH56" s="38"/>
      <c r="AI56" s="38"/>
      <c r="AJ56" s="39"/>
      <c r="AK56" s="38"/>
      <c r="AL56" s="38"/>
      <c r="AM56" s="73"/>
      <c r="AN56" s="30"/>
      <c r="AO56" s="71"/>
      <c r="AP56" s="38"/>
      <c r="AQ56" s="38"/>
      <c r="AR56" s="38"/>
      <c r="AS56" s="38"/>
      <c r="AT56" s="37"/>
      <c r="AU56" s="38"/>
      <c r="AV56" s="38">
        <f>1-AV54</f>
        <v>0.92359087799765593</v>
      </c>
      <c r="AW56" s="38"/>
      <c r="AX56" s="38"/>
      <c r="AY56" s="38"/>
      <c r="AZ56" s="38"/>
      <c r="BA56" s="38"/>
      <c r="BB56" s="38"/>
      <c r="BC56" s="39"/>
      <c r="BD56" s="38"/>
      <c r="BE56" s="38"/>
      <c r="BF56" s="73"/>
      <c r="BG56" s="30"/>
      <c r="BH56" s="71"/>
      <c r="BI56" s="38"/>
      <c r="BJ56" s="38"/>
      <c r="BK56" s="38"/>
      <c r="BL56" s="38"/>
      <c r="BM56" s="37"/>
      <c r="BN56" s="38"/>
      <c r="BO56" s="38">
        <f>1-BO54</f>
        <v>0.9248515991365398</v>
      </c>
      <c r="BP56" s="38"/>
      <c r="BQ56" s="38"/>
      <c r="BR56" s="38"/>
      <c r="BS56" s="38"/>
      <c r="BT56" s="38"/>
      <c r="BU56" s="38"/>
      <c r="BV56" s="39"/>
      <c r="BW56" s="38"/>
      <c r="BX56" s="38"/>
      <c r="BY56" s="73"/>
      <c r="BZ56" s="30"/>
      <c r="CA56" s="71"/>
      <c r="CB56" s="38"/>
      <c r="CC56" s="38"/>
      <c r="CD56" s="38"/>
      <c r="CE56" s="38"/>
      <c r="CF56" s="37"/>
      <c r="CG56" s="38"/>
      <c r="CH56" s="38">
        <f>1-CH54</f>
        <v>0.92736422890794212</v>
      </c>
      <c r="CI56" s="38"/>
      <c r="CJ56" s="38"/>
      <c r="CK56" s="38"/>
      <c r="CL56" s="38"/>
      <c r="CM56" s="38"/>
      <c r="CN56" s="38"/>
      <c r="CO56" s="39"/>
      <c r="CP56" s="38"/>
      <c r="CQ56" s="38"/>
      <c r="CR56" s="73"/>
      <c r="CS56" s="30"/>
      <c r="CT56" s="71"/>
      <c r="CU56" s="38"/>
      <c r="CV56" s="38"/>
      <c r="CW56" s="38"/>
      <c r="CX56" s="38"/>
      <c r="CY56" s="37"/>
      <c r="CZ56" s="38"/>
      <c r="DA56" s="38">
        <f>1-DA54</f>
        <v>0.93405556826141201</v>
      </c>
      <c r="DB56" s="38"/>
      <c r="DC56" s="38"/>
      <c r="DD56" s="38"/>
      <c r="DE56" s="38"/>
      <c r="DF56" s="38"/>
      <c r="DG56" s="38"/>
      <c r="DH56" s="39"/>
      <c r="DI56" s="38"/>
      <c r="DJ56" s="38"/>
      <c r="DK56" s="73"/>
      <c r="DL56" s="30"/>
      <c r="DM56" s="71"/>
      <c r="DN56" s="38"/>
      <c r="DO56" s="38"/>
      <c r="DP56" s="38"/>
      <c r="DQ56" s="38"/>
      <c r="DR56" s="37"/>
      <c r="DS56" s="38"/>
      <c r="DT56" s="38">
        <f>1-DT54</f>
        <v>0.94557415129442124</v>
      </c>
      <c r="DU56" s="38"/>
      <c r="DV56" s="38"/>
      <c r="DW56" s="38"/>
      <c r="DX56" s="38"/>
      <c r="DY56" s="38"/>
      <c r="DZ56" s="38"/>
      <c r="EA56" s="39"/>
      <c r="EB56" s="38"/>
      <c r="EC56" s="38"/>
      <c r="ED56" s="73"/>
      <c r="EE56" s="45"/>
    </row>
    <row r="57" spans="22:135">
      <c r="V57" s="71"/>
      <c r="W57" s="38"/>
      <c r="X57" s="38"/>
      <c r="Y57" s="38"/>
      <c r="Z57" s="38"/>
      <c r="AA57" s="37"/>
      <c r="AB57" s="38" t="s">
        <v>75</v>
      </c>
      <c r="AC57" s="38" t="s">
        <v>97</v>
      </c>
      <c r="AD57" s="38"/>
      <c r="AE57" s="38"/>
      <c r="AF57" s="38"/>
      <c r="AG57" s="38"/>
      <c r="AH57" s="38"/>
      <c r="AI57" s="38"/>
      <c r="AJ57" s="39"/>
      <c r="AK57" s="38"/>
      <c r="AL57" s="38"/>
      <c r="AM57" s="73"/>
      <c r="AN57" s="30"/>
      <c r="AO57" s="71"/>
      <c r="AP57" s="38"/>
      <c r="AQ57" s="38"/>
      <c r="AR57" s="38"/>
      <c r="AS57" s="38"/>
      <c r="AT57" s="37"/>
      <c r="AU57" s="38" t="s">
        <v>75</v>
      </c>
      <c r="AV57" s="38" t="s">
        <v>97</v>
      </c>
      <c r="AW57" s="38"/>
      <c r="AX57" s="38"/>
      <c r="AY57" s="38"/>
      <c r="AZ57" s="38"/>
      <c r="BA57" s="38"/>
      <c r="BB57" s="38"/>
      <c r="BC57" s="39"/>
      <c r="BD57" s="38"/>
      <c r="BE57" s="38"/>
      <c r="BF57" s="73"/>
      <c r="BG57" s="30"/>
      <c r="BH57" s="71"/>
      <c r="BI57" s="38"/>
      <c r="BJ57" s="38"/>
      <c r="BK57" s="38"/>
      <c r="BL57" s="38"/>
      <c r="BM57" s="37"/>
      <c r="BN57" s="38" t="s">
        <v>75</v>
      </c>
      <c r="BO57" s="38" t="s">
        <v>97</v>
      </c>
      <c r="BP57" s="38"/>
      <c r="BQ57" s="38"/>
      <c r="BR57" s="38"/>
      <c r="BS57" s="38"/>
      <c r="BT57" s="38"/>
      <c r="BU57" s="38"/>
      <c r="BV57" s="39"/>
      <c r="BW57" s="38"/>
      <c r="BX57" s="38"/>
      <c r="BY57" s="73"/>
      <c r="BZ57" s="30"/>
      <c r="CA57" s="71"/>
      <c r="CB57" s="38"/>
      <c r="CC57" s="38"/>
      <c r="CD57" s="38"/>
      <c r="CE57" s="38"/>
      <c r="CF57" s="37"/>
      <c r="CG57" s="38" t="s">
        <v>75</v>
      </c>
      <c r="CH57" s="38" t="s">
        <v>97</v>
      </c>
      <c r="CI57" s="38"/>
      <c r="CJ57" s="38"/>
      <c r="CK57" s="38"/>
      <c r="CL57" s="38"/>
      <c r="CM57" s="38"/>
      <c r="CN57" s="38"/>
      <c r="CO57" s="39"/>
      <c r="CP57" s="38"/>
      <c r="CQ57" s="38"/>
      <c r="CR57" s="73"/>
      <c r="CS57" s="30"/>
      <c r="CT57" s="71"/>
      <c r="CU57" s="38"/>
      <c r="CV57" s="38"/>
      <c r="CW57" s="38"/>
      <c r="CX57" s="38"/>
      <c r="CY57" s="37"/>
      <c r="CZ57" s="38" t="s">
        <v>75</v>
      </c>
      <c r="DA57" s="38" t="s">
        <v>97</v>
      </c>
      <c r="DB57" s="38"/>
      <c r="DC57" s="38"/>
      <c r="DD57" s="38"/>
      <c r="DE57" s="38"/>
      <c r="DF57" s="38"/>
      <c r="DG57" s="38"/>
      <c r="DH57" s="39"/>
      <c r="DI57" s="38"/>
      <c r="DJ57" s="38"/>
      <c r="DK57" s="73"/>
      <c r="DL57" s="30"/>
      <c r="DM57" s="71"/>
      <c r="DN57" s="38"/>
      <c r="DO57" s="38"/>
      <c r="DP57" s="38"/>
      <c r="DQ57" s="38"/>
      <c r="DR57" s="37"/>
      <c r="DS57" s="38" t="s">
        <v>75</v>
      </c>
      <c r="DT57" s="38" t="s">
        <v>97</v>
      </c>
      <c r="DU57" s="38"/>
      <c r="DV57" s="38"/>
      <c r="DW57" s="38"/>
      <c r="DX57" s="38"/>
      <c r="DY57" s="38"/>
      <c r="DZ57" s="38"/>
      <c r="EA57" s="39"/>
      <c r="EB57" s="38"/>
      <c r="EC57" s="38"/>
      <c r="ED57" s="73"/>
      <c r="EE57" s="45"/>
    </row>
    <row r="58" spans="22:135">
      <c r="V58" s="71"/>
      <c r="W58" s="38"/>
      <c r="X58" s="38"/>
      <c r="Y58" s="38"/>
      <c r="Z58" s="38"/>
      <c r="AA58" s="37"/>
      <c r="AB58" s="38"/>
      <c r="AC58" s="38">
        <f>PRODUCT(AC41,AC56)</f>
        <v>-0.21354602441433568</v>
      </c>
      <c r="AD58" s="38"/>
      <c r="AE58" s="38"/>
      <c r="AF58" s="38"/>
      <c r="AG58" s="38"/>
      <c r="AH58" s="38"/>
      <c r="AI58" s="38"/>
      <c r="AJ58" s="39"/>
      <c r="AK58" s="38"/>
      <c r="AL58" s="38"/>
      <c r="AM58" s="73"/>
      <c r="AN58" s="30"/>
      <c r="AO58" s="71"/>
      <c r="AP58" s="38"/>
      <c r="AQ58" s="38"/>
      <c r="AR58" s="38"/>
      <c r="AS58" s="38"/>
      <c r="AT58" s="37"/>
      <c r="AU58" s="38"/>
      <c r="AV58" s="38">
        <f>PRODUCT(AV41,AV56)</f>
        <v>-0.32833561467687378</v>
      </c>
      <c r="AW58" s="38"/>
      <c r="AX58" s="38"/>
      <c r="AY58" s="38"/>
      <c r="AZ58" s="38"/>
      <c r="BA58" s="38"/>
      <c r="BB58" s="38"/>
      <c r="BC58" s="39"/>
      <c r="BD58" s="38"/>
      <c r="BE58" s="38"/>
      <c r="BF58" s="73"/>
      <c r="BG58" s="30"/>
      <c r="BH58" s="71"/>
      <c r="BI58" s="38"/>
      <c r="BJ58" s="38"/>
      <c r="BK58" s="38"/>
      <c r="BL58" s="38"/>
      <c r="BM58" s="37"/>
      <c r="BN58" s="38"/>
      <c r="BO58" s="38">
        <f>PRODUCT(BO41,BO56)</f>
        <v>-0.38717221809025804</v>
      </c>
      <c r="BP58" s="38"/>
      <c r="BQ58" s="38"/>
      <c r="BR58" s="38"/>
      <c r="BS58" s="38"/>
      <c r="BT58" s="38"/>
      <c r="BU58" s="38"/>
      <c r="BV58" s="39"/>
      <c r="BW58" s="38"/>
      <c r="BX58" s="38"/>
      <c r="BY58" s="73"/>
      <c r="BZ58" s="30"/>
      <c r="CA58" s="71"/>
      <c r="CB58" s="38"/>
      <c r="CC58" s="38"/>
      <c r="CD58" s="38"/>
      <c r="CE58" s="38"/>
      <c r="CF58" s="37"/>
      <c r="CG58" s="38"/>
      <c r="CH58" s="38">
        <f>PRODUCT(CH41,CH56)</f>
        <v>-0.42013836927864595</v>
      </c>
      <c r="CI58" s="38"/>
      <c r="CJ58" s="38"/>
      <c r="CK58" s="38"/>
      <c r="CL58" s="38"/>
      <c r="CM58" s="38"/>
      <c r="CN58" s="38"/>
      <c r="CO58" s="39"/>
      <c r="CP58" s="38"/>
      <c r="CQ58" s="38"/>
      <c r="CR58" s="73"/>
      <c r="CS58" s="30"/>
      <c r="CT58" s="71"/>
      <c r="CU58" s="38"/>
      <c r="CV58" s="38"/>
      <c r="CW58" s="38"/>
      <c r="CX58" s="38"/>
      <c r="CY58" s="37"/>
      <c r="CZ58" s="38"/>
      <c r="DA58" s="38">
        <f>PRODUCT(DA41,DA56)</f>
        <v>-0.44581181586925966</v>
      </c>
      <c r="DB58" s="38"/>
      <c r="DC58" s="38"/>
      <c r="DD58" s="38"/>
      <c r="DE58" s="38"/>
      <c r="DF58" s="38"/>
      <c r="DG58" s="38"/>
      <c r="DH58" s="39"/>
      <c r="DI58" s="38"/>
      <c r="DJ58" s="38"/>
      <c r="DK58" s="73"/>
      <c r="DL58" s="30"/>
      <c r="DM58" s="71"/>
      <c r="DN58" s="38"/>
      <c r="DO58" s="38"/>
      <c r="DP58" s="38"/>
      <c r="DQ58" s="38"/>
      <c r="DR58" s="37"/>
      <c r="DS58" s="38"/>
      <c r="DT58" s="38">
        <f>PRODUCT(DT41,DT56)</f>
        <v>-0.47268250344232254</v>
      </c>
      <c r="DU58" s="38"/>
      <c r="DV58" s="38"/>
      <c r="DW58" s="38"/>
      <c r="DX58" s="38"/>
      <c r="DY58" s="38"/>
      <c r="DZ58" s="38"/>
      <c r="EA58" s="39"/>
      <c r="EB58" s="38"/>
      <c r="EC58" s="38"/>
      <c r="ED58" s="73"/>
      <c r="EE58" s="45"/>
    </row>
    <row r="59" spans="22:135">
      <c r="V59" s="71"/>
      <c r="W59" s="38"/>
      <c r="X59" s="38"/>
      <c r="Y59" s="38"/>
      <c r="Z59" s="38"/>
      <c r="AA59" s="50">
        <v>9</v>
      </c>
      <c r="AB59" s="168" t="s">
        <v>98</v>
      </c>
      <c r="AC59" s="168"/>
      <c r="AD59" s="35"/>
      <c r="AE59" s="38"/>
      <c r="AF59" s="38"/>
      <c r="AG59" s="38"/>
      <c r="AH59" s="38"/>
      <c r="AI59" s="38"/>
      <c r="AJ59" s="39"/>
      <c r="AK59" s="38"/>
      <c r="AL59" s="38"/>
      <c r="AM59" s="73"/>
      <c r="AN59" s="30"/>
      <c r="AO59" s="71"/>
      <c r="AP59" s="38"/>
      <c r="AQ59" s="38"/>
      <c r="AR59" s="38"/>
      <c r="AS59" s="38"/>
      <c r="AT59" s="50">
        <v>9</v>
      </c>
      <c r="AU59" s="168" t="s">
        <v>98</v>
      </c>
      <c r="AV59" s="168"/>
      <c r="AW59" s="35"/>
      <c r="AX59" s="38"/>
      <c r="AY59" s="38"/>
      <c r="AZ59" s="38"/>
      <c r="BA59" s="38"/>
      <c r="BB59" s="38"/>
      <c r="BC59" s="39"/>
      <c r="BD59" s="38"/>
      <c r="BE59" s="38"/>
      <c r="BF59" s="73"/>
      <c r="BG59" s="30"/>
      <c r="BH59" s="71"/>
      <c r="BI59" s="38"/>
      <c r="BJ59" s="38"/>
      <c r="BK59" s="38"/>
      <c r="BL59" s="38"/>
      <c r="BM59" s="50">
        <v>9</v>
      </c>
      <c r="BN59" s="168" t="s">
        <v>98</v>
      </c>
      <c r="BO59" s="168"/>
      <c r="BP59" s="35"/>
      <c r="BQ59" s="38"/>
      <c r="BR59" s="38"/>
      <c r="BS59" s="38"/>
      <c r="BT59" s="38"/>
      <c r="BU59" s="38"/>
      <c r="BV59" s="39"/>
      <c r="BW59" s="38"/>
      <c r="BX59" s="38"/>
      <c r="BY59" s="73"/>
      <c r="BZ59" s="30"/>
      <c r="CA59" s="71"/>
      <c r="CB59" s="38"/>
      <c r="CC59" s="38"/>
      <c r="CD59" s="38"/>
      <c r="CE59" s="38"/>
      <c r="CF59" s="50">
        <v>9</v>
      </c>
      <c r="CG59" s="168" t="s">
        <v>98</v>
      </c>
      <c r="CH59" s="168"/>
      <c r="CI59" s="35"/>
      <c r="CJ59" s="38"/>
      <c r="CK59" s="38"/>
      <c r="CL59" s="38"/>
      <c r="CM59" s="38"/>
      <c r="CN59" s="38"/>
      <c r="CO59" s="39"/>
      <c r="CP59" s="38"/>
      <c r="CQ59" s="38"/>
      <c r="CR59" s="73"/>
      <c r="CS59" s="30"/>
      <c r="CT59" s="71"/>
      <c r="CU59" s="38"/>
      <c r="CV59" s="38"/>
      <c r="CW59" s="38"/>
      <c r="CX59" s="38"/>
      <c r="CY59" s="50">
        <v>9</v>
      </c>
      <c r="CZ59" s="168" t="s">
        <v>98</v>
      </c>
      <c r="DA59" s="168"/>
      <c r="DB59" s="35"/>
      <c r="DC59" s="38"/>
      <c r="DD59" s="38"/>
      <c r="DE59" s="38"/>
      <c r="DF59" s="38"/>
      <c r="DG59" s="38"/>
      <c r="DH59" s="39"/>
      <c r="DI59" s="38"/>
      <c r="DJ59" s="38"/>
      <c r="DK59" s="73"/>
      <c r="DL59" s="30"/>
      <c r="DM59" s="71"/>
      <c r="DN59" s="38"/>
      <c r="DO59" s="38"/>
      <c r="DP59" s="38"/>
      <c r="DQ59" s="38"/>
      <c r="DR59" s="50">
        <v>9</v>
      </c>
      <c r="DS59" s="168" t="s">
        <v>98</v>
      </c>
      <c r="DT59" s="168"/>
      <c r="DU59" s="35"/>
      <c r="DV59" s="38"/>
      <c r="DW59" s="38"/>
      <c r="DX59" s="38"/>
      <c r="DY59" s="38"/>
      <c r="DZ59" s="38"/>
      <c r="EA59" s="39"/>
      <c r="EB59" s="38"/>
      <c r="EC59" s="38"/>
      <c r="ED59" s="73"/>
      <c r="EE59" s="45"/>
    </row>
    <row r="60" spans="22:135">
      <c r="V60" s="71"/>
      <c r="W60" s="38"/>
      <c r="X60" s="38"/>
      <c r="Y60" s="38"/>
      <c r="Z60" s="38"/>
      <c r="AA60" s="37"/>
      <c r="AB60" s="38" t="s">
        <v>69</v>
      </c>
      <c r="AC60" s="38" t="s">
        <v>99</v>
      </c>
      <c r="AD60" s="38"/>
      <c r="AE60" s="38"/>
      <c r="AF60" s="38"/>
      <c r="AG60" s="38"/>
      <c r="AH60" s="38"/>
      <c r="AI60" s="38"/>
      <c r="AJ60" s="39"/>
      <c r="AK60" s="38"/>
      <c r="AL60" s="38"/>
      <c r="AM60" s="73"/>
      <c r="AN60" s="30"/>
      <c r="AO60" s="71"/>
      <c r="AP60" s="38"/>
      <c r="AQ60" s="38"/>
      <c r="AR60" s="38"/>
      <c r="AS60" s="38"/>
      <c r="AT60" s="37"/>
      <c r="AU60" s="38" t="s">
        <v>69</v>
      </c>
      <c r="AV60" s="38" t="s">
        <v>99</v>
      </c>
      <c r="AW60" s="38"/>
      <c r="AX60" s="38"/>
      <c r="AY60" s="38"/>
      <c r="AZ60" s="38"/>
      <c r="BA60" s="38"/>
      <c r="BB60" s="38"/>
      <c r="BC60" s="39"/>
      <c r="BD60" s="38"/>
      <c r="BE60" s="38"/>
      <c r="BF60" s="73"/>
      <c r="BG60" s="30"/>
      <c r="BH60" s="71"/>
      <c r="BI60" s="38"/>
      <c r="BJ60" s="38"/>
      <c r="BK60" s="38"/>
      <c r="BL60" s="38"/>
      <c r="BM60" s="37"/>
      <c r="BN60" s="38" t="s">
        <v>69</v>
      </c>
      <c r="BO60" s="38" t="s">
        <v>99</v>
      </c>
      <c r="BP60" s="38"/>
      <c r="BQ60" s="38"/>
      <c r="BR60" s="38"/>
      <c r="BS60" s="38"/>
      <c r="BT60" s="38"/>
      <c r="BU60" s="38"/>
      <c r="BV60" s="39"/>
      <c r="BW60" s="38"/>
      <c r="BX60" s="38"/>
      <c r="BY60" s="73"/>
      <c r="BZ60" s="30"/>
      <c r="CA60" s="71"/>
      <c r="CB60" s="38"/>
      <c r="CC60" s="38"/>
      <c r="CD60" s="38"/>
      <c r="CE60" s="38"/>
      <c r="CF60" s="37"/>
      <c r="CG60" s="38" t="s">
        <v>69</v>
      </c>
      <c r="CH60" s="38" t="s">
        <v>99</v>
      </c>
      <c r="CI60" s="38"/>
      <c r="CJ60" s="38"/>
      <c r="CK60" s="38"/>
      <c r="CL60" s="38"/>
      <c r="CM60" s="38"/>
      <c r="CN60" s="38"/>
      <c r="CO60" s="39"/>
      <c r="CP60" s="38"/>
      <c r="CQ60" s="38"/>
      <c r="CR60" s="73"/>
      <c r="CS60" s="30"/>
      <c r="CT60" s="71"/>
      <c r="CU60" s="38"/>
      <c r="CV60" s="38"/>
      <c r="CW60" s="38"/>
      <c r="CX60" s="38"/>
      <c r="CY60" s="37"/>
      <c r="CZ60" s="38" t="s">
        <v>69</v>
      </c>
      <c r="DA60" s="38" t="s">
        <v>99</v>
      </c>
      <c r="DB60" s="38"/>
      <c r="DC60" s="38"/>
      <c r="DD60" s="38"/>
      <c r="DE60" s="38"/>
      <c r="DF60" s="38"/>
      <c r="DG60" s="38"/>
      <c r="DH60" s="39"/>
      <c r="DI60" s="38"/>
      <c r="DJ60" s="38"/>
      <c r="DK60" s="73"/>
      <c r="DL60" s="30"/>
      <c r="DM60" s="71"/>
      <c r="DN60" s="38"/>
      <c r="DO60" s="38"/>
      <c r="DP60" s="38"/>
      <c r="DQ60" s="38"/>
      <c r="DR60" s="37"/>
      <c r="DS60" s="38" t="s">
        <v>69</v>
      </c>
      <c r="DT60" s="38" t="s">
        <v>99</v>
      </c>
      <c r="DU60" s="38"/>
      <c r="DV60" s="38"/>
      <c r="DW60" s="38"/>
      <c r="DX60" s="38"/>
      <c r="DY60" s="38"/>
      <c r="DZ60" s="38"/>
      <c r="EA60" s="39"/>
      <c r="EB60" s="38"/>
      <c r="EC60" s="38"/>
      <c r="ED60" s="73"/>
      <c r="EE60" s="45"/>
    </row>
    <row r="61" spans="22:135">
      <c r="V61" s="71"/>
      <c r="W61" s="38"/>
      <c r="X61" s="38"/>
      <c r="Y61" s="38"/>
      <c r="Z61" s="45"/>
      <c r="AA61" s="37"/>
      <c r="AB61" s="38"/>
      <c r="AC61" s="38">
        <f>PRODUCT(AC38,W41)</f>
        <v>6.4536462204230913E-2</v>
      </c>
      <c r="AD61" s="38"/>
      <c r="AE61" s="38"/>
      <c r="AF61" s="38"/>
      <c r="AG61" s="38"/>
      <c r="AH61" s="38"/>
      <c r="AI61" s="38"/>
      <c r="AJ61" s="39"/>
      <c r="AK61" s="38"/>
      <c r="AL61" s="38"/>
      <c r="AM61" s="73"/>
      <c r="AN61" s="30"/>
      <c r="AO61" s="71"/>
      <c r="AP61" s="38"/>
      <c r="AQ61" s="38"/>
      <c r="AR61" s="38"/>
      <c r="AS61" s="45"/>
      <c r="AT61" s="37"/>
      <c r="AU61" s="38"/>
      <c r="AV61" s="38">
        <f>PRODUCT(AV38,AP41)</f>
        <v>9.8267738880748759E-2</v>
      </c>
      <c r="AW61" s="38"/>
      <c r="AX61" s="38"/>
      <c r="AY61" s="38"/>
      <c r="AZ61" s="38"/>
      <c r="BA61" s="38"/>
      <c r="BB61" s="38"/>
      <c r="BC61" s="39"/>
      <c r="BD61" s="38"/>
      <c r="BE61" s="38"/>
      <c r="BF61" s="73"/>
      <c r="BG61" s="30"/>
      <c r="BH61" s="71"/>
      <c r="BI61" s="38"/>
      <c r="BJ61" s="38"/>
      <c r="BK61" s="38"/>
      <c r="BL61" s="45"/>
      <c r="BM61" s="37"/>
      <c r="BN61" s="38"/>
      <c r="BO61" s="38">
        <f>PRODUCT(BO38,BI41)</f>
        <v>0.11476038760091725</v>
      </c>
      <c r="BP61" s="38"/>
      <c r="BQ61" s="38"/>
      <c r="BR61" s="38"/>
      <c r="BS61" s="38"/>
      <c r="BT61" s="38"/>
      <c r="BU61" s="38"/>
      <c r="BV61" s="39"/>
      <c r="BW61" s="38"/>
      <c r="BX61" s="38"/>
      <c r="BY61" s="73"/>
      <c r="BZ61" s="30"/>
      <c r="CA61" s="71"/>
      <c r="CB61" s="38"/>
      <c r="CC61" s="38"/>
      <c r="CD61" s="38"/>
      <c r="CE61" s="45"/>
      <c r="CF61" s="37"/>
      <c r="CG61" s="38"/>
      <c r="CH61" s="38">
        <f>PRODUCT(CH38,CB41)</f>
        <v>0.12210045468235824</v>
      </c>
      <c r="CI61" s="38"/>
      <c r="CJ61" s="38"/>
      <c r="CK61" s="38"/>
      <c r="CL61" s="38"/>
      <c r="CM61" s="38"/>
      <c r="CN61" s="38"/>
      <c r="CO61" s="39"/>
      <c r="CP61" s="38"/>
      <c r="CQ61" s="38"/>
      <c r="CR61" s="73"/>
      <c r="CS61" s="30"/>
      <c r="CT61" s="71"/>
      <c r="CU61" s="38"/>
      <c r="CV61" s="38"/>
      <c r="CW61" s="38"/>
      <c r="CX61" s="45"/>
      <c r="CY61" s="37"/>
      <c r="CZ61" s="38"/>
      <c r="DA61" s="38">
        <f>PRODUCT(DA38,CU41)</f>
        <v>0.12256541109427783</v>
      </c>
      <c r="DB61" s="38"/>
      <c r="DC61" s="38"/>
      <c r="DD61" s="38"/>
      <c r="DE61" s="38"/>
      <c r="DF61" s="38"/>
      <c r="DG61" s="38"/>
      <c r="DH61" s="39"/>
      <c r="DI61" s="38"/>
      <c r="DJ61" s="38"/>
      <c r="DK61" s="73"/>
      <c r="DL61" s="30"/>
      <c r="DM61" s="71"/>
      <c r="DN61" s="38"/>
      <c r="DO61" s="38"/>
      <c r="DP61" s="38"/>
      <c r="DQ61" s="45"/>
      <c r="DR61" s="37"/>
      <c r="DS61" s="38"/>
      <c r="DT61" s="38">
        <f>PRODUCT(DT38,DN41)</f>
        <v>0.11662094074692758</v>
      </c>
      <c r="DU61" s="38"/>
      <c r="DV61" s="38"/>
      <c r="DW61" s="38"/>
      <c r="DX61" s="38"/>
      <c r="DY61" s="38"/>
      <c r="DZ61" s="38"/>
      <c r="EA61" s="39"/>
      <c r="EB61" s="38"/>
      <c r="EC61" s="38"/>
      <c r="ED61" s="73"/>
      <c r="EE61" s="45"/>
    </row>
    <row r="62" spans="22:135">
      <c r="V62" s="71"/>
      <c r="W62" s="38"/>
      <c r="X62" s="38"/>
      <c r="Y62" s="38"/>
      <c r="Z62" s="38"/>
      <c r="AA62" s="37"/>
      <c r="AB62" s="38" t="s">
        <v>95</v>
      </c>
      <c r="AC62" s="38" t="s">
        <v>159</v>
      </c>
      <c r="AD62" s="38"/>
      <c r="AE62" s="38"/>
      <c r="AF62" s="38"/>
      <c r="AG62" s="38"/>
      <c r="AH62" s="38"/>
      <c r="AI62" s="38"/>
      <c r="AJ62" s="39"/>
      <c r="AK62" s="38"/>
      <c r="AL62" s="38"/>
      <c r="AM62" s="73"/>
      <c r="AN62" s="30"/>
      <c r="AO62" s="71"/>
      <c r="AP62" s="38"/>
      <c r="AQ62" s="38"/>
      <c r="AR62" s="38"/>
      <c r="AS62" s="38"/>
      <c r="AT62" s="37"/>
      <c r="AU62" s="38" t="s">
        <v>95</v>
      </c>
      <c r="AV62" s="38" t="s">
        <v>159</v>
      </c>
      <c r="AW62" s="38"/>
      <c r="AX62" s="38"/>
      <c r="AY62" s="38"/>
      <c r="AZ62" s="38"/>
      <c r="BA62" s="38"/>
      <c r="BB62" s="38"/>
      <c r="BC62" s="39"/>
      <c r="BD62" s="38"/>
      <c r="BE62" s="38"/>
      <c r="BF62" s="73"/>
      <c r="BG62" s="30"/>
      <c r="BH62" s="71"/>
      <c r="BI62" s="38"/>
      <c r="BJ62" s="38"/>
      <c r="BK62" s="38"/>
      <c r="BL62" s="38"/>
      <c r="BM62" s="37"/>
      <c r="BN62" s="38" t="s">
        <v>95</v>
      </c>
      <c r="BO62" s="38" t="s">
        <v>159</v>
      </c>
      <c r="BP62" s="38"/>
      <c r="BQ62" s="38"/>
      <c r="BR62" s="38"/>
      <c r="BS62" s="38"/>
      <c r="BT62" s="38"/>
      <c r="BU62" s="38"/>
      <c r="BV62" s="39"/>
      <c r="BW62" s="38"/>
      <c r="BX62" s="38"/>
      <c r="BY62" s="73"/>
      <c r="BZ62" s="30"/>
      <c r="CA62" s="71"/>
      <c r="CB62" s="38"/>
      <c r="CC62" s="38"/>
      <c r="CD62" s="38"/>
      <c r="CE62" s="38"/>
      <c r="CF62" s="37"/>
      <c r="CG62" s="38" t="s">
        <v>95</v>
      </c>
      <c r="CH62" s="38" t="s">
        <v>159</v>
      </c>
      <c r="CI62" s="38"/>
      <c r="CJ62" s="38"/>
      <c r="CK62" s="38"/>
      <c r="CL62" s="38"/>
      <c r="CM62" s="38"/>
      <c r="CN62" s="38"/>
      <c r="CO62" s="39"/>
      <c r="CP62" s="38"/>
      <c r="CQ62" s="38"/>
      <c r="CR62" s="73"/>
      <c r="CS62" s="30"/>
      <c r="CT62" s="71"/>
      <c r="CU62" s="38"/>
      <c r="CV62" s="38"/>
      <c r="CW62" s="38"/>
      <c r="CX62" s="38"/>
      <c r="CY62" s="37"/>
      <c r="CZ62" s="38" t="s">
        <v>95</v>
      </c>
      <c r="DA62" s="38" t="s">
        <v>159</v>
      </c>
      <c r="DB62" s="38"/>
      <c r="DC62" s="38"/>
      <c r="DD62" s="38"/>
      <c r="DE62" s="38"/>
      <c r="DF62" s="38"/>
      <c r="DG62" s="38"/>
      <c r="DH62" s="39"/>
      <c r="DI62" s="38"/>
      <c r="DJ62" s="38"/>
      <c r="DK62" s="73"/>
      <c r="DL62" s="30"/>
      <c r="DM62" s="71"/>
      <c r="DN62" s="38"/>
      <c r="DO62" s="38"/>
      <c r="DP62" s="38"/>
      <c r="DQ62" s="38"/>
      <c r="DR62" s="37"/>
      <c r="DS62" s="38" t="s">
        <v>95</v>
      </c>
      <c r="DT62" s="38" t="s">
        <v>159</v>
      </c>
      <c r="DU62" s="38"/>
      <c r="DV62" s="38"/>
      <c r="DW62" s="38"/>
      <c r="DX62" s="38"/>
      <c r="DY62" s="38"/>
      <c r="DZ62" s="38"/>
      <c r="EA62" s="39"/>
      <c r="EB62" s="38"/>
      <c r="EC62" s="38"/>
      <c r="ED62" s="73"/>
      <c r="EE62" s="45"/>
    </row>
    <row r="63" spans="22:135">
      <c r="V63" s="71"/>
      <c r="W63" s="38"/>
      <c r="X63" s="38"/>
      <c r="Y63" s="38"/>
      <c r="Z63" s="38"/>
      <c r="AA63" s="37"/>
      <c r="AB63" s="38"/>
      <c r="AC63" s="38">
        <f>1-W41</f>
        <v>0.30841653701482086</v>
      </c>
      <c r="AD63" s="38"/>
      <c r="AE63" s="38"/>
      <c r="AF63" s="38"/>
      <c r="AG63" s="38"/>
      <c r="AH63" s="38"/>
      <c r="AI63" s="38"/>
      <c r="AJ63" s="39"/>
      <c r="AK63" s="38"/>
      <c r="AL63" s="38"/>
      <c r="AM63" s="73"/>
      <c r="AN63" s="30"/>
      <c r="AO63" s="71"/>
      <c r="AP63" s="38"/>
      <c r="AQ63" s="38"/>
      <c r="AR63" s="38"/>
      <c r="AS63" s="38"/>
      <c r="AT63" s="37"/>
      <c r="AU63" s="38"/>
      <c r="AV63" s="38">
        <f>1-AP41</f>
        <v>0.3106413720493868</v>
      </c>
      <c r="AW63" s="38"/>
      <c r="AX63" s="38"/>
      <c r="AY63" s="38"/>
      <c r="AZ63" s="38"/>
      <c r="BA63" s="38"/>
      <c r="BB63" s="38"/>
      <c r="BC63" s="39"/>
      <c r="BD63" s="38"/>
      <c r="BE63" s="38"/>
      <c r="BF63" s="73"/>
      <c r="BG63" s="30"/>
      <c r="BH63" s="71"/>
      <c r="BI63" s="38"/>
      <c r="BJ63" s="38"/>
      <c r="BK63" s="38"/>
      <c r="BL63" s="38"/>
      <c r="BM63" s="37"/>
      <c r="BN63" s="38"/>
      <c r="BO63" s="38">
        <f>1-BI41</f>
        <v>0.30815532746766194</v>
      </c>
      <c r="BP63" s="38"/>
      <c r="BQ63" s="38"/>
      <c r="BR63" s="38"/>
      <c r="BS63" s="38"/>
      <c r="BT63" s="38"/>
      <c r="BU63" s="38"/>
      <c r="BV63" s="39"/>
      <c r="BW63" s="38"/>
      <c r="BX63" s="38"/>
      <c r="BY63" s="73"/>
      <c r="BZ63" s="30"/>
      <c r="CA63" s="71"/>
      <c r="CB63" s="38"/>
      <c r="CC63" s="38"/>
      <c r="CD63" s="38"/>
      <c r="CE63" s="38"/>
      <c r="CF63" s="37"/>
      <c r="CG63" s="38"/>
      <c r="CH63" s="38">
        <f>1-CB41</f>
        <v>0.30551573983970115</v>
      </c>
      <c r="CI63" s="38"/>
      <c r="CJ63" s="38"/>
      <c r="CK63" s="38"/>
      <c r="CL63" s="38"/>
      <c r="CM63" s="38"/>
      <c r="CN63" s="38"/>
      <c r="CO63" s="39"/>
      <c r="CP63" s="38"/>
      <c r="CQ63" s="38"/>
      <c r="CR63" s="73"/>
      <c r="CS63" s="30"/>
      <c r="CT63" s="71"/>
      <c r="CU63" s="38"/>
      <c r="CV63" s="38"/>
      <c r="CW63" s="38"/>
      <c r="CX63" s="38"/>
      <c r="CY63" s="37"/>
      <c r="CZ63" s="38"/>
      <c r="DA63" s="38">
        <f>1-CU41</f>
        <v>0.31088748543896827</v>
      </c>
      <c r="DB63" s="38"/>
      <c r="DC63" s="38"/>
      <c r="DD63" s="38"/>
      <c r="DE63" s="38"/>
      <c r="DF63" s="38"/>
      <c r="DG63" s="38"/>
      <c r="DH63" s="39"/>
      <c r="DI63" s="38"/>
      <c r="DJ63" s="38"/>
      <c r="DK63" s="73"/>
      <c r="DL63" s="30"/>
      <c r="DM63" s="71"/>
      <c r="DN63" s="38"/>
      <c r="DO63" s="38"/>
      <c r="DP63" s="38"/>
      <c r="DQ63" s="38"/>
      <c r="DR63" s="37"/>
      <c r="DS63" s="38"/>
      <c r="DT63" s="38">
        <f>1-DN41</f>
        <v>0.31785045110800692</v>
      </c>
      <c r="DU63" s="38"/>
      <c r="DV63" s="38"/>
      <c r="DW63" s="38"/>
      <c r="DX63" s="38"/>
      <c r="DY63" s="38"/>
      <c r="DZ63" s="38"/>
      <c r="EA63" s="39"/>
      <c r="EB63" s="38"/>
      <c r="EC63" s="38"/>
      <c r="ED63" s="73"/>
      <c r="EE63" s="45"/>
    </row>
    <row r="64" spans="22:135">
      <c r="V64" s="71"/>
      <c r="W64" s="38"/>
      <c r="X64" s="38"/>
      <c r="Y64" s="38"/>
      <c r="Z64" s="38"/>
      <c r="AA64" s="37"/>
      <c r="AB64" s="38" t="s">
        <v>74</v>
      </c>
      <c r="AC64" s="38" t="s">
        <v>100</v>
      </c>
      <c r="AD64" s="38"/>
      <c r="AE64" s="38"/>
      <c r="AF64" s="38"/>
      <c r="AG64" s="38"/>
      <c r="AH64" s="38"/>
      <c r="AI64" s="38"/>
      <c r="AJ64" s="39"/>
      <c r="AK64" s="38"/>
      <c r="AL64" s="38"/>
      <c r="AM64" s="73"/>
      <c r="AN64" s="30"/>
      <c r="AO64" s="71"/>
      <c r="AP64" s="38"/>
      <c r="AQ64" s="38"/>
      <c r="AR64" s="38"/>
      <c r="AS64" s="38"/>
      <c r="AT64" s="37"/>
      <c r="AU64" s="38" t="s">
        <v>74</v>
      </c>
      <c r="AV64" s="38" t="s">
        <v>100</v>
      </c>
      <c r="AW64" s="38"/>
      <c r="AX64" s="38"/>
      <c r="AY64" s="38"/>
      <c r="AZ64" s="38"/>
      <c r="BA64" s="38"/>
      <c r="BB64" s="38"/>
      <c r="BC64" s="39"/>
      <c r="BD64" s="38"/>
      <c r="BE64" s="38"/>
      <c r="BF64" s="73"/>
      <c r="BG64" s="30"/>
      <c r="BH64" s="71"/>
      <c r="BI64" s="38"/>
      <c r="BJ64" s="38"/>
      <c r="BK64" s="38"/>
      <c r="BL64" s="38"/>
      <c r="BM64" s="37"/>
      <c r="BN64" s="38" t="s">
        <v>74</v>
      </c>
      <c r="BO64" s="38" t="s">
        <v>100</v>
      </c>
      <c r="BP64" s="38"/>
      <c r="BQ64" s="38"/>
      <c r="BR64" s="38"/>
      <c r="BS64" s="38"/>
      <c r="BT64" s="38"/>
      <c r="BU64" s="38"/>
      <c r="BV64" s="39"/>
      <c r="BW64" s="38"/>
      <c r="BX64" s="38"/>
      <c r="BY64" s="73"/>
      <c r="BZ64" s="30"/>
      <c r="CA64" s="71"/>
      <c r="CB64" s="38"/>
      <c r="CC64" s="38"/>
      <c r="CD64" s="38"/>
      <c r="CE64" s="38"/>
      <c r="CF64" s="37"/>
      <c r="CG64" s="38" t="s">
        <v>74</v>
      </c>
      <c r="CH64" s="38" t="s">
        <v>100</v>
      </c>
      <c r="CI64" s="38"/>
      <c r="CJ64" s="38"/>
      <c r="CK64" s="38"/>
      <c r="CL64" s="38"/>
      <c r="CM64" s="38"/>
      <c r="CN64" s="38"/>
      <c r="CO64" s="39"/>
      <c r="CP64" s="38"/>
      <c r="CQ64" s="38"/>
      <c r="CR64" s="73"/>
      <c r="CS64" s="30"/>
      <c r="CT64" s="71"/>
      <c r="CU64" s="38"/>
      <c r="CV64" s="38"/>
      <c r="CW64" s="38"/>
      <c r="CX64" s="38"/>
      <c r="CY64" s="37"/>
      <c r="CZ64" s="38" t="s">
        <v>74</v>
      </c>
      <c r="DA64" s="38" t="s">
        <v>100</v>
      </c>
      <c r="DB64" s="38"/>
      <c r="DC64" s="38"/>
      <c r="DD64" s="38"/>
      <c r="DE64" s="38"/>
      <c r="DF64" s="38"/>
      <c r="DG64" s="38"/>
      <c r="DH64" s="39"/>
      <c r="DI64" s="38"/>
      <c r="DJ64" s="38"/>
      <c r="DK64" s="73"/>
      <c r="DL64" s="30"/>
      <c r="DM64" s="71"/>
      <c r="DN64" s="38"/>
      <c r="DO64" s="38"/>
      <c r="DP64" s="38"/>
      <c r="DQ64" s="38"/>
      <c r="DR64" s="37"/>
      <c r="DS64" s="38" t="s">
        <v>74</v>
      </c>
      <c r="DT64" s="38" t="s">
        <v>100</v>
      </c>
      <c r="DU64" s="38"/>
      <c r="DV64" s="38"/>
      <c r="DW64" s="38"/>
      <c r="DX64" s="38"/>
      <c r="DY64" s="38"/>
      <c r="DZ64" s="38"/>
      <c r="EA64" s="39"/>
      <c r="EB64" s="38"/>
      <c r="EC64" s="38"/>
      <c r="ED64" s="73"/>
      <c r="EE64" s="45"/>
    </row>
    <row r="65" spans="22:135">
      <c r="V65" s="71"/>
      <c r="W65" s="38"/>
      <c r="X65" s="38"/>
      <c r="Y65" s="38"/>
      <c r="Z65" s="38"/>
      <c r="AA65" s="37"/>
      <c r="AB65" s="38"/>
      <c r="AC65" s="38">
        <f>PRODUCT(AC61:AC63)</f>
        <v>1.9904112184216772E-2</v>
      </c>
      <c r="AD65" s="38"/>
      <c r="AE65" s="38"/>
      <c r="AF65" s="38"/>
      <c r="AG65" s="38"/>
      <c r="AH65" s="38"/>
      <c r="AI65" s="38"/>
      <c r="AJ65" s="39"/>
      <c r="AK65" s="38"/>
      <c r="AL65" s="38"/>
      <c r="AM65" s="73"/>
      <c r="AN65" s="30"/>
      <c r="AO65" s="71"/>
      <c r="AP65" s="38"/>
      <c r="AQ65" s="38"/>
      <c r="AR65" s="38"/>
      <c r="AS65" s="38"/>
      <c r="AT65" s="37"/>
      <c r="AU65" s="38"/>
      <c r="AV65" s="38">
        <f>PRODUCT(AV61:AV63)</f>
        <v>3.0526025234106666E-2</v>
      </c>
      <c r="AW65" s="38"/>
      <c r="AX65" s="38"/>
      <c r="AY65" s="38"/>
      <c r="AZ65" s="38"/>
      <c r="BA65" s="38"/>
      <c r="BB65" s="38"/>
      <c r="BC65" s="39"/>
      <c r="BD65" s="38"/>
      <c r="BE65" s="38"/>
      <c r="BF65" s="73"/>
      <c r="BG65" s="30"/>
      <c r="BH65" s="71"/>
      <c r="BI65" s="38"/>
      <c r="BJ65" s="38"/>
      <c r="BK65" s="38"/>
      <c r="BL65" s="38"/>
      <c r="BM65" s="37"/>
      <c r="BN65" s="38"/>
      <c r="BO65" s="38">
        <f>PRODUCT(BO61:BO63)</f>
        <v>3.5364024821476464E-2</v>
      </c>
      <c r="BP65" s="38"/>
      <c r="BQ65" s="38"/>
      <c r="BR65" s="38"/>
      <c r="BS65" s="38"/>
      <c r="BT65" s="38"/>
      <c r="BU65" s="38"/>
      <c r="BV65" s="39"/>
      <c r="BW65" s="38"/>
      <c r="BX65" s="38"/>
      <c r="BY65" s="73"/>
      <c r="BZ65" s="30"/>
      <c r="CA65" s="71"/>
      <c r="CB65" s="38"/>
      <c r="CC65" s="38"/>
      <c r="CD65" s="38"/>
      <c r="CE65" s="38"/>
      <c r="CF65" s="37"/>
      <c r="CG65" s="38"/>
      <c r="CH65" s="38">
        <f>PRODUCT(CH61:CH63)</f>
        <v>3.730361074704458E-2</v>
      </c>
      <c r="CI65" s="38"/>
      <c r="CJ65" s="38"/>
      <c r="CK65" s="38"/>
      <c r="CL65" s="38"/>
      <c r="CM65" s="38"/>
      <c r="CN65" s="38"/>
      <c r="CO65" s="39"/>
      <c r="CP65" s="38"/>
      <c r="CQ65" s="38"/>
      <c r="CR65" s="73"/>
      <c r="CS65" s="30"/>
      <c r="CT65" s="71"/>
      <c r="CU65" s="38"/>
      <c r="CV65" s="38"/>
      <c r="CW65" s="38"/>
      <c r="CX65" s="38"/>
      <c r="CY65" s="37"/>
      <c r="CZ65" s="38"/>
      <c r="DA65" s="38">
        <f>PRODUCT(DA61:DA63)</f>
        <v>3.810405245689346E-2</v>
      </c>
      <c r="DB65" s="38"/>
      <c r="DC65" s="38"/>
      <c r="DD65" s="38"/>
      <c r="DE65" s="38"/>
      <c r="DF65" s="38"/>
      <c r="DG65" s="38"/>
      <c r="DH65" s="39"/>
      <c r="DI65" s="38"/>
      <c r="DJ65" s="38"/>
      <c r="DK65" s="73"/>
      <c r="DL65" s="30"/>
      <c r="DM65" s="71"/>
      <c r="DN65" s="38"/>
      <c r="DO65" s="38"/>
      <c r="DP65" s="38"/>
      <c r="DQ65" s="38"/>
      <c r="DR65" s="37"/>
      <c r="DS65" s="38"/>
      <c r="DT65" s="38">
        <f>PRODUCT(DT61:DT63)</f>
        <v>3.7068018625051075E-2</v>
      </c>
      <c r="DU65" s="38"/>
      <c r="DV65" s="38"/>
      <c r="DW65" s="38"/>
      <c r="DX65" s="38"/>
      <c r="DY65" s="38"/>
      <c r="DZ65" s="38"/>
      <c r="EA65" s="39"/>
      <c r="EB65" s="38"/>
      <c r="EC65" s="38"/>
      <c r="ED65" s="73"/>
      <c r="EE65" s="45"/>
    </row>
    <row r="66" spans="22:135">
      <c r="V66" s="71"/>
      <c r="W66" s="38"/>
      <c r="X66" s="38"/>
      <c r="Y66" s="38"/>
      <c r="Z66" s="38"/>
      <c r="AA66" s="50">
        <v>10</v>
      </c>
      <c r="AB66" s="146" t="s">
        <v>101</v>
      </c>
      <c r="AC66" s="146"/>
      <c r="AD66" s="38"/>
      <c r="AE66" s="38"/>
      <c r="AF66" s="38"/>
      <c r="AG66" s="38"/>
      <c r="AH66" s="38"/>
      <c r="AI66" s="38"/>
      <c r="AJ66" s="39"/>
      <c r="AK66" s="38"/>
      <c r="AL66" s="38"/>
      <c r="AM66" s="73"/>
      <c r="AN66" s="30"/>
      <c r="AO66" s="71"/>
      <c r="AP66" s="38"/>
      <c r="AQ66" s="38"/>
      <c r="AR66" s="38"/>
      <c r="AS66" s="38"/>
      <c r="AT66" s="50">
        <v>10</v>
      </c>
      <c r="AU66" s="146" t="s">
        <v>101</v>
      </c>
      <c r="AV66" s="146"/>
      <c r="AW66" s="38"/>
      <c r="AX66" s="38"/>
      <c r="AY66" s="38"/>
      <c r="AZ66" s="38"/>
      <c r="BA66" s="38"/>
      <c r="BB66" s="38"/>
      <c r="BC66" s="39"/>
      <c r="BD66" s="38"/>
      <c r="BE66" s="38"/>
      <c r="BF66" s="73"/>
      <c r="BG66" s="30"/>
      <c r="BH66" s="71"/>
      <c r="BI66" s="38"/>
      <c r="BJ66" s="38"/>
      <c r="BK66" s="38"/>
      <c r="BL66" s="38"/>
      <c r="BM66" s="50">
        <v>10</v>
      </c>
      <c r="BN66" s="146" t="s">
        <v>101</v>
      </c>
      <c r="BO66" s="146"/>
      <c r="BP66" s="38"/>
      <c r="BQ66" s="38"/>
      <c r="BR66" s="38"/>
      <c r="BS66" s="38"/>
      <c r="BT66" s="38"/>
      <c r="BU66" s="38"/>
      <c r="BV66" s="39"/>
      <c r="BW66" s="38"/>
      <c r="BX66" s="38"/>
      <c r="BY66" s="73"/>
      <c r="BZ66" s="30"/>
      <c r="CA66" s="71"/>
      <c r="CB66" s="38"/>
      <c r="CC66" s="38"/>
      <c r="CD66" s="38"/>
      <c r="CE66" s="38"/>
      <c r="CF66" s="50">
        <v>10</v>
      </c>
      <c r="CG66" s="83" t="s">
        <v>101</v>
      </c>
      <c r="CH66" s="83"/>
      <c r="CI66" s="38"/>
      <c r="CJ66" s="38"/>
      <c r="CK66" s="38"/>
      <c r="CL66" s="38"/>
      <c r="CM66" s="38"/>
      <c r="CN66" s="38"/>
      <c r="CO66" s="39"/>
      <c r="CP66" s="38"/>
      <c r="CQ66" s="38"/>
      <c r="CR66" s="73"/>
      <c r="CS66" s="30"/>
      <c r="CT66" s="71"/>
      <c r="CU66" s="38"/>
      <c r="CV66" s="38"/>
      <c r="CW66" s="38"/>
      <c r="CX66" s="38"/>
      <c r="CY66" s="50">
        <v>10</v>
      </c>
      <c r="CZ66" s="83" t="s">
        <v>101</v>
      </c>
      <c r="DA66" s="83"/>
      <c r="DB66" s="38"/>
      <c r="DC66" s="38"/>
      <c r="DD66" s="38"/>
      <c r="DE66" s="38"/>
      <c r="DF66" s="38"/>
      <c r="DG66" s="38"/>
      <c r="DH66" s="39"/>
      <c r="DI66" s="38"/>
      <c r="DJ66" s="38"/>
      <c r="DK66" s="73"/>
      <c r="DL66" s="30"/>
      <c r="DM66" s="71"/>
      <c r="DN66" s="38"/>
      <c r="DO66" s="38"/>
      <c r="DP66" s="38"/>
      <c r="DQ66" s="38"/>
      <c r="DR66" s="50">
        <v>10</v>
      </c>
      <c r="DS66" s="83" t="s">
        <v>101</v>
      </c>
      <c r="DT66" s="83"/>
      <c r="DU66" s="38"/>
      <c r="DV66" s="38"/>
      <c r="DW66" s="38"/>
      <c r="DX66" s="38"/>
      <c r="DY66" s="38"/>
      <c r="DZ66" s="38"/>
      <c r="EA66" s="39"/>
      <c r="EB66" s="38"/>
      <c r="EC66" s="38"/>
      <c r="ED66" s="73"/>
      <c r="EE66" s="45"/>
    </row>
    <row r="67" spans="22:135">
      <c r="V67" s="71"/>
      <c r="W67" s="38"/>
      <c r="X67" s="38"/>
      <c r="Y67" s="38"/>
      <c r="Z67" s="38"/>
      <c r="AA67" s="37"/>
      <c r="AB67" s="52" t="s">
        <v>93</v>
      </c>
      <c r="AC67" s="38" t="s">
        <v>102</v>
      </c>
      <c r="AD67" s="38"/>
      <c r="AE67" s="38"/>
      <c r="AF67" s="38"/>
      <c r="AG67" s="38"/>
      <c r="AH67" s="38"/>
      <c r="AI67" s="38"/>
      <c r="AJ67" s="39"/>
      <c r="AK67" s="38"/>
      <c r="AL67" s="38"/>
      <c r="AM67" s="73"/>
      <c r="AN67" s="30"/>
      <c r="AO67" s="71"/>
      <c r="AP67" s="38"/>
      <c r="AQ67" s="38"/>
      <c r="AR67" s="38"/>
      <c r="AS67" s="38"/>
      <c r="AT67" s="37"/>
      <c r="AU67" s="52" t="s">
        <v>93</v>
      </c>
      <c r="AV67" s="38" t="s">
        <v>102</v>
      </c>
      <c r="AW67" s="38"/>
      <c r="AX67" s="38"/>
      <c r="AY67" s="38"/>
      <c r="AZ67" s="38"/>
      <c r="BA67" s="38"/>
      <c r="BB67" s="38"/>
      <c r="BC67" s="39"/>
      <c r="BD67" s="38"/>
      <c r="BE67" s="38"/>
      <c r="BF67" s="73"/>
      <c r="BG67" s="30"/>
      <c r="BH67" s="71"/>
      <c r="BI67" s="38"/>
      <c r="BJ67" s="38"/>
      <c r="BK67" s="38"/>
      <c r="BL67" s="38"/>
      <c r="BM67" s="37"/>
      <c r="BN67" s="52" t="s">
        <v>93</v>
      </c>
      <c r="BO67" s="38" t="s">
        <v>102</v>
      </c>
      <c r="BP67" s="38"/>
      <c r="BQ67" s="38"/>
      <c r="BR67" s="38"/>
      <c r="BS67" s="38"/>
      <c r="BT67" s="38"/>
      <c r="BU67" s="38"/>
      <c r="BV67" s="39"/>
      <c r="BW67" s="38"/>
      <c r="BX67" s="38"/>
      <c r="BY67" s="73"/>
      <c r="BZ67" s="30"/>
      <c r="CA67" s="71"/>
      <c r="CB67" s="38"/>
      <c r="CC67" s="38"/>
      <c r="CD67" s="38"/>
      <c r="CE67" s="38"/>
      <c r="CF67" s="37"/>
      <c r="CG67" s="52" t="s">
        <v>93</v>
      </c>
      <c r="CH67" s="38" t="s">
        <v>102</v>
      </c>
      <c r="CI67" s="38"/>
      <c r="CJ67" s="38"/>
      <c r="CK67" s="38"/>
      <c r="CL67" s="38"/>
      <c r="CM67" s="38"/>
      <c r="CN67" s="38"/>
      <c r="CO67" s="39"/>
      <c r="CP67" s="38"/>
      <c r="CQ67" s="38"/>
      <c r="CR67" s="73"/>
      <c r="CS67" s="30"/>
      <c r="CT67" s="71"/>
      <c r="CU67" s="38"/>
      <c r="CV67" s="38"/>
      <c r="CW67" s="38"/>
      <c r="CX67" s="38"/>
      <c r="CY67" s="37"/>
      <c r="CZ67" s="52" t="s">
        <v>93</v>
      </c>
      <c r="DA67" s="38" t="s">
        <v>102</v>
      </c>
      <c r="DB67" s="38"/>
      <c r="DC67" s="38"/>
      <c r="DD67" s="38"/>
      <c r="DE67" s="38"/>
      <c r="DF67" s="38"/>
      <c r="DG67" s="38"/>
      <c r="DH67" s="39"/>
      <c r="DI67" s="38"/>
      <c r="DJ67" s="38"/>
      <c r="DK67" s="73"/>
      <c r="DL67" s="30"/>
      <c r="DM67" s="71"/>
      <c r="DN67" s="38"/>
      <c r="DO67" s="38"/>
      <c r="DP67" s="38"/>
      <c r="DQ67" s="38"/>
      <c r="DR67" s="37"/>
      <c r="DS67" s="52" t="s">
        <v>93</v>
      </c>
      <c r="DT67" s="38" t="s">
        <v>102</v>
      </c>
      <c r="DU67" s="38"/>
      <c r="DV67" s="38"/>
      <c r="DW67" s="38"/>
      <c r="DX67" s="38"/>
      <c r="DY67" s="38"/>
      <c r="DZ67" s="38"/>
      <c r="EA67" s="39"/>
      <c r="EB67" s="38"/>
      <c r="EC67" s="38"/>
      <c r="ED67" s="73"/>
      <c r="EE67" s="45"/>
    </row>
    <row r="68" spans="22:135">
      <c r="V68" s="71"/>
      <c r="W68" s="38"/>
      <c r="X68" s="38"/>
      <c r="Y68" s="38"/>
      <c r="Z68" s="38"/>
      <c r="AA68" s="37"/>
      <c r="AB68" s="38"/>
      <c r="AC68" s="38">
        <f>PRODUCT(AC44,W42)</f>
        <v>4.7313268764952336E-2</v>
      </c>
      <c r="AD68" s="38"/>
      <c r="AE68" s="38"/>
      <c r="AF68" s="38"/>
      <c r="AG68" s="38"/>
      <c r="AH68" s="38"/>
      <c r="AI68" s="38"/>
      <c r="AJ68" s="39"/>
      <c r="AK68" s="38"/>
      <c r="AL68" s="38"/>
      <c r="AM68" s="73"/>
      <c r="AN68" s="30"/>
      <c r="AO68" s="71"/>
      <c r="AP68" s="38"/>
      <c r="AQ68" s="38"/>
      <c r="AR68" s="38"/>
      <c r="AS68" s="38"/>
      <c r="AT68" s="37"/>
      <c r="AU68" s="38"/>
      <c r="AV68" s="38">
        <f>PRODUCT(AV44,AP42)</f>
        <v>7.0601892167788463E-2</v>
      </c>
      <c r="AW68" s="38"/>
      <c r="AX68" s="38"/>
      <c r="AY68" s="38"/>
      <c r="AZ68" s="38"/>
      <c r="BA68" s="38"/>
      <c r="BB68" s="38"/>
      <c r="BC68" s="39"/>
      <c r="BD68" s="38"/>
      <c r="BE68" s="38"/>
      <c r="BF68" s="73"/>
      <c r="BG68" s="30"/>
      <c r="BH68" s="71"/>
      <c r="BI68" s="38"/>
      <c r="BJ68" s="38"/>
      <c r="BK68" s="38"/>
      <c r="BL68" s="38"/>
      <c r="BM68" s="37"/>
      <c r="BN68" s="38"/>
      <c r="BO68" s="38">
        <f>PRODUCT(BO44,BI42)</f>
        <v>7.7219640163058795E-2</v>
      </c>
      <c r="BP68" s="38"/>
      <c r="BQ68" s="38"/>
      <c r="BR68" s="38"/>
      <c r="BS68" s="38"/>
      <c r="BT68" s="38"/>
      <c r="BU68" s="38"/>
      <c r="BV68" s="39"/>
      <c r="BW68" s="38"/>
      <c r="BX68" s="38"/>
      <c r="BY68" s="73"/>
      <c r="BZ68" s="30"/>
      <c r="CA68" s="71"/>
      <c r="CB68" s="38"/>
      <c r="CC68" s="38"/>
      <c r="CD68" s="38"/>
      <c r="CE68" s="38"/>
      <c r="CF68" s="37"/>
      <c r="CG68" s="38"/>
      <c r="CH68" s="38">
        <f>PRODUCT(CH44,CB42)</f>
        <v>7.0089343994424999E-2</v>
      </c>
      <c r="CI68" s="38"/>
      <c r="CJ68" s="38"/>
      <c r="CK68" s="38"/>
      <c r="CL68" s="38"/>
      <c r="CM68" s="38"/>
      <c r="CN68" s="38"/>
      <c r="CO68" s="39"/>
      <c r="CP68" s="38"/>
      <c r="CQ68" s="38"/>
      <c r="CR68" s="73"/>
      <c r="CS68" s="30"/>
      <c r="CT68" s="71"/>
      <c r="CU68" s="38"/>
      <c r="CV68" s="38"/>
      <c r="CW68" s="38"/>
      <c r="CX68" s="38"/>
      <c r="CY68" s="37"/>
      <c r="CZ68" s="38"/>
      <c r="DA68" s="38">
        <f>PRODUCT(DA44,CU42)</f>
        <v>4.8252857560760858E-2</v>
      </c>
      <c r="DB68" s="38"/>
      <c r="DC68" s="38"/>
      <c r="DD68" s="38"/>
      <c r="DE68" s="38"/>
      <c r="DF68" s="38"/>
      <c r="DG68" s="38"/>
      <c r="DH68" s="39"/>
      <c r="DI68" s="38"/>
      <c r="DJ68" s="38"/>
      <c r="DK68" s="73"/>
      <c r="DL68" s="30"/>
      <c r="DM68" s="71"/>
      <c r="DN68" s="38"/>
      <c r="DO68" s="38"/>
      <c r="DP68" s="38"/>
      <c r="DQ68" s="38"/>
      <c r="DR68" s="37"/>
      <c r="DS68" s="38"/>
      <c r="DT68" s="38">
        <f>PRODUCT(DT44,DN42)</f>
        <v>0</v>
      </c>
      <c r="DU68" s="38"/>
      <c r="DV68" s="38"/>
      <c r="DW68" s="38"/>
      <c r="DX68" s="38"/>
      <c r="DY68" s="38"/>
      <c r="DZ68" s="38"/>
      <c r="EA68" s="39"/>
      <c r="EB68" s="38"/>
      <c r="EC68" s="38"/>
      <c r="ED68" s="73"/>
      <c r="EE68" s="45"/>
    </row>
    <row r="69" spans="22:135">
      <c r="V69" s="71"/>
      <c r="W69" s="38"/>
      <c r="X69" s="38"/>
      <c r="Y69" s="38"/>
      <c r="Z69" s="38"/>
      <c r="AA69" s="37"/>
      <c r="AB69" s="52" t="s">
        <v>103</v>
      </c>
      <c r="AC69" s="38" t="s">
        <v>104</v>
      </c>
      <c r="AD69" s="38"/>
      <c r="AE69" s="38"/>
      <c r="AF69" s="38"/>
      <c r="AG69" s="38"/>
      <c r="AH69" s="38"/>
      <c r="AI69" s="38"/>
      <c r="AJ69" s="39"/>
      <c r="AK69" s="38"/>
      <c r="AL69" s="38"/>
      <c r="AM69" s="73"/>
      <c r="AN69" s="30"/>
      <c r="AO69" s="71"/>
      <c r="AP69" s="38"/>
      <c r="AQ69" s="38"/>
      <c r="AR69" s="38"/>
      <c r="AS69" s="38"/>
      <c r="AT69" s="37"/>
      <c r="AU69" s="52" t="s">
        <v>103</v>
      </c>
      <c r="AV69" s="38" t="s">
        <v>104</v>
      </c>
      <c r="AW69" s="38"/>
      <c r="AX69" s="38"/>
      <c r="AY69" s="38"/>
      <c r="AZ69" s="38"/>
      <c r="BA69" s="38"/>
      <c r="BB69" s="38"/>
      <c r="BC69" s="39"/>
      <c r="BD69" s="38"/>
      <c r="BE69" s="38"/>
      <c r="BF69" s="73"/>
      <c r="BG69" s="30"/>
      <c r="BH69" s="71"/>
      <c r="BI69" s="38"/>
      <c r="BJ69" s="38"/>
      <c r="BK69" s="38"/>
      <c r="BL69" s="38"/>
      <c r="BM69" s="37"/>
      <c r="BN69" s="52" t="s">
        <v>103</v>
      </c>
      <c r="BO69" s="38" t="s">
        <v>104</v>
      </c>
      <c r="BP69" s="38"/>
      <c r="BQ69" s="38"/>
      <c r="BR69" s="38"/>
      <c r="BS69" s="38"/>
      <c r="BT69" s="38"/>
      <c r="BU69" s="38"/>
      <c r="BV69" s="39"/>
      <c r="BW69" s="38"/>
      <c r="BX69" s="38"/>
      <c r="BY69" s="73"/>
      <c r="BZ69" s="30"/>
      <c r="CA69" s="71"/>
      <c r="CB69" s="38"/>
      <c r="CC69" s="38"/>
      <c r="CD69" s="38"/>
      <c r="CE69" s="38"/>
      <c r="CF69" s="37"/>
      <c r="CG69" s="52" t="s">
        <v>103</v>
      </c>
      <c r="CH69" s="38" t="s">
        <v>104</v>
      </c>
      <c r="CI69" s="38"/>
      <c r="CJ69" s="38"/>
      <c r="CK69" s="38"/>
      <c r="CL69" s="38"/>
      <c r="CM69" s="38"/>
      <c r="CN69" s="38"/>
      <c r="CO69" s="39"/>
      <c r="CP69" s="38"/>
      <c r="CQ69" s="38"/>
      <c r="CR69" s="73"/>
      <c r="CS69" s="30"/>
      <c r="CT69" s="71"/>
      <c r="CU69" s="38"/>
      <c r="CV69" s="38"/>
      <c r="CW69" s="38"/>
      <c r="CX69" s="38"/>
      <c r="CY69" s="37"/>
      <c r="CZ69" s="52" t="s">
        <v>103</v>
      </c>
      <c r="DA69" s="38" t="s">
        <v>104</v>
      </c>
      <c r="DB69" s="38"/>
      <c r="DC69" s="38"/>
      <c r="DD69" s="38"/>
      <c r="DE69" s="38"/>
      <c r="DF69" s="38"/>
      <c r="DG69" s="38"/>
      <c r="DH69" s="39"/>
      <c r="DI69" s="38"/>
      <c r="DJ69" s="38"/>
      <c r="DK69" s="73"/>
      <c r="DL69" s="30"/>
      <c r="DM69" s="71"/>
      <c r="DN69" s="38"/>
      <c r="DO69" s="38"/>
      <c r="DP69" s="38"/>
      <c r="DQ69" s="38"/>
      <c r="DR69" s="37"/>
      <c r="DS69" s="52" t="s">
        <v>103</v>
      </c>
      <c r="DT69" s="38" t="s">
        <v>104</v>
      </c>
      <c r="DU69" s="38"/>
      <c r="DV69" s="38"/>
      <c r="DW69" s="38"/>
      <c r="DX69" s="38"/>
      <c r="DY69" s="38"/>
      <c r="DZ69" s="38"/>
      <c r="EA69" s="39"/>
      <c r="EB69" s="38"/>
      <c r="EC69" s="38"/>
      <c r="ED69" s="73"/>
      <c r="EE69" s="45"/>
    </row>
    <row r="70" spans="22:135">
      <c r="V70" s="71"/>
      <c r="W70" s="38"/>
      <c r="X70" s="38"/>
      <c r="Y70" s="38"/>
      <c r="Z70" s="38"/>
      <c r="AA70" s="37"/>
      <c r="AB70" s="38"/>
      <c r="AC70" s="38">
        <f>1-W42</f>
        <v>0.56842784893689569</v>
      </c>
      <c r="AD70" s="38"/>
      <c r="AE70" s="38"/>
      <c r="AF70" s="38"/>
      <c r="AG70" s="38"/>
      <c r="AH70" s="38"/>
      <c r="AI70" s="38"/>
      <c r="AJ70" s="39"/>
      <c r="AK70" s="38"/>
      <c r="AL70" s="38"/>
      <c r="AM70" s="73"/>
      <c r="AN70" s="30"/>
      <c r="AO70" s="71"/>
      <c r="AP70" s="38"/>
      <c r="AQ70" s="38"/>
      <c r="AR70" s="38"/>
      <c r="AS70" s="38"/>
      <c r="AT70" s="37"/>
      <c r="AU70" s="38"/>
      <c r="AV70" s="38">
        <f>1-AP42</f>
        <v>0.5684901823972166</v>
      </c>
      <c r="AW70" s="38"/>
      <c r="AX70" s="38"/>
      <c r="AY70" s="38"/>
      <c r="AZ70" s="38"/>
      <c r="BA70" s="38"/>
      <c r="BB70" s="38"/>
      <c r="BC70" s="39"/>
      <c r="BD70" s="38"/>
      <c r="BE70" s="38"/>
      <c r="BF70" s="73"/>
      <c r="BG70" s="30"/>
      <c r="BH70" s="71"/>
      <c r="BI70" s="38"/>
      <c r="BJ70" s="38"/>
      <c r="BK70" s="38"/>
      <c r="BL70" s="38"/>
      <c r="BM70" s="37"/>
      <c r="BN70" s="38"/>
      <c r="BO70" s="38">
        <f>1-BI42</f>
        <v>0.56683485225079444</v>
      </c>
      <c r="BP70" s="38"/>
      <c r="BQ70" s="38"/>
      <c r="BR70" s="38"/>
      <c r="BS70" s="38"/>
      <c r="BT70" s="38"/>
      <c r="BU70" s="38"/>
      <c r="BV70" s="39"/>
      <c r="BW70" s="38"/>
      <c r="BX70" s="38"/>
      <c r="BY70" s="73"/>
      <c r="BZ70" s="30"/>
      <c r="CA70" s="71"/>
      <c r="CB70" s="38"/>
      <c r="CC70" s="38"/>
      <c r="CD70" s="38"/>
      <c r="CE70" s="38"/>
      <c r="CF70" s="37"/>
      <c r="CG70" s="38"/>
      <c r="CH70" s="38">
        <f>1-CB42</f>
        <v>0.56436094687031235</v>
      </c>
      <c r="CI70" s="38"/>
      <c r="CJ70" s="38"/>
      <c r="CK70" s="38"/>
      <c r="CL70" s="38"/>
      <c r="CM70" s="38"/>
      <c r="CN70" s="38"/>
      <c r="CO70" s="39"/>
      <c r="CP70" s="38"/>
      <c r="CQ70" s="38"/>
      <c r="CR70" s="73"/>
      <c r="CS70" s="30"/>
      <c r="CT70" s="71"/>
      <c r="CU70" s="38"/>
      <c r="CV70" s="38"/>
      <c r="CW70" s="38"/>
      <c r="CX70" s="38"/>
      <c r="CY70" s="37"/>
      <c r="CZ70" s="38"/>
      <c r="DA70" s="38">
        <f>1-CU42</f>
        <v>0.56222383532107367</v>
      </c>
      <c r="DB70" s="38"/>
      <c r="DC70" s="38"/>
      <c r="DD70" s="38"/>
      <c r="DE70" s="38"/>
      <c r="DF70" s="38"/>
      <c r="DG70" s="38"/>
      <c r="DH70" s="39"/>
      <c r="DI70" s="38"/>
      <c r="DJ70" s="38"/>
      <c r="DK70" s="73"/>
      <c r="DL70" s="30"/>
      <c r="DM70" s="71"/>
      <c r="DN70" s="38"/>
      <c r="DO70" s="38"/>
      <c r="DP70" s="38"/>
      <c r="DQ70" s="38"/>
      <c r="DR70" s="37"/>
      <c r="DS70" s="38"/>
      <c r="DT70" s="38">
        <f>1-DN42</f>
        <v>0.55721863228980251</v>
      </c>
      <c r="DU70" s="38"/>
      <c r="DV70" s="38"/>
      <c r="DW70" s="38"/>
      <c r="DX70" s="38"/>
      <c r="DY70" s="38"/>
      <c r="DZ70" s="38"/>
      <c r="EA70" s="39"/>
      <c r="EB70" s="38"/>
      <c r="EC70" s="38"/>
      <c r="ED70" s="73"/>
      <c r="EE70" s="45"/>
    </row>
    <row r="71" spans="22:135">
      <c r="V71" s="71"/>
      <c r="W71" s="38"/>
      <c r="X71" s="38"/>
      <c r="Y71" s="38"/>
      <c r="Z71" s="38"/>
      <c r="AA71" s="37"/>
      <c r="AB71" s="38"/>
      <c r="AC71" s="38" t="s">
        <v>100</v>
      </c>
      <c r="AD71" s="38"/>
      <c r="AE71" s="38"/>
      <c r="AF71" s="38"/>
      <c r="AG71" s="38"/>
      <c r="AH71" s="38"/>
      <c r="AI71" s="38"/>
      <c r="AJ71" s="39"/>
      <c r="AK71" s="38"/>
      <c r="AL71" s="38"/>
      <c r="AM71" s="73"/>
      <c r="AN71" s="30"/>
      <c r="AO71" s="71"/>
      <c r="AP71" s="38"/>
      <c r="AQ71" s="38"/>
      <c r="AR71" s="38"/>
      <c r="AS71" s="38"/>
      <c r="AT71" s="37"/>
      <c r="AU71" s="38"/>
      <c r="AV71" s="38" t="s">
        <v>100</v>
      </c>
      <c r="AW71" s="38"/>
      <c r="AX71" s="38"/>
      <c r="AY71" s="38"/>
      <c r="AZ71" s="38"/>
      <c r="BA71" s="38"/>
      <c r="BB71" s="38"/>
      <c r="BC71" s="39"/>
      <c r="BD71" s="38"/>
      <c r="BE71" s="38"/>
      <c r="BF71" s="73"/>
      <c r="BG71" s="30"/>
      <c r="BH71" s="71"/>
      <c r="BI71" s="38"/>
      <c r="BJ71" s="38"/>
      <c r="BK71" s="38"/>
      <c r="BL71" s="38"/>
      <c r="BM71" s="37"/>
      <c r="BN71" s="38"/>
      <c r="BO71" s="38" t="s">
        <v>100</v>
      </c>
      <c r="BP71" s="38"/>
      <c r="BQ71" s="38"/>
      <c r="BR71" s="38"/>
      <c r="BS71" s="38"/>
      <c r="BT71" s="38"/>
      <c r="BU71" s="38"/>
      <c r="BV71" s="39"/>
      <c r="BW71" s="38"/>
      <c r="BX71" s="38"/>
      <c r="BY71" s="73"/>
      <c r="BZ71" s="30"/>
      <c r="CA71" s="71"/>
      <c r="CB71" s="38"/>
      <c r="CC71" s="38"/>
      <c r="CD71" s="38"/>
      <c r="CE71" s="38"/>
      <c r="CF71" s="37"/>
      <c r="CG71" s="38"/>
      <c r="CH71" s="38" t="s">
        <v>100</v>
      </c>
      <c r="CI71" s="38"/>
      <c r="CJ71" s="38"/>
      <c r="CK71" s="38"/>
      <c r="CL71" s="38"/>
      <c r="CM71" s="38"/>
      <c r="CN71" s="38"/>
      <c r="CO71" s="39"/>
      <c r="CP71" s="38"/>
      <c r="CQ71" s="38"/>
      <c r="CR71" s="73"/>
      <c r="CS71" s="30"/>
      <c r="CT71" s="71"/>
      <c r="CU71" s="38"/>
      <c r="CV71" s="38"/>
      <c r="CW71" s="38"/>
      <c r="CX71" s="38"/>
      <c r="CY71" s="37"/>
      <c r="CZ71" s="38"/>
      <c r="DA71" s="38" t="s">
        <v>100</v>
      </c>
      <c r="DB71" s="38"/>
      <c r="DC71" s="38"/>
      <c r="DD71" s="38"/>
      <c r="DE71" s="38"/>
      <c r="DF71" s="38"/>
      <c r="DG71" s="38"/>
      <c r="DH71" s="39"/>
      <c r="DI71" s="38"/>
      <c r="DJ71" s="38"/>
      <c r="DK71" s="73"/>
      <c r="DL71" s="30"/>
      <c r="DM71" s="71"/>
      <c r="DN71" s="38"/>
      <c r="DO71" s="38"/>
      <c r="DP71" s="38"/>
      <c r="DQ71" s="38"/>
      <c r="DR71" s="37"/>
      <c r="DS71" s="38"/>
      <c r="DT71" s="38" t="s">
        <v>100</v>
      </c>
      <c r="DU71" s="38"/>
      <c r="DV71" s="38"/>
      <c r="DW71" s="38"/>
      <c r="DX71" s="38"/>
      <c r="DY71" s="38"/>
      <c r="DZ71" s="38"/>
      <c r="EA71" s="39"/>
      <c r="EB71" s="38"/>
      <c r="EC71" s="38"/>
      <c r="ED71" s="73"/>
      <c r="EE71" s="45"/>
    </row>
    <row r="72" spans="22:135">
      <c r="V72" s="71"/>
      <c r="W72" s="38"/>
      <c r="X72" s="38"/>
      <c r="Y72" s="38"/>
      <c r="Z72" s="38"/>
      <c r="AA72" s="40"/>
      <c r="AB72" s="52" t="s">
        <v>105</v>
      </c>
      <c r="AC72" s="53">
        <f>PRODUCT(AC68,AC70)</f>
        <v>2.6894179590235073E-2</v>
      </c>
      <c r="AD72" s="53"/>
      <c r="AE72" s="53"/>
      <c r="AF72" s="53"/>
      <c r="AG72" s="38"/>
      <c r="AH72" s="38"/>
      <c r="AI72" s="38"/>
      <c r="AJ72" s="39"/>
      <c r="AK72" s="38"/>
      <c r="AL72" s="38"/>
      <c r="AM72" s="73"/>
      <c r="AN72" s="30"/>
      <c r="AO72" s="71"/>
      <c r="AP72" s="38"/>
      <c r="AQ72" s="38"/>
      <c r="AR72" s="38"/>
      <c r="AS72" s="38"/>
      <c r="AT72" s="40"/>
      <c r="AU72" s="52" t="s">
        <v>105</v>
      </c>
      <c r="AV72" s="53">
        <f>PRODUCT(AV68,AV70)</f>
        <v>4.0136482556054683E-2</v>
      </c>
      <c r="AW72" s="53"/>
      <c r="AX72" s="53"/>
      <c r="AY72" s="53"/>
      <c r="AZ72" s="38"/>
      <c r="BA72" s="38"/>
      <c r="BB72" s="38"/>
      <c r="BC72" s="39"/>
      <c r="BD72" s="38"/>
      <c r="BE72" s="38"/>
      <c r="BF72" s="73"/>
      <c r="BG72" s="30"/>
      <c r="BH72" s="71"/>
      <c r="BI72" s="38"/>
      <c r="BJ72" s="38"/>
      <c r="BK72" s="38"/>
      <c r="BL72" s="38"/>
      <c r="BM72" s="40"/>
      <c r="BN72" s="52" t="s">
        <v>105</v>
      </c>
      <c r="BO72" s="53">
        <f>PRODUCT(BO68,BO70)</f>
        <v>4.3770783322686947E-2</v>
      </c>
      <c r="BP72" s="53"/>
      <c r="BQ72" s="53"/>
      <c r="BR72" s="53"/>
      <c r="BS72" s="38"/>
      <c r="BT72" s="38"/>
      <c r="BU72" s="38"/>
      <c r="BV72" s="39"/>
      <c r="BW72" s="38"/>
      <c r="BX72" s="38"/>
      <c r="BY72" s="73"/>
      <c r="BZ72" s="30"/>
      <c r="CA72" s="71"/>
      <c r="CB72" s="38"/>
      <c r="CC72" s="38"/>
      <c r="CD72" s="38"/>
      <c r="CE72" s="38"/>
      <c r="CF72" s="40"/>
      <c r="CG72" s="52" t="s">
        <v>105</v>
      </c>
      <c r="CH72" s="53">
        <f>PRODUCT(CH68,CH70)</f>
        <v>3.9555688542212732E-2</v>
      </c>
      <c r="CI72" s="53"/>
      <c r="CJ72" s="53"/>
      <c r="CK72" s="53"/>
      <c r="CL72" s="38"/>
      <c r="CM72" s="38"/>
      <c r="CN72" s="38"/>
      <c r="CO72" s="39"/>
      <c r="CP72" s="38"/>
      <c r="CQ72" s="38"/>
      <c r="CR72" s="73"/>
      <c r="CS72" s="30"/>
      <c r="CT72" s="71"/>
      <c r="CU72" s="38"/>
      <c r="CV72" s="38"/>
      <c r="CW72" s="38"/>
      <c r="CX72" s="38"/>
      <c r="CY72" s="40"/>
      <c r="CZ72" s="52" t="s">
        <v>105</v>
      </c>
      <c r="DA72" s="53">
        <f>PRODUCT(DA68,DA70)</f>
        <v>2.7128906643012436E-2</v>
      </c>
      <c r="DB72" s="53"/>
      <c r="DC72" s="53"/>
      <c r="DD72" s="53"/>
      <c r="DE72" s="38"/>
      <c r="DF72" s="38"/>
      <c r="DG72" s="38"/>
      <c r="DH72" s="39"/>
      <c r="DI72" s="38"/>
      <c r="DJ72" s="38"/>
      <c r="DK72" s="73"/>
      <c r="DL72" s="30"/>
      <c r="DM72" s="71"/>
      <c r="DN72" s="38"/>
      <c r="DO72" s="38"/>
      <c r="DP72" s="38"/>
      <c r="DQ72" s="38"/>
      <c r="DR72" s="40"/>
      <c r="DS72" s="52" t="s">
        <v>105</v>
      </c>
      <c r="DT72" s="53">
        <f>PRODUCT(DT68,DT70)</f>
        <v>0</v>
      </c>
      <c r="DU72" s="53"/>
      <c r="DV72" s="53"/>
      <c r="DW72" s="53"/>
      <c r="DX72" s="38"/>
      <c r="DY72" s="38"/>
      <c r="DZ72" s="38"/>
      <c r="EA72" s="39"/>
      <c r="EB72" s="38"/>
      <c r="EC72" s="38"/>
      <c r="ED72" s="73"/>
      <c r="EE72" s="45"/>
    </row>
    <row r="73" spans="22:135">
      <c r="V73" s="71"/>
      <c r="W73" s="38"/>
      <c r="X73" s="38"/>
      <c r="Y73" s="38"/>
      <c r="Z73" s="38"/>
      <c r="AA73" s="50">
        <v>11</v>
      </c>
      <c r="AB73" s="145" t="s">
        <v>106</v>
      </c>
      <c r="AC73" s="145"/>
      <c r="AD73" s="38"/>
      <c r="AE73" s="38"/>
      <c r="AF73" s="38"/>
      <c r="AG73" s="38"/>
      <c r="AH73" s="38"/>
      <c r="AI73" s="38"/>
      <c r="AJ73" s="39"/>
      <c r="AK73" s="38"/>
      <c r="AL73" s="38"/>
      <c r="AM73" s="73"/>
      <c r="AN73" s="30"/>
      <c r="AO73" s="71"/>
      <c r="AP73" s="38"/>
      <c r="AQ73" s="38"/>
      <c r="AR73" s="38"/>
      <c r="AS73" s="38"/>
      <c r="AT73" s="50">
        <v>11</v>
      </c>
      <c r="AU73" s="145" t="s">
        <v>106</v>
      </c>
      <c r="AV73" s="145"/>
      <c r="AW73" s="38"/>
      <c r="AX73" s="38"/>
      <c r="AY73" s="38"/>
      <c r="AZ73" s="38"/>
      <c r="BA73" s="38"/>
      <c r="BB73" s="38"/>
      <c r="BC73" s="39"/>
      <c r="BD73" s="38"/>
      <c r="BE73" s="38"/>
      <c r="BF73" s="73"/>
      <c r="BG73" s="30"/>
      <c r="BH73" s="71"/>
      <c r="BI73" s="38"/>
      <c r="BJ73" s="38"/>
      <c r="BK73" s="38"/>
      <c r="BL73" s="38"/>
      <c r="BM73" s="50">
        <v>11</v>
      </c>
      <c r="BN73" s="145" t="s">
        <v>106</v>
      </c>
      <c r="BO73" s="145"/>
      <c r="BP73" s="38"/>
      <c r="BQ73" s="38"/>
      <c r="BR73" s="38"/>
      <c r="BS73" s="38"/>
      <c r="BT73" s="38"/>
      <c r="BU73" s="38"/>
      <c r="BV73" s="39"/>
      <c r="BW73" s="38"/>
      <c r="BX73" s="38"/>
      <c r="BY73" s="73"/>
      <c r="BZ73" s="30"/>
      <c r="CA73" s="71"/>
      <c r="CB73" s="38"/>
      <c r="CC73" s="38"/>
      <c r="CD73" s="38"/>
      <c r="CE73" s="38"/>
      <c r="CF73" s="50">
        <v>11</v>
      </c>
      <c r="CG73" s="82" t="s">
        <v>106</v>
      </c>
      <c r="CH73" s="82"/>
      <c r="CI73" s="38"/>
      <c r="CJ73" s="38"/>
      <c r="CK73" s="38"/>
      <c r="CL73" s="38"/>
      <c r="CM73" s="38"/>
      <c r="CN73" s="38"/>
      <c r="CO73" s="39"/>
      <c r="CP73" s="38"/>
      <c r="CQ73" s="38"/>
      <c r="CR73" s="73"/>
      <c r="CS73" s="30"/>
      <c r="CT73" s="71"/>
      <c r="CU73" s="38"/>
      <c r="CV73" s="38"/>
      <c r="CW73" s="38"/>
      <c r="CX73" s="38"/>
      <c r="CY73" s="50">
        <v>11</v>
      </c>
      <c r="CZ73" s="82" t="s">
        <v>106</v>
      </c>
      <c r="DA73" s="82"/>
      <c r="DB73" s="38"/>
      <c r="DC73" s="38"/>
      <c r="DD73" s="38"/>
      <c r="DE73" s="38"/>
      <c r="DF73" s="38"/>
      <c r="DG73" s="38"/>
      <c r="DH73" s="39"/>
      <c r="DI73" s="38"/>
      <c r="DJ73" s="38"/>
      <c r="DK73" s="73"/>
      <c r="DL73" s="30"/>
      <c r="DM73" s="71"/>
      <c r="DN73" s="38"/>
      <c r="DO73" s="38"/>
      <c r="DP73" s="38"/>
      <c r="DQ73" s="38"/>
      <c r="DR73" s="50">
        <v>11</v>
      </c>
      <c r="DS73" s="82" t="s">
        <v>106</v>
      </c>
      <c r="DT73" s="82"/>
      <c r="DU73" s="38"/>
      <c r="DV73" s="38"/>
      <c r="DW73" s="38"/>
      <c r="DX73" s="38"/>
      <c r="DY73" s="38"/>
      <c r="DZ73" s="38"/>
      <c r="EA73" s="39"/>
      <c r="EB73" s="38"/>
      <c r="EC73" s="38"/>
      <c r="ED73" s="73"/>
      <c r="EE73" s="45"/>
    </row>
    <row r="74" spans="22:135">
      <c r="V74" s="71"/>
      <c r="W74" s="38"/>
      <c r="X74" s="38"/>
      <c r="Y74" s="38"/>
      <c r="Z74" s="38"/>
      <c r="AA74" s="37"/>
      <c r="AB74" s="52" t="s">
        <v>93</v>
      </c>
      <c r="AC74" s="38" t="s">
        <v>107</v>
      </c>
      <c r="AD74" s="38"/>
      <c r="AE74" s="38"/>
      <c r="AF74" s="38"/>
      <c r="AG74" s="38"/>
      <c r="AH74" s="38"/>
      <c r="AI74" s="38"/>
      <c r="AJ74" s="39"/>
      <c r="AK74" s="38"/>
      <c r="AL74" s="38"/>
      <c r="AM74" s="73"/>
      <c r="AN74" s="30"/>
      <c r="AO74" s="71"/>
      <c r="AP74" s="38"/>
      <c r="AQ74" s="38"/>
      <c r="AR74" s="38"/>
      <c r="AS74" s="38"/>
      <c r="AT74" s="37"/>
      <c r="AU74" s="52" t="s">
        <v>93</v>
      </c>
      <c r="AV74" s="38" t="s">
        <v>107</v>
      </c>
      <c r="AW74" s="38"/>
      <c r="AX74" s="38"/>
      <c r="AY74" s="38"/>
      <c r="AZ74" s="38"/>
      <c r="BA74" s="38"/>
      <c r="BB74" s="38"/>
      <c r="BC74" s="39"/>
      <c r="BD74" s="38"/>
      <c r="BE74" s="38"/>
      <c r="BF74" s="73"/>
      <c r="BG74" s="30"/>
      <c r="BH74" s="71"/>
      <c r="BI74" s="38"/>
      <c r="BJ74" s="38"/>
      <c r="BK74" s="38"/>
      <c r="BL74" s="38"/>
      <c r="BM74" s="37"/>
      <c r="BN74" s="52" t="s">
        <v>93</v>
      </c>
      <c r="BO74" s="38" t="s">
        <v>107</v>
      </c>
      <c r="BP74" s="38"/>
      <c r="BQ74" s="38"/>
      <c r="BR74" s="38"/>
      <c r="BS74" s="38"/>
      <c r="BT74" s="38"/>
      <c r="BU74" s="38"/>
      <c r="BV74" s="39"/>
      <c r="BW74" s="38"/>
      <c r="BX74" s="38"/>
      <c r="BY74" s="73"/>
      <c r="BZ74" s="30"/>
      <c r="CA74" s="71"/>
      <c r="CB74" s="38"/>
      <c r="CC74" s="38"/>
      <c r="CD74" s="38"/>
      <c r="CE74" s="38"/>
      <c r="CF74" s="37"/>
      <c r="CG74" s="52" t="s">
        <v>93</v>
      </c>
      <c r="CH74" s="38" t="s">
        <v>107</v>
      </c>
      <c r="CI74" s="38"/>
      <c r="CJ74" s="38"/>
      <c r="CK74" s="38"/>
      <c r="CL74" s="38"/>
      <c r="CM74" s="38"/>
      <c r="CN74" s="38"/>
      <c r="CO74" s="39"/>
      <c r="CP74" s="38"/>
      <c r="CQ74" s="38"/>
      <c r="CR74" s="73"/>
      <c r="CS74" s="30"/>
      <c r="CT74" s="71"/>
      <c r="CU74" s="38"/>
      <c r="CV74" s="38"/>
      <c r="CW74" s="38"/>
      <c r="CX74" s="38"/>
      <c r="CY74" s="37"/>
      <c r="CZ74" s="52" t="s">
        <v>93</v>
      </c>
      <c r="DA74" s="38" t="s">
        <v>107</v>
      </c>
      <c r="DB74" s="38"/>
      <c r="DC74" s="38"/>
      <c r="DD74" s="38"/>
      <c r="DE74" s="38"/>
      <c r="DF74" s="38"/>
      <c r="DG74" s="38"/>
      <c r="DH74" s="39"/>
      <c r="DI74" s="38"/>
      <c r="DJ74" s="38"/>
      <c r="DK74" s="73"/>
      <c r="DL74" s="30"/>
      <c r="DM74" s="71"/>
      <c r="DN74" s="38"/>
      <c r="DO74" s="38"/>
      <c r="DP74" s="38"/>
      <c r="DQ74" s="38"/>
      <c r="DR74" s="37"/>
      <c r="DS74" s="52" t="s">
        <v>93</v>
      </c>
      <c r="DT74" s="38" t="s">
        <v>107</v>
      </c>
      <c r="DU74" s="38"/>
      <c r="DV74" s="38"/>
      <c r="DW74" s="38"/>
      <c r="DX74" s="38"/>
      <c r="DY74" s="38"/>
      <c r="DZ74" s="38"/>
      <c r="EA74" s="39"/>
      <c r="EB74" s="38"/>
      <c r="EC74" s="38"/>
      <c r="ED74" s="73"/>
      <c r="EE74" s="45"/>
    </row>
    <row r="75" spans="22:135">
      <c r="V75" s="71"/>
      <c r="W75" s="38"/>
      <c r="X75" s="38"/>
      <c r="Y75" s="38"/>
      <c r="Z75" s="38"/>
      <c r="AA75" s="37"/>
      <c r="AB75" s="38"/>
      <c r="AC75" s="38">
        <f>PRODUCT(AG21,W43)</f>
        <v>0.12036034663595725</v>
      </c>
      <c r="AD75" s="38"/>
      <c r="AE75" s="38"/>
      <c r="AF75" s="38"/>
      <c r="AG75" s="38"/>
      <c r="AH75" s="38"/>
      <c r="AI75" s="38"/>
      <c r="AJ75" s="39"/>
      <c r="AK75" s="38"/>
      <c r="AL75" s="38"/>
      <c r="AM75" s="73"/>
      <c r="AN75" s="30"/>
      <c r="AO75" s="71"/>
      <c r="AP75" s="38"/>
      <c r="AQ75" s="38"/>
      <c r="AR75" s="38"/>
      <c r="AS75" s="38"/>
      <c r="AT75" s="37"/>
      <c r="AU75" s="38"/>
      <c r="AV75" s="38">
        <f>PRODUCT(AZ21,AP43)</f>
        <v>0.13043430521009985</v>
      </c>
      <c r="AW75" s="38"/>
      <c r="AX75" s="38"/>
      <c r="AY75" s="38"/>
      <c r="AZ75" s="38"/>
      <c r="BA75" s="38"/>
      <c r="BB75" s="38"/>
      <c r="BC75" s="39"/>
      <c r="BD75" s="38"/>
      <c r="BE75" s="38"/>
      <c r="BF75" s="73"/>
      <c r="BG75" s="30"/>
      <c r="BH75" s="71"/>
      <c r="BI75" s="38"/>
      <c r="BJ75" s="38"/>
      <c r="BK75" s="38"/>
      <c r="BL75" s="38"/>
      <c r="BM75" s="37"/>
      <c r="BN75" s="38"/>
      <c r="BO75" s="38">
        <f>PRODUCT(BS21,BI43)</f>
        <v>0.12968913761296028</v>
      </c>
      <c r="BP75" s="38"/>
      <c r="BQ75" s="38"/>
      <c r="BR75" s="38"/>
      <c r="BS75" s="38"/>
      <c r="BT75" s="38"/>
      <c r="BU75" s="38"/>
      <c r="BV75" s="39"/>
      <c r="BW75" s="38"/>
      <c r="BX75" s="38"/>
      <c r="BY75" s="73"/>
      <c r="BZ75" s="30"/>
      <c r="CA75" s="71"/>
      <c r="CB75" s="38"/>
      <c r="CC75" s="38"/>
      <c r="CD75" s="38"/>
      <c r="CE75" s="38"/>
      <c r="CF75" s="37"/>
      <c r="CG75" s="38"/>
      <c r="CH75" s="38">
        <f>PRODUCT(CL21,CB43)</f>
        <v>0.12173926324756168</v>
      </c>
      <c r="CI75" s="38"/>
      <c r="CJ75" s="38"/>
      <c r="CK75" s="38"/>
      <c r="CL75" s="38"/>
      <c r="CM75" s="38"/>
      <c r="CN75" s="38"/>
      <c r="CO75" s="39"/>
      <c r="CP75" s="38"/>
      <c r="CQ75" s="38"/>
      <c r="CR75" s="73"/>
      <c r="CS75" s="30"/>
      <c r="CT75" s="71"/>
      <c r="CU75" s="38"/>
      <c r="CV75" s="38"/>
      <c r="CW75" s="38"/>
      <c r="CX75" s="38"/>
      <c r="CY75" s="37"/>
      <c r="CZ75" s="38"/>
      <c r="DA75" s="38">
        <f>PRODUCT(DE21,CU43)</f>
        <v>0.10486354737107237</v>
      </c>
      <c r="DB75" s="38"/>
      <c r="DC75" s="38"/>
      <c r="DD75" s="38"/>
      <c r="DE75" s="38"/>
      <c r="DF75" s="38"/>
      <c r="DG75" s="38"/>
      <c r="DH75" s="39"/>
      <c r="DI75" s="38"/>
      <c r="DJ75" s="38"/>
      <c r="DK75" s="73"/>
      <c r="DL75" s="30"/>
      <c r="DM75" s="71"/>
      <c r="DN75" s="38"/>
      <c r="DO75" s="38"/>
      <c r="DP75" s="38"/>
      <c r="DQ75" s="38"/>
      <c r="DR75" s="37"/>
      <c r="DS75" s="38"/>
      <c r="DT75" s="38">
        <f>PRODUCT(DX21,DN43)</f>
        <v>6.9528265014212207E-2</v>
      </c>
      <c r="DU75" s="38"/>
      <c r="DV75" s="38"/>
      <c r="DW75" s="38"/>
      <c r="DX75" s="38"/>
      <c r="DY75" s="38"/>
      <c r="DZ75" s="38"/>
      <c r="EA75" s="39"/>
      <c r="EB75" s="38"/>
      <c r="EC75" s="38"/>
      <c r="ED75" s="73"/>
      <c r="EE75" s="45"/>
    </row>
    <row r="76" spans="22:135">
      <c r="V76" s="71"/>
      <c r="W76" s="38"/>
      <c r="X76" s="38"/>
      <c r="Y76" s="38"/>
      <c r="Z76" s="38"/>
      <c r="AA76" s="37"/>
      <c r="AB76" s="52" t="s">
        <v>103</v>
      </c>
      <c r="AC76" s="38" t="s">
        <v>108</v>
      </c>
      <c r="AD76" s="38"/>
      <c r="AE76" s="38"/>
      <c r="AF76" s="38"/>
      <c r="AG76" s="38"/>
      <c r="AH76" s="38"/>
      <c r="AI76" s="38"/>
      <c r="AJ76" s="39"/>
      <c r="AK76" s="38"/>
      <c r="AL76" s="38"/>
      <c r="AM76" s="73"/>
      <c r="AN76" s="30"/>
      <c r="AO76" s="71"/>
      <c r="AP76" s="38"/>
      <c r="AQ76" s="38"/>
      <c r="AR76" s="38"/>
      <c r="AS76" s="38"/>
      <c r="AT76" s="37"/>
      <c r="AU76" s="52" t="s">
        <v>103</v>
      </c>
      <c r="AV76" s="38" t="s">
        <v>108</v>
      </c>
      <c r="AW76" s="38"/>
      <c r="AX76" s="38"/>
      <c r="AY76" s="38"/>
      <c r="AZ76" s="38"/>
      <c r="BA76" s="38"/>
      <c r="BB76" s="38"/>
      <c r="BC76" s="39"/>
      <c r="BD76" s="38"/>
      <c r="BE76" s="38"/>
      <c r="BF76" s="73"/>
      <c r="BG76" s="30"/>
      <c r="BH76" s="71"/>
      <c r="BI76" s="38"/>
      <c r="BJ76" s="38"/>
      <c r="BK76" s="38"/>
      <c r="BL76" s="38"/>
      <c r="BM76" s="37"/>
      <c r="BN76" s="52" t="s">
        <v>103</v>
      </c>
      <c r="BO76" s="38" t="s">
        <v>108</v>
      </c>
      <c r="BP76" s="38"/>
      <c r="BQ76" s="38"/>
      <c r="BR76" s="38"/>
      <c r="BS76" s="38"/>
      <c r="BT76" s="38"/>
      <c r="BU76" s="38"/>
      <c r="BV76" s="39"/>
      <c r="BW76" s="38"/>
      <c r="BX76" s="38"/>
      <c r="BY76" s="73"/>
      <c r="BZ76" s="30"/>
      <c r="CA76" s="71"/>
      <c r="CB76" s="38"/>
      <c r="CC76" s="38"/>
      <c r="CD76" s="38"/>
      <c r="CE76" s="38"/>
      <c r="CF76" s="37"/>
      <c r="CG76" s="52" t="s">
        <v>103</v>
      </c>
      <c r="CH76" s="38" t="s">
        <v>108</v>
      </c>
      <c r="CI76" s="38"/>
      <c r="CJ76" s="38"/>
      <c r="CK76" s="38"/>
      <c r="CL76" s="38"/>
      <c r="CM76" s="38"/>
      <c r="CN76" s="38"/>
      <c r="CO76" s="39"/>
      <c r="CP76" s="38"/>
      <c r="CQ76" s="38"/>
      <c r="CR76" s="73"/>
      <c r="CS76" s="30"/>
      <c r="CT76" s="71"/>
      <c r="CU76" s="38"/>
      <c r="CV76" s="38"/>
      <c r="CW76" s="38"/>
      <c r="CX76" s="38"/>
      <c r="CY76" s="37"/>
      <c r="CZ76" s="52" t="s">
        <v>103</v>
      </c>
      <c r="DA76" s="38" t="s">
        <v>108</v>
      </c>
      <c r="DB76" s="38"/>
      <c r="DC76" s="38"/>
      <c r="DD76" s="38"/>
      <c r="DE76" s="38"/>
      <c r="DF76" s="38"/>
      <c r="DG76" s="38"/>
      <c r="DH76" s="39"/>
      <c r="DI76" s="38"/>
      <c r="DJ76" s="38"/>
      <c r="DK76" s="73"/>
      <c r="DL76" s="30"/>
      <c r="DM76" s="71"/>
      <c r="DN76" s="38"/>
      <c r="DO76" s="38"/>
      <c r="DP76" s="38"/>
      <c r="DQ76" s="38"/>
      <c r="DR76" s="37"/>
      <c r="DS76" s="52" t="s">
        <v>103</v>
      </c>
      <c r="DT76" s="38" t="s">
        <v>108</v>
      </c>
      <c r="DU76" s="38"/>
      <c r="DV76" s="38"/>
      <c r="DW76" s="38"/>
      <c r="DX76" s="38"/>
      <c r="DY76" s="38"/>
      <c r="DZ76" s="38"/>
      <c r="EA76" s="39"/>
      <c r="EB76" s="38"/>
      <c r="EC76" s="38"/>
      <c r="ED76" s="73"/>
      <c r="EE76" s="45"/>
    </row>
    <row r="77" spans="22:135">
      <c r="V77" s="71"/>
      <c r="W77" s="38"/>
      <c r="X77" s="38"/>
      <c r="Y77" s="38"/>
      <c r="Z77" s="38"/>
      <c r="AA77" s="37"/>
      <c r="AB77" s="38"/>
      <c r="AC77" s="38">
        <f>1-W43</f>
        <v>0.25286397570872343</v>
      </c>
      <c r="AD77" s="38"/>
      <c r="AE77" s="38"/>
      <c r="AF77" s="38"/>
      <c r="AG77" s="38"/>
      <c r="AH77" s="38"/>
      <c r="AI77" s="38"/>
      <c r="AJ77" s="39"/>
      <c r="AK77" s="38"/>
      <c r="AL77" s="38"/>
      <c r="AM77" s="73"/>
      <c r="AN77" s="30"/>
      <c r="AO77" s="71"/>
      <c r="AP77" s="38"/>
      <c r="AQ77" s="38"/>
      <c r="AR77" s="38"/>
      <c r="AS77" s="38"/>
      <c r="AT77" s="37"/>
      <c r="AU77" s="38"/>
      <c r="AV77" s="38">
        <f>1-AP43</f>
        <v>0.24886324646933722</v>
      </c>
      <c r="AW77" s="38"/>
      <c r="AX77" s="38"/>
      <c r="AY77" s="38"/>
      <c r="AZ77" s="38"/>
      <c r="BA77" s="38"/>
      <c r="BB77" s="38"/>
      <c r="BC77" s="39"/>
      <c r="BD77" s="38"/>
      <c r="BE77" s="38"/>
      <c r="BF77" s="73"/>
      <c r="BG77" s="30"/>
      <c r="BH77" s="71"/>
      <c r="BI77" s="38"/>
      <c r="BJ77" s="38"/>
      <c r="BK77" s="38"/>
      <c r="BL77" s="38"/>
      <c r="BM77" s="37"/>
      <c r="BN77" s="38"/>
      <c r="BO77" s="38">
        <f>1-BI43</f>
        <v>0.25545788019480942</v>
      </c>
      <c r="BP77" s="38"/>
      <c r="BQ77" s="38"/>
      <c r="BR77" s="38"/>
      <c r="BS77" s="38"/>
      <c r="BT77" s="38"/>
      <c r="BU77" s="38"/>
      <c r="BV77" s="39"/>
      <c r="BW77" s="38"/>
      <c r="BX77" s="38"/>
      <c r="BY77" s="73"/>
      <c r="BZ77" s="30"/>
      <c r="CA77" s="71"/>
      <c r="CB77" s="38"/>
      <c r="CC77" s="38"/>
      <c r="CD77" s="38"/>
      <c r="CE77" s="38"/>
      <c r="CF77" s="37"/>
      <c r="CG77" s="38"/>
      <c r="CH77" s="38">
        <f>1-CB43</f>
        <v>0.2635817816919751</v>
      </c>
      <c r="CI77" s="38"/>
      <c r="CJ77" s="38"/>
      <c r="CK77" s="38"/>
      <c r="CL77" s="38"/>
      <c r="CM77" s="38"/>
      <c r="CN77" s="38"/>
      <c r="CO77" s="39"/>
      <c r="CP77" s="38"/>
      <c r="CQ77" s="38"/>
      <c r="CR77" s="73"/>
      <c r="CS77" s="30"/>
      <c r="CT77" s="71"/>
      <c r="CU77" s="38"/>
      <c r="CV77" s="38"/>
      <c r="CW77" s="38"/>
      <c r="CX77" s="38"/>
      <c r="CY77" s="37"/>
      <c r="CZ77" s="38"/>
      <c r="DA77" s="38">
        <f>1-CU43</f>
        <v>0.25676285209600758</v>
      </c>
      <c r="DB77" s="38"/>
      <c r="DC77" s="38"/>
      <c r="DD77" s="38"/>
      <c r="DE77" s="38"/>
      <c r="DF77" s="38"/>
      <c r="DG77" s="38"/>
      <c r="DH77" s="39"/>
      <c r="DI77" s="38"/>
      <c r="DJ77" s="38"/>
      <c r="DK77" s="73"/>
      <c r="DL77" s="30"/>
      <c r="DM77" s="71"/>
      <c r="DN77" s="38"/>
      <c r="DO77" s="38"/>
      <c r="DP77" s="38"/>
      <c r="DQ77" s="38"/>
      <c r="DR77" s="37"/>
      <c r="DS77" s="38"/>
      <c r="DT77" s="38">
        <f>1-DN43</f>
        <v>0.25116266427262135</v>
      </c>
      <c r="DU77" s="38"/>
      <c r="DV77" s="38"/>
      <c r="DW77" s="38"/>
      <c r="DX77" s="38"/>
      <c r="DY77" s="38"/>
      <c r="DZ77" s="38"/>
      <c r="EA77" s="39"/>
      <c r="EB77" s="38"/>
      <c r="EC77" s="38"/>
      <c r="ED77" s="73"/>
      <c r="EE77" s="45"/>
    </row>
    <row r="78" spans="22:135">
      <c r="V78" s="71"/>
      <c r="W78" s="38"/>
      <c r="X78" s="38"/>
      <c r="Y78" s="38"/>
      <c r="Z78" s="38"/>
      <c r="AA78" s="37"/>
      <c r="AB78" s="38"/>
      <c r="AC78" s="38" t="s">
        <v>100</v>
      </c>
      <c r="AD78" s="38"/>
      <c r="AE78" s="38"/>
      <c r="AF78" s="38"/>
      <c r="AG78" s="38"/>
      <c r="AH78" s="38"/>
      <c r="AI78" s="38"/>
      <c r="AJ78" s="39"/>
      <c r="AK78" s="38"/>
      <c r="AL78" s="38"/>
      <c r="AM78" s="73"/>
      <c r="AN78" s="30"/>
      <c r="AO78" s="71"/>
      <c r="AP78" s="38"/>
      <c r="AQ78" s="38"/>
      <c r="AR78" s="38"/>
      <c r="AS78" s="38"/>
      <c r="AT78" s="37"/>
      <c r="AU78" s="38"/>
      <c r="AV78" s="38" t="s">
        <v>100</v>
      </c>
      <c r="AW78" s="38"/>
      <c r="AX78" s="38"/>
      <c r="AY78" s="38"/>
      <c r="AZ78" s="38"/>
      <c r="BA78" s="38"/>
      <c r="BB78" s="38"/>
      <c r="BC78" s="39"/>
      <c r="BD78" s="38"/>
      <c r="BE78" s="38"/>
      <c r="BF78" s="73"/>
      <c r="BG78" s="30"/>
      <c r="BH78" s="71"/>
      <c r="BI78" s="38"/>
      <c r="BJ78" s="38"/>
      <c r="BK78" s="38"/>
      <c r="BL78" s="38"/>
      <c r="BM78" s="37"/>
      <c r="BN78" s="38"/>
      <c r="BO78" s="38" t="s">
        <v>100</v>
      </c>
      <c r="BP78" s="38"/>
      <c r="BQ78" s="38"/>
      <c r="BR78" s="38"/>
      <c r="BS78" s="38"/>
      <c r="BT78" s="38"/>
      <c r="BU78" s="38"/>
      <c r="BV78" s="39"/>
      <c r="BW78" s="38"/>
      <c r="BX78" s="38"/>
      <c r="BY78" s="73"/>
      <c r="BZ78" s="30"/>
      <c r="CA78" s="71"/>
      <c r="CB78" s="38"/>
      <c r="CC78" s="38"/>
      <c r="CD78" s="38"/>
      <c r="CE78" s="38"/>
      <c r="CF78" s="37"/>
      <c r="CG78" s="38"/>
      <c r="CH78" s="38" t="s">
        <v>100</v>
      </c>
      <c r="CI78" s="38"/>
      <c r="CJ78" s="38"/>
      <c r="CK78" s="38"/>
      <c r="CL78" s="38"/>
      <c r="CM78" s="38"/>
      <c r="CN78" s="38"/>
      <c r="CO78" s="39"/>
      <c r="CP78" s="38"/>
      <c r="CQ78" s="38"/>
      <c r="CR78" s="73"/>
      <c r="CS78" s="30"/>
      <c r="CT78" s="71"/>
      <c r="CU78" s="38"/>
      <c r="CV78" s="38"/>
      <c r="CW78" s="38"/>
      <c r="CX78" s="38"/>
      <c r="CY78" s="37"/>
      <c r="CZ78" s="38"/>
      <c r="DA78" s="38" t="s">
        <v>100</v>
      </c>
      <c r="DB78" s="38"/>
      <c r="DC78" s="38"/>
      <c r="DD78" s="38"/>
      <c r="DE78" s="38"/>
      <c r="DF78" s="38"/>
      <c r="DG78" s="38"/>
      <c r="DH78" s="39"/>
      <c r="DI78" s="38"/>
      <c r="DJ78" s="38"/>
      <c r="DK78" s="73"/>
      <c r="DL78" s="30"/>
      <c r="DM78" s="71"/>
      <c r="DN78" s="38"/>
      <c r="DO78" s="38"/>
      <c r="DP78" s="38"/>
      <c r="DQ78" s="38"/>
      <c r="DR78" s="37"/>
      <c r="DS78" s="38"/>
      <c r="DT78" s="38" t="s">
        <v>100</v>
      </c>
      <c r="DU78" s="38"/>
      <c r="DV78" s="38"/>
      <c r="DW78" s="38"/>
      <c r="DX78" s="38"/>
      <c r="DY78" s="38"/>
      <c r="DZ78" s="38"/>
      <c r="EA78" s="39"/>
      <c r="EB78" s="38"/>
      <c r="EC78" s="38"/>
      <c r="ED78" s="73"/>
      <c r="EE78" s="45"/>
    </row>
    <row r="79" spans="22:135">
      <c r="V79" s="71"/>
      <c r="W79" s="38"/>
      <c r="X79" s="38"/>
      <c r="Y79" s="38"/>
      <c r="Z79" s="38"/>
      <c r="AA79" s="37"/>
      <c r="AB79" s="52" t="s">
        <v>132</v>
      </c>
      <c r="AC79" s="53">
        <f>PRODUCT(AC75,AC77)</f>
        <v>3.0434795768048226E-2</v>
      </c>
      <c r="AD79" s="53"/>
      <c r="AE79" s="53"/>
      <c r="AF79" s="53"/>
      <c r="AG79" s="38"/>
      <c r="AH79" s="38"/>
      <c r="AI79" s="38"/>
      <c r="AJ79" s="39"/>
      <c r="AK79" s="38"/>
      <c r="AL79" s="38"/>
      <c r="AM79" s="73"/>
      <c r="AN79" s="30"/>
      <c r="AO79" s="71"/>
      <c r="AP79" s="38"/>
      <c r="AQ79" s="38"/>
      <c r="AR79" s="38"/>
      <c r="AS79" s="38"/>
      <c r="AT79" s="37"/>
      <c r="AU79" s="52" t="s">
        <v>132</v>
      </c>
      <c r="AV79" s="53">
        <f>PRODUCT(AV75,AV77)</f>
        <v>3.2460304645557839E-2</v>
      </c>
      <c r="AW79" s="53"/>
      <c r="AX79" s="53"/>
      <c r="AY79" s="53"/>
      <c r="AZ79" s="38"/>
      <c r="BA79" s="38"/>
      <c r="BB79" s="38"/>
      <c r="BC79" s="39"/>
      <c r="BD79" s="38"/>
      <c r="BE79" s="38"/>
      <c r="BF79" s="73"/>
      <c r="BG79" s="30"/>
      <c r="BH79" s="71"/>
      <c r="BI79" s="38"/>
      <c r="BJ79" s="38"/>
      <c r="BK79" s="38"/>
      <c r="BL79" s="38"/>
      <c r="BM79" s="37"/>
      <c r="BN79" s="52" t="s">
        <v>132</v>
      </c>
      <c r="BO79" s="53">
        <f>PRODUCT(BO75,BO77)</f>
        <v>3.3130112178899759E-2</v>
      </c>
      <c r="BP79" s="53"/>
      <c r="BQ79" s="53"/>
      <c r="BR79" s="53"/>
      <c r="BS79" s="38"/>
      <c r="BT79" s="38"/>
      <c r="BU79" s="38"/>
      <c r="BV79" s="39"/>
      <c r="BW79" s="38"/>
      <c r="BX79" s="38"/>
      <c r="BY79" s="73"/>
      <c r="BZ79" s="30"/>
      <c r="CA79" s="71"/>
      <c r="CB79" s="38"/>
      <c r="CC79" s="38"/>
      <c r="CD79" s="38"/>
      <c r="CE79" s="38"/>
      <c r="CF79" s="37"/>
      <c r="CG79" s="52" t="s">
        <v>132</v>
      </c>
      <c r="CH79" s="53">
        <f>PRODUCT(CH75,CH77)</f>
        <v>3.2088251908660693E-2</v>
      </c>
      <c r="CI79" s="53"/>
      <c r="CJ79" s="53"/>
      <c r="CK79" s="53"/>
      <c r="CL79" s="38"/>
      <c r="CM79" s="38"/>
      <c r="CN79" s="38"/>
      <c r="CO79" s="39"/>
      <c r="CP79" s="38"/>
      <c r="CQ79" s="38"/>
      <c r="CR79" s="73"/>
      <c r="CS79" s="30"/>
      <c r="CT79" s="71"/>
      <c r="CU79" s="38"/>
      <c r="CV79" s="38"/>
      <c r="CW79" s="38"/>
      <c r="CX79" s="38"/>
      <c r="CY79" s="37"/>
      <c r="CZ79" s="52" t="s">
        <v>132</v>
      </c>
      <c r="DA79" s="53">
        <f>PRODUCT(DA75,DA77)</f>
        <v>2.692506350390134E-2</v>
      </c>
      <c r="DB79" s="53"/>
      <c r="DC79" s="53"/>
      <c r="DD79" s="53"/>
      <c r="DE79" s="38"/>
      <c r="DF79" s="38"/>
      <c r="DG79" s="38"/>
      <c r="DH79" s="39"/>
      <c r="DI79" s="38"/>
      <c r="DJ79" s="38"/>
      <c r="DK79" s="73"/>
      <c r="DL79" s="30"/>
      <c r="DM79" s="71"/>
      <c r="DN79" s="38"/>
      <c r="DO79" s="38"/>
      <c r="DP79" s="38"/>
      <c r="DQ79" s="38"/>
      <c r="DR79" s="37"/>
      <c r="DS79" s="52" t="s">
        <v>132</v>
      </c>
      <c r="DT79" s="53">
        <f>PRODUCT(DT75,DT77)</f>
        <v>1.7462904283222426E-2</v>
      </c>
      <c r="DU79" s="53"/>
      <c r="DV79" s="53"/>
      <c r="DW79" s="53"/>
      <c r="DX79" s="38"/>
      <c r="DY79" s="38"/>
      <c r="DZ79" s="38"/>
      <c r="EA79" s="39"/>
      <c r="EB79" s="38"/>
      <c r="EC79" s="38"/>
      <c r="ED79" s="73"/>
      <c r="EE79" s="45"/>
    </row>
    <row r="80" spans="22:135">
      <c r="V80" s="71"/>
      <c r="W80" s="38"/>
      <c r="X80" s="38"/>
      <c r="Y80" s="38"/>
      <c r="Z80" s="38"/>
      <c r="AA80" s="56">
        <v>12</v>
      </c>
      <c r="AB80" s="169" t="s">
        <v>109</v>
      </c>
      <c r="AC80" s="169"/>
      <c r="AD80" s="38"/>
      <c r="AE80" s="38"/>
      <c r="AF80" s="38"/>
      <c r="AG80" s="60">
        <v>13</v>
      </c>
      <c r="AH80" s="169" t="s">
        <v>112</v>
      </c>
      <c r="AI80" s="169"/>
      <c r="AJ80" s="39" t="s">
        <v>113</v>
      </c>
      <c r="AK80" s="38"/>
      <c r="AL80" s="38"/>
      <c r="AM80" s="73"/>
      <c r="AN80" s="30"/>
      <c r="AO80" s="71"/>
      <c r="AP80" s="38"/>
      <c r="AQ80" s="38"/>
      <c r="AR80" s="38"/>
      <c r="AS80" s="38"/>
      <c r="AT80" s="56">
        <v>12</v>
      </c>
      <c r="AU80" s="169" t="s">
        <v>109</v>
      </c>
      <c r="AV80" s="169"/>
      <c r="AW80" s="38"/>
      <c r="AX80" s="38"/>
      <c r="AY80" s="38"/>
      <c r="AZ80" s="60">
        <v>13</v>
      </c>
      <c r="BA80" s="169" t="s">
        <v>112</v>
      </c>
      <c r="BB80" s="169"/>
      <c r="BC80" s="39" t="s">
        <v>113</v>
      </c>
      <c r="BD80" s="38"/>
      <c r="BE80" s="38"/>
      <c r="BF80" s="73"/>
      <c r="BG80" s="30"/>
      <c r="BH80" s="71"/>
      <c r="BI80" s="38"/>
      <c r="BJ80" s="38"/>
      <c r="BK80" s="38"/>
      <c r="BL80" s="38"/>
      <c r="BM80" s="56">
        <v>12</v>
      </c>
      <c r="BN80" s="169" t="s">
        <v>109</v>
      </c>
      <c r="BO80" s="169"/>
      <c r="BP80" s="38"/>
      <c r="BQ80" s="38"/>
      <c r="BR80" s="38"/>
      <c r="BS80" s="60">
        <v>13</v>
      </c>
      <c r="BT80" s="169" t="s">
        <v>112</v>
      </c>
      <c r="BU80" s="169"/>
      <c r="BV80" s="39" t="s">
        <v>113</v>
      </c>
      <c r="BW80" s="38"/>
      <c r="BX80" s="38"/>
      <c r="BY80" s="73"/>
      <c r="BZ80" s="30"/>
      <c r="CA80" s="71"/>
      <c r="CB80" s="38"/>
      <c r="CC80" s="38"/>
      <c r="CD80" s="38"/>
      <c r="CE80" s="38"/>
      <c r="CF80" s="56">
        <v>12</v>
      </c>
      <c r="CG80" s="169" t="s">
        <v>109</v>
      </c>
      <c r="CH80" s="169"/>
      <c r="CI80" s="38"/>
      <c r="CJ80" s="38"/>
      <c r="CK80" s="38"/>
      <c r="CL80" s="60">
        <v>13</v>
      </c>
      <c r="CM80" s="169" t="s">
        <v>112</v>
      </c>
      <c r="CN80" s="169"/>
      <c r="CO80" s="39" t="s">
        <v>113</v>
      </c>
      <c r="CP80" s="38"/>
      <c r="CQ80" s="38"/>
      <c r="CR80" s="73"/>
      <c r="CS80" s="30"/>
      <c r="CT80" s="71"/>
      <c r="CU80" s="38"/>
      <c r="CV80" s="38"/>
      <c r="CW80" s="38"/>
      <c r="CX80" s="38"/>
      <c r="CY80" s="56">
        <v>12</v>
      </c>
      <c r="CZ80" s="169" t="s">
        <v>109</v>
      </c>
      <c r="DA80" s="169"/>
      <c r="DB80" s="38"/>
      <c r="DC80" s="38"/>
      <c r="DD80" s="38"/>
      <c r="DE80" s="60">
        <v>13</v>
      </c>
      <c r="DF80" s="169" t="s">
        <v>112</v>
      </c>
      <c r="DG80" s="169"/>
      <c r="DH80" s="39" t="s">
        <v>113</v>
      </c>
      <c r="DI80" s="38"/>
      <c r="DJ80" s="38"/>
      <c r="DK80" s="73"/>
      <c r="DL80" s="30"/>
      <c r="DM80" s="71"/>
      <c r="DN80" s="38"/>
      <c r="DO80" s="38"/>
      <c r="DP80" s="38"/>
      <c r="DQ80" s="38"/>
      <c r="DR80" s="56">
        <v>12</v>
      </c>
      <c r="DS80" s="169" t="s">
        <v>109</v>
      </c>
      <c r="DT80" s="169"/>
      <c r="DU80" s="38"/>
      <c r="DV80" s="38"/>
      <c r="DW80" s="38"/>
      <c r="DX80" s="60">
        <v>13</v>
      </c>
      <c r="DY80" s="169" t="s">
        <v>112</v>
      </c>
      <c r="DZ80" s="169"/>
      <c r="EA80" s="39" t="s">
        <v>113</v>
      </c>
      <c r="EB80" s="38"/>
      <c r="EC80" s="38"/>
      <c r="ED80" s="73"/>
      <c r="EE80" s="45"/>
    </row>
    <row r="81" spans="22:135">
      <c r="V81" s="71"/>
      <c r="W81" s="38"/>
      <c r="X81" s="38"/>
      <c r="Y81" s="38"/>
      <c r="Z81" s="38"/>
      <c r="AA81" s="38"/>
      <c r="AB81" s="38"/>
      <c r="AC81" s="164" t="s">
        <v>110</v>
      </c>
      <c r="AD81" s="164"/>
      <c r="AE81" s="164"/>
      <c r="AF81" s="164"/>
      <c r="AG81" s="38"/>
      <c r="AH81" s="38"/>
      <c r="AI81" s="38" t="s">
        <v>114</v>
      </c>
      <c r="AJ81" s="38"/>
      <c r="AK81" s="38"/>
      <c r="AL81" s="38"/>
      <c r="AM81" s="73"/>
      <c r="AN81" s="30"/>
      <c r="AO81" s="71"/>
      <c r="AP81" s="38"/>
      <c r="AQ81" s="38"/>
      <c r="AR81" s="38"/>
      <c r="AS81" s="38"/>
      <c r="AT81" s="38"/>
      <c r="AU81" s="38"/>
      <c r="AV81" s="164" t="s">
        <v>110</v>
      </c>
      <c r="AW81" s="164"/>
      <c r="AX81" s="164"/>
      <c r="AY81" s="164"/>
      <c r="AZ81" s="38"/>
      <c r="BA81" s="38"/>
      <c r="BB81" s="38" t="s">
        <v>114</v>
      </c>
      <c r="BC81" s="38"/>
      <c r="BD81" s="38"/>
      <c r="BE81" s="38"/>
      <c r="BF81" s="73"/>
      <c r="BG81" s="30"/>
      <c r="BH81" s="71"/>
      <c r="BI81" s="38"/>
      <c r="BJ81" s="38"/>
      <c r="BK81" s="38"/>
      <c r="BL81" s="38"/>
      <c r="BM81" s="38"/>
      <c r="BN81" s="38"/>
      <c r="BO81" s="164" t="s">
        <v>110</v>
      </c>
      <c r="BP81" s="164"/>
      <c r="BQ81" s="164"/>
      <c r="BR81" s="164"/>
      <c r="BS81" s="38"/>
      <c r="BT81" s="38"/>
      <c r="BU81" s="38" t="s">
        <v>114</v>
      </c>
      <c r="BV81" s="38"/>
      <c r="BW81" s="38"/>
      <c r="BX81" s="38"/>
      <c r="BY81" s="73"/>
      <c r="BZ81" s="30"/>
      <c r="CA81" s="71"/>
      <c r="CB81" s="38"/>
      <c r="CC81" s="38"/>
      <c r="CD81" s="38"/>
      <c r="CE81" s="38"/>
      <c r="CF81" s="38"/>
      <c r="CG81" s="38"/>
      <c r="CH81" s="164" t="s">
        <v>110</v>
      </c>
      <c r="CI81" s="164"/>
      <c r="CJ81" s="164"/>
      <c r="CK81" s="164"/>
      <c r="CL81" s="38"/>
      <c r="CM81" s="38"/>
      <c r="CN81" s="38" t="s">
        <v>114</v>
      </c>
      <c r="CO81" s="38"/>
      <c r="CP81" s="38"/>
      <c r="CQ81" s="38"/>
      <c r="CR81" s="73"/>
      <c r="CS81" s="30"/>
      <c r="CT81" s="71"/>
      <c r="CU81" s="38"/>
      <c r="CV81" s="38"/>
      <c r="CW81" s="38"/>
      <c r="CX81" s="38"/>
      <c r="CY81" s="38"/>
      <c r="CZ81" s="38"/>
      <c r="DA81" s="164" t="s">
        <v>110</v>
      </c>
      <c r="DB81" s="164"/>
      <c r="DC81" s="164"/>
      <c r="DD81" s="164"/>
      <c r="DE81" s="38"/>
      <c r="DF81" s="38"/>
      <c r="DG81" s="38" t="s">
        <v>114</v>
      </c>
      <c r="DH81" s="38"/>
      <c r="DI81" s="38"/>
      <c r="DJ81" s="38"/>
      <c r="DK81" s="73"/>
      <c r="DL81" s="30"/>
      <c r="DM81" s="71"/>
      <c r="DN81" s="38"/>
      <c r="DO81" s="38"/>
      <c r="DP81" s="38"/>
      <c r="DQ81" s="38"/>
      <c r="DR81" s="38"/>
      <c r="DS81" s="38"/>
      <c r="DT81" s="164" t="s">
        <v>110</v>
      </c>
      <c r="DU81" s="164"/>
      <c r="DV81" s="164"/>
      <c r="DW81" s="164"/>
      <c r="DX81" s="38"/>
      <c r="DY81" s="38"/>
      <c r="DZ81" s="38" t="s">
        <v>114</v>
      </c>
      <c r="EA81" s="38"/>
      <c r="EB81" s="38"/>
      <c r="EC81" s="38"/>
      <c r="ED81" s="73"/>
      <c r="EE81" s="45"/>
    </row>
    <row r="82" spans="22:135">
      <c r="V82" s="71"/>
      <c r="W82" s="38"/>
      <c r="X82" s="38"/>
      <c r="Y82" s="38"/>
      <c r="Z82" s="38"/>
      <c r="AA82" s="38"/>
      <c r="AB82" s="52" t="s">
        <v>111</v>
      </c>
      <c r="AC82" s="38">
        <f>AC58</f>
        <v>-0.21354602441433568</v>
      </c>
      <c r="AD82" s="38"/>
      <c r="AE82" s="38"/>
      <c r="AF82" s="38"/>
      <c r="AG82" s="38"/>
      <c r="AH82" s="52" t="s">
        <v>115</v>
      </c>
      <c r="AI82" s="38">
        <f t="array" ref="AI82:AI85">MMULT(S2:V5,AC82:AC85)</f>
        <v>8.9849047581071567E-2</v>
      </c>
      <c r="AJ82" s="38"/>
      <c r="AK82" s="38"/>
      <c r="AL82" s="38"/>
      <c r="AM82" s="73"/>
      <c r="AN82" s="30"/>
      <c r="AO82" s="71"/>
      <c r="AP82" s="38"/>
      <c r="AQ82" s="38"/>
      <c r="AR82" s="38"/>
      <c r="AS82" s="38"/>
      <c r="AT82" s="38"/>
      <c r="AU82" s="52" t="s">
        <v>111</v>
      </c>
      <c r="AV82" s="38">
        <f>AV58</f>
        <v>-0.32833561467687378</v>
      </c>
      <c r="AW82" s="38"/>
      <c r="AX82" s="38"/>
      <c r="AY82" s="38"/>
      <c r="AZ82" s="38"/>
      <c r="BA82" s="52" t="s">
        <v>115</v>
      </c>
      <c r="BB82" s="38">
        <f t="array" ref="BB82:BB85">MMULT($S$2:$V$5,AV82:AV85)</f>
        <v>0.1262479803657052</v>
      </c>
      <c r="BC82" s="38"/>
      <c r="BD82" s="38"/>
      <c r="BE82" s="38"/>
      <c r="BF82" s="73"/>
      <c r="BG82" s="30"/>
      <c r="BH82" s="71"/>
      <c r="BI82" s="38"/>
      <c r="BJ82" s="38"/>
      <c r="BK82" s="38"/>
      <c r="BL82" s="38"/>
      <c r="BM82" s="38"/>
      <c r="BN82" s="52" t="s">
        <v>111</v>
      </c>
      <c r="BO82" s="38">
        <f>BO58</f>
        <v>-0.38717221809025804</v>
      </c>
      <c r="BP82" s="38"/>
      <c r="BQ82" s="38"/>
      <c r="BR82" s="38"/>
      <c r="BS82" s="38"/>
      <c r="BT82" s="52" t="s">
        <v>115</v>
      </c>
      <c r="BU82" s="38">
        <f t="array" ref="BU82:BU85">MMULT($S$2:$V$5,BO82:BO85)</f>
        <v>0.14471874010969438</v>
      </c>
      <c r="BV82" s="38"/>
      <c r="BW82" s="38"/>
      <c r="BX82" s="38"/>
      <c r="BY82" s="73"/>
      <c r="BZ82" s="30"/>
      <c r="CA82" s="71"/>
      <c r="CB82" s="38"/>
      <c r="CC82" s="38"/>
      <c r="CD82" s="38"/>
      <c r="CE82" s="38"/>
      <c r="CF82" s="38"/>
      <c r="CG82" s="52" t="s">
        <v>111</v>
      </c>
      <c r="CH82" s="38">
        <f>CH58</f>
        <v>-0.42013836927864595</v>
      </c>
      <c r="CI82" s="38"/>
      <c r="CJ82" s="38"/>
      <c r="CK82" s="38"/>
      <c r="CL82" s="38"/>
      <c r="CM82" s="52" t="s">
        <v>115</v>
      </c>
      <c r="CN82" s="38">
        <f t="array" ref="CN82:CN85">MMULT($S$2:$V$5,CH82:CH85)</f>
        <v>0.15449461891958421</v>
      </c>
      <c r="CO82" s="38"/>
      <c r="CP82" s="38"/>
      <c r="CQ82" s="38"/>
      <c r="CR82" s="73"/>
      <c r="CS82" s="30"/>
      <c r="CT82" s="71"/>
      <c r="CU82" s="38"/>
      <c r="CV82" s="38"/>
      <c r="CW82" s="38"/>
      <c r="CX82" s="38"/>
      <c r="CY82" s="38"/>
      <c r="CZ82" s="52" t="s">
        <v>111</v>
      </c>
      <c r="DA82" s="38">
        <f>DA58</f>
        <v>-0.44581181586925966</v>
      </c>
      <c r="DB82" s="38"/>
      <c r="DC82" s="38"/>
      <c r="DD82" s="38"/>
      <c r="DE82" s="38"/>
      <c r="DF82" s="52" t="s">
        <v>115</v>
      </c>
      <c r="DG82" s="38">
        <f t="array" ref="DG82:DG85">MMULT($S$2:$V$5,DA82:DA85)</f>
        <v>0.15971126856255149</v>
      </c>
      <c r="DH82" s="38"/>
      <c r="DI82" s="38"/>
      <c r="DJ82" s="38"/>
      <c r="DK82" s="73"/>
      <c r="DL82" s="30"/>
      <c r="DM82" s="71"/>
      <c r="DN82" s="38"/>
      <c r="DO82" s="38"/>
      <c r="DP82" s="38"/>
      <c r="DQ82" s="38"/>
      <c r="DR82" s="38"/>
      <c r="DS82" s="52" t="s">
        <v>111</v>
      </c>
      <c r="DT82" s="38">
        <f>DT58</f>
        <v>-0.47268250344232254</v>
      </c>
      <c r="DU82" s="38"/>
      <c r="DV82" s="38"/>
      <c r="DW82" s="38"/>
      <c r="DX82" s="38"/>
      <c r="DY82" s="52" t="s">
        <v>115</v>
      </c>
      <c r="DZ82" s="38">
        <f t="array" ref="DZ82:DZ85">MMULT($S$2:$V$5,DT82:DT85)</f>
        <v>0.16303967462123412</v>
      </c>
      <c r="EA82" s="38"/>
      <c r="EB82" s="38"/>
      <c r="EC82" s="38"/>
      <c r="ED82" s="73"/>
      <c r="EE82" s="45"/>
    </row>
    <row r="83" spans="22:135">
      <c r="V83" s="71"/>
      <c r="W83" s="38"/>
      <c r="X83" s="38"/>
      <c r="Y83" s="38"/>
      <c r="Z83" s="38"/>
      <c r="AA83" s="38"/>
      <c r="AB83" s="38"/>
      <c r="AC83" s="38">
        <f>AC65</f>
        <v>1.9904112184216772E-2</v>
      </c>
      <c r="AD83" s="38"/>
      <c r="AE83" s="38"/>
      <c r="AF83" s="38"/>
      <c r="AG83" s="38"/>
      <c r="AH83" s="38"/>
      <c r="AI83" s="38">
        <v>-0.18101704279493691</v>
      </c>
      <c r="AJ83" s="38"/>
      <c r="AK83" s="38"/>
      <c r="AL83" s="38"/>
      <c r="AM83" s="73"/>
      <c r="AN83" s="30"/>
      <c r="AO83" s="71"/>
      <c r="AP83" s="38"/>
      <c r="AQ83" s="38"/>
      <c r="AR83" s="38"/>
      <c r="AS83" s="38"/>
      <c r="AT83" s="38"/>
      <c r="AU83" s="38"/>
      <c r="AV83" s="38">
        <f>AV65</f>
        <v>3.0526025234106666E-2</v>
      </c>
      <c r="AW83" s="38"/>
      <c r="AX83" s="38"/>
      <c r="AY83" s="38"/>
      <c r="AZ83" s="38"/>
      <c r="BA83" s="38"/>
      <c r="BB83" s="38">
        <v>-0.27343838889570427</v>
      </c>
      <c r="BC83" s="38"/>
      <c r="BD83" s="38"/>
      <c r="BE83" s="38"/>
      <c r="BF83" s="73"/>
      <c r="BG83" s="30"/>
      <c r="BH83" s="71"/>
      <c r="BI83" s="38"/>
      <c r="BJ83" s="38"/>
      <c r="BK83" s="38"/>
      <c r="BL83" s="38"/>
      <c r="BM83" s="38"/>
      <c r="BN83" s="38"/>
      <c r="BO83" s="38">
        <f>BO65</f>
        <v>3.5364024821476464E-2</v>
      </c>
      <c r="BP83" s="38"/>
      <c r="BQ83" s="38"/>
      <c r="BR83" s="38"/>
      <c r="BS83" s="38"/>
      <c r="BT83" s="38"/>
      <c r="BU83" s="38">
        <v>-0.32042846308839862</v>
      </c>
      <c r="BV83" s="38"/>
      <c r="BW83" s="38"/>
      <c r="BX83" s="38"/>
      <c r="BY83" s="73"/>
      <c r="BZ83" s="30"/>
      <c r="CA83" s="71"/>
      <c r="CB83" s="38"/>
      <c r="CC83" s="38"/>
      <c r="CD83" s="38"/>
      <c r="CE83" s="38"/>
      <c r="CF83" s="38"/>
      <c r="CG83" s="38"/>
      <c r="CH83" s="38">
        <f>CH65</f>
        <v>3.730361074704458E-2</v>
      </c>
      <c r="CI83" s="38"/>
      <c r="CJ83" s="38"/>
      <c r="CK83" s="38"/>
      <c r="CL83" s="38"/>
      <c r="CM83" s="38"/>
      <c r="CN83" s="38">
        <v>-0.34540721344190495</v>
      </c>
      <c r="CO83" s="38"/>
      <c r="CP83" s="38"/>
      <c r="CQ83" s="38"/>
      <c r="CR83" s="73"/>
      <c r="CS83" s="30"/>
      <c r="CT83" s="71"/>
      <c r="CU83" s="38"/>
      <c r="CV83" s="38"/>
      <c r="CW83" s="38"/>
      <c r="CX83" s="38"/>
      <c r="CY83" s="38"/>
      <c r="CZ83" s="38"/>
      <c r="DA83" s="38">
        <f>DA65</f>
        <v>3.810405245689346E-2</v>
      </c>
      <c r="DB83" s="38"/>
      <c r="DC83" s="38"/>
      <c r="DD83" s="38"/>
      <c r="DE83" s="38"/>
      <c r="DF83" s="38"/>
      <c r="DG83" s="38">
        <v>-0.36178741854528101</v>
      </c>
      <c r="DH83" s="38"/>
      <c r="DI83" s="38"/>
      <c r="DJ83" s="38"/>
      <c r="DK83" s="73"/>
      <c r="DL83" s="30"/>
      <c r="DM83" s="71"/>
      <c r="DN83" s="38"/>
      <c r="DO83" s="38"/>
      <c r="DP83" s="38"/>
      <c r="DQ83" s="38"/>
      <c r="DR83" s="38"/>
      <c r="DS83" s="38"/>
      <c r="DT83" s="38">
        <f>DT65</f>
        <v>3.7068018625051075E-2</v>
      </c>
      <c r="DU83" s="38"/>
      <c r="DV83" s="38"/>
      <c r="DW83" s="38"/>
      <c r="DX83" s="38"/>
      <c r="DY83" s="38"/>
      <c r="DZ83" s="38">
        <v>-0.37571773147119703</v>
      </c>
      <c r="EA83" s="38"/>
      <c r="EB83" s="38"/>
      <c r="EC83" s="38"/>
      <c r="ED83" s="73"/>
      <c r="EE83" s="45"/>
    </row>
    <row r="84" spans="22:135">
      <c r="V84" s="71"/>
      <c r="W84" s="38"/>
      <c r="X84" s="38"/>
      <c r="Y84" s="38"/>
      <c r="Z84" s="38"/>
      <c r="AA84" s="38"/>
      <c r="AB84" s="38"/>
      <c r="AC84" s="38">
        <f>AC72</f>
        <v>2.6894179590235073E-2</v>
      </c>
      <c r="AD84" s="38"/>
      <c r="AE84" s="38"/>
      <c r="AF84" s="38"/>
      <c r="AG84" s="38"/>
      <c r="AH84" s="38"/>
      <c r="AI84" s="38">
        <v>1.1529528060801878E-2</v>
      </c>
      <c r="AJ84" s="38"/>
      <c r="AK84" s="38"/>
      <c r="AL84" s="38"/>
      <c r="AM84" s="73"/>
      <c r="AN84" s="30"/>
      <c r="AO84" s="71"/>
      <c r="AP84" s="38"/>
      <c r="AQ84" s="38"/>
      <c r="AR84" s="38"/>
      <c r="AS84" s="38"/>
      <c r="AT84" s="38"/>
      <c r="AU84" s="38"/>
      <c r="AV84" s="38">
        <f>AV72</f>
        <v>4.0136482556054683E-2</v>
      </c>
      <c r="AW84" s="38"/>
      <c r="AX84" s="38"/>
      <c r="AY84" s="38"/>
      <c r="AZ84" s="38"/>
      <c r="BA84" s="38"/>
      <c r="BB84" s="38">
        <v>4.8483256312441096E-3</v>
      </c>
      <c r="BC84" s="38"/>
      <c r="BD84" s="38"/>
      <c r="BE84" s="38"/>
      <c r="BF84" s="73"/>
      <c r="BG84" s="30"/>
      <c r="BH84" s="71"/>
      <c r="BI84" s="38"/>
      <c r="BJ84" s="38"/>
      <c r="BK84" s="38"/>
      <c r="BL84" s="38"/>
      <c r="BM84" s="38"/>
      <c r="BN84" s="38"/>
      <c r="BO84" s="38">
        <f>BO72</f>
        <v>4.3770783322686947E-2</v>
      </c>
      <c r="BP84" s="38"/>
      <c r="BQ84" s="38"/>
      <c r="BR84" s="38"/>
      <c r="BS84" s="38"/>
      <c r="BT84" s="38"/>
      <c r="BU84" s="38">
        <v>1.588397575380613E-3</v>
      </c>
      <c r="BV84" s="38"/>
      <c r="BW84" s="38"/>
      <c r="BX84" s="38"/>
      <c r="BY84" s="73"/>
      <c r="BZ84" s="30"/>
      <c r="CA84" s="71"/>
      <c r="CB84" s="38"/>
      <c r="CC84" s="38"/>
      <c r="CD84" s="38"/>
      <c r="CE84" s="38"/>
      <c r="CF84" s="38"/>
      <c r="CG84" s="38"/>
      <c r="CH84" s="38">
        <f>CH72</f>
        <v>3.9555688542212732E-2</v>
      </c>
      <c r="CI84" s="38"/>
      <c r="CJ84" s="38"/>
      <c r="CK84" s="38"/>
      <c r="CL84" s="38"/>
      <c r="CM84" s="38"/>
      <c r="CN84" s="38">
        <v>-6.9885908557280538E-4</v>
      </c>
      <c r="CO84" s="38"/>
      <c r="CP84" s="38"/>
      <c r="CQ84" s="38"/>
      <c r="CR84" s="73"/>
      <c r="CS84" s="30"/>
      <c r="CT84" s="71"/>
      <c r="CU84" s="38"/>
      <c r="CV84" s="38"/>
      <c r="CW84" s="38"/>
      <c r="CX84" s="38"/>
      <c r="CY84" s="38"/>
      <c r="CZ84" s="38"/>
      <c r="DA84" s="38">
        <f>DA72</f>
        <v>2.7128906643012436E-2</v>
      </c>
      <c r="DB84" s="38"/>
      <c r="DC84" s="38"/>
      <c r="DD84" s="38"/>
      <c r="DE84" s="38"/>
      <c r="DF84" s="38"/>
      <c r="DG84" s="38">
        <v>-5.3812695252756435E-3</v>
      </c>
      <c r="DH84" s="38"/>
      <c r="DI84" s="38"/>
      <c r="DJ84" s="38"/>
      <c r="DK84" s="73"/>
      <c r="DL84" s="30"/>
      <c r="DM84" s="71"/>
      <c r="DN84" s="38"/>
      <c r="DO84" s="38"/>
      <c r="DP84" s="38"/>
      <c r="DQ84" s="38"/>
      <c r="DR84" s="38"/>
      <c r="DS84" s="38"/>
      <c r="DT84" s="38">
        <f>DT72</f>
        <v>0</v>
      </c>
      <c r="DU84" s="38"/>
      <c r="DV84" s="38"/>
      <c r="DW84" s="38"/>
      <c r="DX84" s="38"/>
      <c r="DY84" s="38"/>
      <c r="DZ84" s="38">
        <v>-1.2050492681467947E-2</v>
      </c>
      <c r="EA84" s="38"/>
      <c r="EB84" s="38"/>
      <c r="EC84" s="38"/>
      <c r="ED84" s="73"/>
      <c r="EE84" s="45"/>
    </row>
    <row r="85" spans="22:135">
      <c r="V85" s="71"/>
      <c r="W85" s="38"/>
      <c r="X85" s="38"/>
      <c r="Y85" s="38"/>
      <c r="Z85" s="38"/>
      <c r="AA85" s="38"/>
      <c r="AB85" s="38"/>
      <c r="AC85" s="38">
        <f>AC79</f>
        <v>3.0434795768048226E-2</v>
      </c>
      <c r="AD85" s="38"/>
      <c r="AE85" s="38"/>
      <c r="AF85" s="38"/>
      <c r="AG85" s="38"/>
      <c r="AH85" s="38"/>
      <c r="AI85" s="38">
        <v>-4.9111448460139311E-2</v>
      </c>
      <c r="AJ85" s="38"/>
      <c r="AK85" s="38"/>
      <c r="AL85" s="38"/>
      <c r="AM85" s="73"/>
      <c r="AN85" s="30"/>
      <c r="AO85" s="71"/>
      <c r="AP85" s="38"/>
      <c r="AQ85" s="38"/>
      <c r="AR85" s="38"/>
      <c r="AS85" s="38"/>
      <c r="AT85" s="38"/>
      <c r="AU85" s="38"/>
      <c r="AV85" s="38">
        <f>AV79</f>
        <v>3.2460304645557839E-2</v>
      </c>
      <c r="AW85" s="38"/>
      <c r="AX85" s="38"/>
      <c r="AY85" s="38"/>
      <c r="AZ85" s="38"/>
      <c r="BA85" s="38"/>
      <c r="BB85" s="38">
        <v>-6.7311047187940953E-2</v>
      </c>
      <c r="BC85" s="38"/>
      <c r="BD85" s="38"/>
      <c r="BE85" s="38"/>
      <c r="BF85" s="73"/>
      <c r="BG85" s="30"/>
      <c r="BH85" s="71"/>
      <c r="BI85" s="38"/>
      <c r="BJ85" s="38"/>
      <c r="BK85" s="38"/>
      <c r="BL85" s="38"/>
      <c r="BM85" s="38"/>
      <c r="BN85" s="38"/>
      <c r="BO85" s="38">
        <f>BO79</f>
        <v>3.3130112178899759E-2</v>
      </c>
      <c r="BP85" s="38"/>
      <c r="BQ85" s="38"/>
      <c r="BR85" s="38"/>
      <c r="BS85" s="38"/>
      <c r="BT85" s="38"/>
      <c r="BU85" s="38">
        <v>-7.7260772295667565E-2</v>
      </c>
      <c r="BV85" s="38"/>
      <c r="BW85" s="38"/>
      <c r="BX85" s="38"/>
      <c r="BY85" s="73"/>
      <c r="BZ85" s="30"/>
      <c r="CA85" s="71"/>
      <c r="CB85" s="38"/>
      <c r="CC85" s="38"/>
      <c r="CD85" s="38"/>
      <c r="CE85" s="38"/>
      <c r="CF85" s="38"/>
      <c r="CG85" s="38"/>
      <c r="CH85" s="38">
        <f>CH79</f>
        <v>3.2088251908660693E-2</v>
      </c>
      <c r="CI85" s="38"/>
      <c r="CJ85" s="38"/>
      <c r="CK85" s="38"/>
      <c r="CL85" s="38"/>
      <c r="CM85" s="38"/>
      <c r="CN85" s="38">
        <v>-8.3625385053804457E-2</v>
      </c>
      <c r="CO85" s="38"/>
      <c r="CP85" s="38"/>
      <c r="CQ85" s="38"/>
      <c r="CR85" s="73"/>
      <c r="CS85" s="30"/>
      <c r="CT85" s="71"/>
      <c r="CU85" s="38"/>
      <c r="CV85" s="38"/>
      <c r="CW85" s="38"/>
      <c r="CX85" s="38"/>
      <c r="CY85" s="38"/>
      <c r="CZ85" s="38"/>
      <c r="DA85" s="38">
        <f>DA79</f>
        <v>2.692506350390134E-2</v>
      </c>
      <c r="DB85" s="38"/>
      <c r="DC85" s="38"/>
      <c r="DD85" s="38"/>
      <c r="DE85" s="38"/>
      <c r="DF85" s="38"/>
      <c r="DG85" s="38">
        <v>-8.8350984600811339E-2</v>
      </c>
      <c r="DH85" s="38"/>
      <c r="DI85" s="38"/>
      <c r="DJ85" s="38"/>
      <c r="DK85" s="73"/>
      <c r="DL85" s="30"/>
      <c r="DM85" s="71"/>
      <c r="DN85" s="38"/>
      <c r="DO85" s="38"/>
      <c r="DP85" s="38"/>
      <c r="DQ85" s="38"/>
      <c r="DR85" s="38"/>
      <c r="DS85" s="38"/>
      <c r="DT85" s="38">
        <f>DT79</f>
        <v>1.7462904283222426E-2</v>
      </c>
      <c r="DU85" s="38"/>
      <c r="DV85" s="38"/>
      <c r="DW85" s="38"/>
      <c r="DX85" s="38"/>
      <c r="DY85" s="38"/>
      <c r="DZ85" s="38">
        <v>-9.4582989165627296E-2</v>
      </c>
      <c r="EA85" s="38"/>
      <c r="EB85" s="38"/>
      <c r="EC85" s="38"/>
      <c r="ED85" s="73"/>
      <c r="EE85" s="45"/>
    </row>
    <row r="86" spans="22:135">
      <c r="V86" s="71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73"/>
      <c r="AN86" s="30"/>
      <c r="AO86" s="71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73"/>
      <c r="BG86" s="30"/>
      <c r="BH86" s="71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73"/>
      <c r="BZ86" s="30"/>
      <c r="CA86" s="71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73"/>
      <c r="CS86" s="30"/>
      <c r="CT86" s="71"/>
      <c r="CU86" s="38"/>
      <c r="CV86" s="38"/>
      <c r="CW86" s="38"/>
      <c r="CX86" s="38"/>
      <c r="CY86" s="38"/>
      <c r="CZ86" s="38"/>
      <c r="DA86" s="38"/>
      <c r="DB86" s="38"/>
      <c r="DC86" s="38"/>
      <c r="DD86" s="38"/>
      <c r="DE86" s="38"/>
      <c r="DF86" s="38"/>
      <c r="DG86" s="38"/>
      <c r="DH86" s="38"/>
      <c r="DI86" s="38"/>
      <c r="DJ86" s="38"/>
      <c r="DK86" s="73"/>
      <c r="DL86" s="30"/>
      <c r="DM86" s="71"/>
      <c r="DN86" s="38"/>
      <c r="DO86" s="38"/>
      <c r="DP86" s="38"/>
      <c r="DQ86" s="38"/>
      <c r="DR86" s="38"/>
      <c r="DS86" s="38"/>
      <c r="DT86" s="38"/>
      <c r="DU86" s="38"/>
      <c r="DV86" s="38"/>
      <c r="DW86" s="38"/>
      <c r="DX86" s="38"/>
      <c r="DY86" s="38"/>
      <c r="DZ86" s="38"/>
      <c r="EA86" s="38"/>
      <c r="EB86" s="38"/>
      <c r="EC86" s="38"/>
      <c r="ED86" s="73"/>
      <c r="EE86" s="45"/>
    </row>
    <row r="87" spans="22:135">
      <c r="V87" s="71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73"/>
      <c r="AN87" s="30"/>
      <c r="AO87" s="71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73"/>
      <c r="BG87" s="30"/>
      <c r="BH87" s="71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73"/>
      <c r="BZ87" s="30"/>
      <c r="CA87" s="71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73"/>
      <c r="CS87" s="30"/>
      <c r="CT87" s="71"/>
      <c r="CU87" s="38"/>
      <c r="CV87" s="38"/>
      <c r="CW87" s="38"/>
      <c r="CX87" s="38"/>
      <c r="CY87" s="38"/>
      <c r="CZ87" s="38"/>
      <c r="DA87" s="38"/>
      <c r="DB87" s="38"/>
      <c r="DC87" s="38"/>
      <c r="DD87" s="38"/>
      <c r="DE87" s="38"/>
      <c r="DF87" s="38"/>
      <c r="DG87" s="38"/>
      <c r="DH87" s="38"/>
      <c r="DI87" s="38"/>
      <c r="DJ87" s="38"/>
      <c r="DK87" s="73"/>
      <c r="DL87" s="30"/>
      <c r="DM87" s="71"/>
      <c r="DN87" s="38"/>
      <c r="DO87" s="38"/>
      <c r="DP87" s="38"/>
      <c r="DQ87" s="38"/>
      <c r="DR87" s="38"/>
      <c r="DS87" s="38"/>
      <c r="DT87" s="38"/>
      <c r="DU87" s="38"/>
      <c r="DV87" s="38"/>
      <c r="DW87" s="38"/>
      <c r="DX87" s="38"/>
      <c r="DY87" s="38"/>
      <c r="DZ87" s="38"/>
      <c r="EA87" s="38"/>
      <c r="EB87" s="38"/>
      <c r="EC87" s="38"/>
      <c r="ED87" s="73"/>
      <c r="EE87" s="45"/>
    </row>
    <row r="88" spans="22:135">
      <c r="V88" s="71"/>
      <c r="W88" s="38"/>
      <c r="X88" s="38"/>
      <c r="Y88" s="38"/>
      <c r="Z88" s="38"/>
      <c r="AA88" s="57" t="s">
        <v>116</v>
      </c>
      <c r="AB88" s="44" t="s">
        <v>10</v>
      </c>
      <c r="AC88" s="44" t="s">
        <v>11</v>
      </c>
      <c r="AD88" s="58" t="s">
        <v>13</v>
      </c>
      <c r="AE88" s="58" t="s">
        <v>12</v>
      </c>
      <c r="AF88" s="66"/>
      <c r="AG88" s="38"/>
      <c r="AH88" s="38"/>
      <c r="AI88" s="38"/>
      <c r="AJ88" s="38"/>
      <c r="AK88" s="38"/>
      <c r="AL88" s="38"/>
      <c r="AM88" s="73"/>
      <c r="AN88" s="30"/>
      <c r="AO88" s="71"/>
      <c r="AP88" s="38"/>
      <c r="AQ88" s="38"/>
      <c r="AR88" s="38"/>
      <c r="AS88" s="38"/>
      <c r="AT88" s="57" t="s">
        <v>116</v>
      </c>
      <c r="AU88" s="44" t="s">
        <v>10</v>
      </c>
      <c r="AV88" s="44" t="s">
        <v>11</v>
      </c>
      <c r="AW88" s="58" t="s">
        <v>13</v>
      </c>
      <c r="AX88" s="58" t="s">
        <v>12</v>
      </c>
      <c r="AY88" s="66"/>
      <c r="AZ88" s="45"/>
      <c r="BA88" s="38"/>
      <c r="BB88" s="38"/>
      <c r="BC88" s="38"/>
      <c r="BD88" s="38"/>
      <c r="BE88" s="38"/>
      <c r="BF88" s="73"/>
      <c r="BG88" s="30"/>
      <c r="BH88" s="71"/>
      <c r="BI88" s="38"/>
      <c r="BJ88" s="38"/>
      <c r="BK88" s="38"/>
      <c r="BL88" s="38"/>
      <c r="BM88" s="57" t="s">
        <v>116</v>
      </c>
      <c r="BN88" s="44" t="s">
        <v>10</v>
      </c>
      <c r="BO88" s="44" t="s">
        <v>11</v>
      </c>
      <c r="BP88" s="58" t="s">
        <v>13</v>
      </c>
      <c r="BQ88" s="58" t="s">
        <v>12</v>
      </c>
      <c r="BR88" s="66"/>
      <c r="BS88" s="45"/>
      <c r="BT88" s="38"/>
      <c r="BU88" s="38"/>
      <c r="BV88" s="38"/>
      <c r="BW88" s="38"/>
      <c r="BX88" s="38"/>
      <c r="BY88" s="73"/>
      <c r="BZ88" s="30"/>
      <c r="CA88" s="71"/>
      <c r="CB88" s="38"/>
      <c r="CC88" s="38"/>
      <c r="CD88" s="38"/>
      <c r="CE88" s="38"/>
      <c r="CF88" s="57" t="s">
        <v>116</v>
      </c>
      <c r="CG88" s="44" t="s">
        <v>10</v>
      </c>
      <c r="CH88" s="44" t="s">
        <v>11</v>
      </c>
      <c r="CI88" s="58" t="s">
        <v>13</v>
      </c>
      <c r="CJ88" s="58" t="s">
        <v>12</v>
      </c>
      <c r="CK88" s="66"/>
      <c r="CL88" s="45"/>
      <c r="CM88" s="38"/>
      <c r="CN88" s="38"/>
      <c r="CO88" s="38"/>
      <c r="CP88" s="38"/>
      <c r="CQ88" s="38"/>
      <c r="CR88" s="73"/>
      <c r="CS88" s="30"/>
      <c r="CT88" s="71"/>
      <c r="CU88" s="38"/>
      <c r="CV88" s="38"/>
      <c r="CW88" s="38"/>
      <c r="CX88" s="38"/>
      <c r="CY88" s="57" t="s">
        <v>116</v>
      </c>
      <c r="CZ88" s="44" t="s">
        <v>10</v>
      </c>
      <c r="DA88" s="44" t="s">
        <v>11</v>
      </c>
      <c r="DB88" s="58" t="s">
        <v>13</v>
      </c>
      <c r="DC88" s="58" t="s">
        <v>12</v>
      </c>
      <c r="DD88" s="66"/>
      <c r="DE88" s="45"/>
      <c r="DF88" s="38"/>
      <c r="DG88" s="38"/>
      <c r="DH88" s="38"/>
      <c r="DI88" s="38"/>
      <c r="DJ88" s="38"/>
      <c r="DK88" s="73"/>
      <c r="DL88" s="30"/>
      <c r="DM88" s="71"/>
      <c r="DN88" s="38"/>
      <c r="DO88" s="38"/>
      <c r="DP88" s="38"/>
      <c r="DQ88" s="38"/>
      <c r="DR88" s="57" t="s">
        <v>116</v>
      </c>
      <c r="DS88" s="44" t="s">
        <v>10</v>
      </c>
      <c r="DT88" s="44" t="s">
        <v>11</v>
      </c>
      <c r="DU88" s="58" t="s">
        <v>13</v>
      </c>
      <c r="DV88" s="58" t="s">
        <v>12</v>
      </c>
      <c r="DW88" s="66"/>
      <c r="DX88" s="45"/>
      <c r="DY88" s="38"/>
      <c r="DZ88" s="38"/>
      <c r="EA88" s="38"/>
      <c r="EB88" s="38"/>
      <c r="EC88" s="38"/>
      <c r="ED88" s="73"/>
      <c r="EE88" s="45"/>
    </row>
    <row r="89" spans="22:135">
      <c r="V89" s="71"/>
      <c r="W89" s="38"/>
      <c r="X89" s="38"/>
      <c r="Y89" s="38"/>
      <c r="Z89" s="38"/>
      <c r="AA89" s="38"/>
      <c r="AB89" s="38">
        <f t="array" ref="AB89:AE89">TRANSPOSE(AI82:AI85)</f>
        <v>8.9849047581071567E-2</v>
      </c>
      <c r="AC89" s="38">
        <v>-0.18101704279493691</v>
      </c>
      <c r="AD89" s="38">
        <v>1.1529528060801878E-2</v>
      </c>
      <c r="AE89" s="38">
        <v>-4.9111448460139311E-2</v>
      </c>
      <c r="AF89" s="38"/>
      <c r="AG89" s="38"/>
      <c r="AH89" s="38"/>
      <c r="AI89" s="38"/>
      <c r="AJ89" s="38"/>
      <c r="AK89" s="38"/>
      <c r="AL89" s="38"/>
      <c r="AM89" s="73"/>
      <c r="AN89" s="30"/>
      <c r="AO89" s="71"/>
      <c r="AP89" s="38"/>
      <c r="AQ89" s="38"/>
      <c r="AR89" s="38"/>
      <c r="AS89" s="38"/>
      <c r="AT89" s="38"/>
      <c r="AU89" s="38">
        <f t="array" ref="AU89:AX89">TRANSPOSE(BB82:BB85)</f>
        <v>0.1262479803657052</v>
      </c>
      <c r="AV89" s="38">
        <v>-0.27343838889570427</v>
      </c>
      <c r="AW89" s="38">
        <v>4.8483256312441096E-3</v>
      </c>
      <c r="AX89" s="38">
        <v>-6.7311047187940953E-2</v>
      </c>
      <c r="AY89" s="38"/>
      <c r="AZ89" s="38"/>
      <c r="BA89" s="38"/>
      <c r="BB89" s="38"/>
      <c r="BC89" s="38"/>
      <c r="BD89" s="38"/>
      <c r="BE89" s="38"/>
      <c r="BF89" s="73"/>
      <c r="BG89" s="30"/>
      <c r="BH89" s="71"/>
      <c r="BI89" s="38"/>
      <c r="BJ89" s="38"/>
      <c r="BK89" s="38"/>
      <c r="BL89" s="38"/>
      <c r="BM89" s="38"/>
      <c r="BN89" s="38">
        <f t="array" ref="BN89:BQ89">TRANSPOSE(BU82:BU85)</f>
        <v>0.14471874010969438</v>
      </c>
      <c r="BO89" s="38">
        <v>-0.32042846308839862</v>
      </c>
      <c r="BP89" s="38">
        <v>1.588397575380613E-3</v>
      </c>
      <c r="BQ89" s="38">
        <v>-7.7260772295667565E-2</v>
      </c>
      <c r="BR89" s="38"/>
      <c r="BS89" s="38"/>
      <c r="BT89" s="38"/>
      <c r="BU89" s="38"/>
      <c r="BV89" s="38"/>
      <c r="BW89" s="38"/>
      <c r="BX89" s="38"/>
      <c r="BY89" s="73"/>
      <c r="BZ89" s="30"/>
      <c r="CA89" s="71"/>
      <c r="CB89" s="38"/>
      <c r="CC89" s="38"/>
      <c r="CD89" s="38"/>
      <c r="CE89" s="38"/>
      <c r="CF89" s="38"/>
      <c r="CG89" s="38">
        <f t="array" ref="CG89:CJ89">TRANSPOSE(CN82:CN85)</f>
        <v>0.15449461891958421</v>
      </c>
      <c r="CH89" s="38">
        <v>-0.34540721344190495</v>
      </c>
      <c r="CI89" s="38">
        <v>-6.9885908557280538E-4</v>
      </c>
      <c r="CJ89" s="38">
        <v>-8.3625385053804457E-2</v>
      </c>
      <c r="CK89" s="38"/>
      <c r="CL89" s="38"/>
      <c r="CM89" s="38"/>
      <c r="CN89" s="38"/>
      <c r="CO89" s="38"/>
      <c r="CP89" s="38"/>
      <c r="CQ89" s="38"/>
      <c r="CR89" s="73"/>
      <c r="CS89" s="30"/>
      <c r="CT89" s="71"/>
      <c r="CU89" s="38"/>
      <c r="CV89" s="38"/>
      <c r="CW89" s="38"/>
      <c r="CX89" s="38"/>
      <c r="CY89" s="38"/>
      <c r="CZ89" s="38">
        <f t="array" ref="CZ89:DC89">TRANSPOSE(DG82:DG85)</f>
        <v>0.15971126856255149</v>
      </c>
      <c r="DA89" s="38">
        <v>-0.36178741854528101</v>
      </c>
      <c r="DB89" s="38">
        <v>-5.3812695252756435E-3</v>
      </c>
      <c r="DC89" s="38">
        <v>-8.8350984600811339E-2</v>
      </c>
      <c r="DD89" s="38"/>
      <c r="DE89" s="38"/>
      <c r="DF89" s="38"/>
      <c r="DG89" s="38"/>
      <c r="DH89" s="38"/>
      <c r="DI89" s="38"/>
      <c r="DJ89" s="38"/>
      <c r="DK89" s="73"/>
      <c r="DL89" s="30"/>
      <c r="DM89" s="71"/>
      <c r="DN89" s="38"/>
      <c r="DO89" s="38"/>
      <c r="DP89" s="38"/>
      <c r="DQ89" s="38"/>
      <c r="DR89" s="38"/>
      <c r="DS89" s="38">
        <f t="array" ref="DS89:DV89">TRANSPOSE(DZ82:DZ85)</f>
        <v>0.16303967462123412</v>
      </c>
      <c r="DT89" s="38">
        <v>-0.37571773147119703</v>
      </c>
      <c r="DU89" s="38">
        <v>-1.2050492681467947E-2</v>
      </c>
      <c r="DV89" s="38">
        <v>-9.4582989165627296E-2</v>
      </c>
      <c r="DW89" s="38"/>
      <c r="DX89" s="38"/>
      <c r="DY89" s="38"/>
      <c r="DZ89" s="38"/>
      <c r="EA89" s="38"/>
      <c r="EB89" s="38"/>
      <c r="EC89" s="38"/>
      <c r="ED89" s="73"/>
      <c r="EE89" s="45"/>
    </row>
    <row r="90" spans="22:135">
      <c r="V90" s="71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73"/>
      <c r="AN90" s="30"/>
      <c r="AO90" s="71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73"/>
      <c r="BG90" s="30"/>
      <c r="BH90" s="71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73"/>
      <c r="BZ90" s="30"/>
      <c r="CA90" s="71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73"/>
      <c r="CS90" s="30"/>
      <c r="CT90" s="71"/>
      <c r="CU90" s="38"/>
      <c r="CV90" s="38"/>
      <c r="CW90" s="38"/>
      <c r="CX90" s="38"/>
      <c r="CY90" s="38"/>
      <c r="CZ90" s="38"/>
      <c r="DA90" s="38"/>
      <c r="DB90" s="38"/>
      <c r="DC90" s="38"/>
      <c r="DD90" s="38"/>
      <c r="DE90" s="38"/>
      <c r="DF90" s="38"/>
      <c r="DG90" s="38"/>
      <c r="DH90" s="38"/>
      <c r="DI90" s="38"/>
      <c r="DJ90" s="38"/>
      <c r="DK90" s="73"/>
      <c r="DL90" s="30"/>
      <c r="DM90" s="71"/>
      <c r="DN90" s="38"/>
      <c r="DO90" s="38"/>
      <c r="DP90" s="38"/>
      <c r="DQ90" s="38"/>
      <c r="DR90" s="38"/>
      <c r="DS90" s="38"/>
      <c r="DT90" s="38"/>
      <c r="DU90" s="38"/>
      <c r="DV90" s="38"/>
      <c r="DW90" s="38"/>
      <c r="DX90" s="38"/>
      <c r="DY90" s="38"/>
      <c r="DZ90" s="38"/>
      <c r="EA90" s="38"/>
      <c r="EB90" s="38"/>
      <c r="EC90" s="38"/>
      <c r="ED90" s="73"/>
      <c r="EE90" s="45"/>
    </row>
    <row r="91" spans="22:135">
      <c r="V91" s="71"/>
      <c r="W91" s="38"/>
      <c r="X91" s="38"/>
      <c r="Y91" s="38"/>
      <c r="Z91" s="38"/>
      <c r="AA91" s="60">
        <v>14</v>
      </c>
      <c r="AB91" s="145" t="s">
        <v>117</v>
      </c>
      <c r="AC91" s="145"/>
      <c r="AD91" s="38"/>
      <c r="AE91" s="38"/>
      <c r="AF91" s="38"/>
      <c r="AG91" s="38"/>
      <c r="AH91" s="38"/>
      <c r="AI91" s="38"/>
      <c r="AJ91" s="38"/>
      <c r="AK91" s="38"/>
      <c r="AL91" s="38"/>
      <c r="AM91" s="73"/>
      <c r="AN91" s="30"/>
      <c r="AO91" s="71"/>
      <c r="AP91" s="38"/>
      <c r="AQ91" s="38"/>
      <c r="AR91" s="38"/>
      <c r="AS91" s="38"/>
      <c r="AT91" s="60">
        <v>14</v>
      </c>
      <c r="AU91" s="145" t="s">
        <v>117</v>
      </c>
      <c r="AV91" s="145"/>
      <c r="AW91" s="38"/>
      <c r="AX91" s="38"/>
      <c r="AY91" s="38"/>
      <c r="AZ91" s="38"/>
      <c r="BA91" s="38"/>
      <c r="BB91" s="38"/>
      <c r="BC91" s="38"/>
      <c r="BD91" s="38"/>
      <c r="BE91" s="38"/>
      <c r="BF91" s="73"/>
      <c r="BG91" s="30"/>
      <c r="BH91" s="71"/>
      <c r="BI91" s="38"/>
      <c r="BJ91" s="38"/>
      <c r="BK91" s="38"/>
      <c r="BL91" s="38"/>
      <c r="BM91" s="60">
        <v>14</v>
      </c>
      <c r="BN91" s="145" t="s">
        <v>117</v>
      </c>
      <c r="BO91" s="145"/>
      <c r="BP91" s="38"/>
      <c r="BQ91" s="38"/>
      <c r="BR91" s="38"/>
      <c r="BS91" s="38"/>
      <c r="BT91" s="38"/>
      <c r="BU91" s="38"/>
      <c r="BV91" s="38"/>
      <c r="BW91" s="38"/>
      <c r="BX91" s="38"/>
      <c r="BY91" s="73"/>
      <c r="BZ91" s="30"/>
      <c r="CA91" s="71"/>
      <c r="CB91" s="38"/>
      <c r="CC91" s="38"/>
      <c r="CD91" s="38"/>
      <c r="CE91" s="38"/>
      <c r="CF91" s="60">
        <v>14</v>
      </c>
      <c r="CG91" s="82" t="s">
        <v>117</v>
      </c>
      <c r="CH91" s="82"/>
      <c r="CI91" s="38"/>
      <c r="CJ91" s="38"/>
      <c r="CK91" s="38"/>
      <c r="CL91" s="38"/>
      <c r="CM91" s="38"/>
      <c r="CN91" s="38"/>
      <c r="CO91" s="38"/>
      <c r="CP91" s="38"/>
      <c r="CQ91" s="38"/>
      <c r="CR91" s="73"/>
      <c r="CS91" s="30"/>
      <c r="CT91" s="71"/>
      <c r="CU91" s="38"/>
      <c r="CV91" s="38"/>
      <c r="CW91" s="38"/>
      <c r="CX91" s="38"/>
      <c r="CY91" s="60">
        <v>14</v>
      </c>
      <c r="CZ91" s="82" t="s">
        <v>117</v>
      </c>
      <c r="DA91" s="82"/>
      <c r="DB91" s="38"/>
      <c r="DC91" s="38"/>
      <c r="DD91" s="38"/>
      <c r="DE91" s="38"/>
      <c r="DF91" s="38"/>
      <c r="DG91" s="38"/>
      <c r="DH91" s="38"/>
      <c r="DI91" s="38"/>
      <c r="DJ91" s="38"/>
      <c r="DK91" s="73"/>
      <c r="DL91" s="30"/>
      <c r="DM91" s="71"/>
      <c r="DN91" s="38"/>
      <c r="DO91" s="38"/>
      <c r="DP91" s="38"/>
      <c r="DQ91" s="38"/>
      <c r="DR91" s="60">
        <v>14</v>
      </c>
      <c r="DS91" s="82" t="s">
        <v>117</v>
      </c>
      <c r="DT91" s="82"/>
      <c r="DU91" s="38"/>
      <c r="DV91" s="38"/>
      <c r="DW91" s="38"/>
      <c r="DX91" s="38"/>
      <c r="DY91" s="38"/>
      <c r="DZ91" s="38"/>
      <c r="EA91" s="38"/>
      <c r="EB91" s="38"/>
      <c r="EC91" s="38"/>
      <c r="ED91" s="73"/>
      <c r="EE91" s="45"/>
    </row>
    <row r="92" spans="22:135">
      <c r="V92" s="71"/>
      <c r="W92" s="38"/>
      <c r="X92" s="38"/>
      <c r="Y92" s="38"/>
      <c r="Z92" s="38"/>
      <c r="AA92" s="38"/>
      <c r="AB92" s="38"/>
      <c r="AC92" s="38" t="s">
        <v>118</v>
      </c>
      <c r="AD92" s="38"/>
      <c r="AE92" s="38"/>
      <c r="AF92" s="38"/>
      <c r="AG92" s="38"/>
      <c r="AH92" s="38"/>
      <c r="AI92" s="38"/>
      <c r="AJ92" s="38"/>
      <c r="AK92" s="38"/>
      <c r="AL92" s="38"/>
      <c r="AM92" s="73"/>
      <c r="AN92" s="30"/>
      <c r="AO92" s="71"/>
      <c r="AP92" s="38"/>
      <c r="AQ92" s="38"/>
      <c r="AR92" s="38"/>
      <c r="AS92" s="38"/>
      <c r="AT92" s="38"/>
      <c r="AU92" s="38"/>
      <c r="AV92" s="38" t="s">
        <v>118</v>
      </c>
      <c r="AW92" s="38"/>
      <c r="AX92" s="38"/>
      <c r="AY92" s="38"/>
      <c r="AZ92" s="38"/>
      <c r="BA92" s="38"/>
      <c r="BB92" s="38"/>
      <c r="BC92" s="38"/>
      <c r="BD92" s="38"/>
      <c r="BE92" s="38"/>
      <c r="BF92" s="73"/>
      <c r="BG92" s="30"/>
      <c r="BH92" s="71"/>
      <c r="BI92" s="38"/>
      <c r="BJ92" s="38"/>
      <c r="BK92" s="38"/>
      <c r="BL92" s="38"/>
      <c r="BM92" s="38"/>
      <c r="BN92" s="38"/>
      <c r="BO92" s="38" t="s">
        <v>118</v>
      </c>
      <c r="BP92" s="38"/>
      <c r="BQ92" s="38"/>
      <c r="BR92" s="38"/>
      <c r="BS92" s="38"/>
      <c r="BT92" s="38"/>
      <c r="BU92" s="38"/>
      <c r="BV92" s="38"/>
      <c r="BW92" s="38"/>
      <c r="BX92" s="38"/>
      <c r="BY92" s="73"/>
      <c r="BZ92" s="30"/>
      <c r="CA92" s="71"/>
      <c r="CB92" s="38"/>
      <c r="CC92" s="38"/>
      <c r="CD92" s="38"/>
      <c r="CE92" s="38"/>
      <c r="CF92" s="38"/>
      <c r="CG92" s="38"/>
      <c r="CH92" s="38" t="s">
        <v>118</v>
      </c>
      <c r="CI92" s="38"/>
      <c r="CJ92" s="38"/>
      <c r="CK92" s="38"/>
      <c r="CL92" s="38"/>
      <c r="CM92" s="38"/>
      <c r="CN92" s="38"/>
      <c r="CO92" s="38"/>
      <c r="CP92" s="38"/>
      <c r="CQ92" s="38"/>
      <c r="CR92" s="73"/>
      <c r="CS92" s="30"/>
      <c r="CT92" s="71"/>
      <c r="CU92" s="38"/>
      <c r="CV92" s="38"/>
      <c r="CW92" s="38"/>
      <c r="CX92" s="38"/>
      <c r="CY92" s="38"/>
      <c r="CZ92" s="38"/>
      <c r="DA92" s="38" t="s">
        <v>118</v>
      </c>
      <c r="DB92" s="38"/>
      <c r="DC92" s="38"/>
      <c r="DD92" s="38"/>
      <c r="DE92" s="38"/>
      <c r="DF92" s="38"/>
      <c r="DG92" s="38"/>
      <c r="DH92" s="38"/>
      <c r="DI92" s="38"/>
      <c r="DJ92" s="38"/>
      <c r="DK92" s="73"/>
      <c r="DL92" s="30"/>
      <c r="DM92" s="71"/>
      <c r="DN92" s="38"/>
      <c r="DO92" s="38"/>
      <c r="DP92" s="38"/>
      <c r="DQ92" s="38"/>
      <c r="DR92" s="38"/>
      <c r="DS92" s="38"/>
      <c r="DT92" s="38" t="s">
        <v>118</v>
      </c>
      <c r="DU92" s="38"/>
      <c r="DV92" s="38"/>
      <c r="DW92" s="38"/>
      <c r="DX92" s="38"/>
      <c r="DY92" s="38"/>
      <c r="DZ92" s="38"/>
      <c r="EA92" s="38"/>
      <c r="EB92" s="38"/>
      <c r="EC92" s="38"/>
      <c r="ED92" s="73"/>
      <c r="EE92" s="45"/>
    </row>
    <row r="93" spans="22:135">
      <c r="V93" s="71"/>
      <c r="W93" s="38"/>
      <c r="X93" s="38"/>
      <c r="Y93" s="38"/>
      <c r="Z93" s="38"/>
      <c r="AA93" s="38"/>
      <c r="AB93" s="38"/>
      <c r="AC93" s="38">
        <f>$AE$89</f>
        <v>-4.9111448460139311E-2</v>
      </c>
      <c r="AD93" s="38"/>
      <c r="AE93" s="38"/>
      <c r="AF93" s="38"/>
      <c r="AG93" s="38"/>
      <c r="AH93" s="38"/>
      <c r="AI93" s="38"/>
      <c r="AJ93" s="38"/>
      <c r="AK93" s="38"/>
      <c r="AL93" s="38"/>
      <c r="AM93" s="73"/>
      <c r="AN93" s="30"/>
      <c r="AO93" s="71"/>
      <c r="AP93" s="38"/>
      <c r="AQ93" s="38"/>
      <c r="AR93" s="38"/>
      <c r="AS93" s="38"/>
      <c r="AT93" s="38"/>
      <c r="AU93" s="38"/>
      <c r="AV93" s="38">
        <f>AX89</f>
        <v>-6.7311047187940953E-2</v>
      </c>
      <c r="AW93" s="38"/>
      <c r="AX93" s="38"/>
      <c r="AY93" s="38"/>
      <c r="AZ93" s="38"/>
      <c r="BA93" s="38"/>
      <c r="BB93" s="38"/>
      <c r="BC93" s="38"/>
      <c r="BD93" s="38"/>
      <c r="BE93" s="38"/>
      <c r="BF93" s="73"/>
      <c r="BG93" s="30"/>
      <c r="BH93" s="71"/>
      <c r="BI93" s="38"/>
      <c r="BJ93" s="38"/>
      <c r="BK93" s="38"/>
      <c r="BL93" s="38"/>
      <c r="BM93" s="38"/>
      <c r="BN93" s="38"/>
      <c r="BO93" s="38">
        <f>BQ89</f>
        <v>-7.7260772295667565E-2</v>
      </c>
      <c r="BP93" s="38"/>
      <c r="BQ93" s="38"/>
      <c r="BR93" s="38"/>
      <c r="BS93" s="38"/>
      <c r="BT93" s="38"/>
      <c r="BU93" s="38"/>
      <c r="BV93" s="38"/>
      <c r="BW93" s="38"/>
      <c r="BX93" s="38"/>
      <c r="BY93" s="73"/>
      <c r="BZ93" s="30"/>
      <c r="CA93" s="71"/>
      <c r="CB93" s="38"/>
      <c r="CC93" s="38"/>
      <c r="CD93" s="38"/>
      <c r="CE93" s="38"/>
      <c r="CF93" s="38"/>
      <c r="CG93" s="38"/>
      <c r="CH93" s="38">
        <f>CJ89</f>
        <v>-8.3625385053804457E-2</v>
      </c>
      <c r="CI93" s="38"/>
      <c r="CJ93" s="38"/>
      <c r="CK93" s="38"/>
      <c r="CL93" s="38"/>
      <c r="CM93" s="38"/>
      <c r="CN93" s="38"/>
      <c r="CO93" s="38"/>
      <c r="CP93" s="38"/>
      <c r="CQ93" s="38"/>
      <c r="CR93" s="73"/>
      <c r="CS93" s="30"/>
      <c r="CT93" s="71"/>
      <c r="CU93" s="38"/>
      <c r="CV93" s="38"/>
      <c r="CW93" s="38"/>
      <c r="CX93" s="38"/>
      <c r="CY93" s="38"/>
      <c r="CZ93" s="38"/>
      <c r="DA93" s="38">
        <f>DC89</f>
        <v>-8.8350984600811339E-2</v>
      </c>
      <c r="DB93" s="38"/>
      <c r="DC93" s="38"/>
      <c r="DD93" s="38"/>
      <c r="DE93" s="38"/>
      <c r="DF93" s="38"/>
      <c r="DG93" s="38"/>
      <c r="DH93" s="38"/>
      <c r="DI93" s="38"/>
      <c r="DJ93" s="38"/>
      <c r="DK93" s="73"/>
      <c r="DL93" s="30"/>
      <c r="DM93" s="71"/>
      <c r="DN93" s="38"/>
      <c r="DO93" s="38"/>
      <c r="DP93" s="38"/>
      <c r="DQ93" s="38"/>
      <c r="DR93" s="38"/>
      <c r="DS93" s="38"/>
      <c r="DT93" s="38">
        <f>DV89</f>
        <v>-9.4582989165627296E-2</v>
      </c>
      <c r="DU93" s="38"/>
      <c r="DV93" s="38"/>
      <c r="DW93" s="38"/>
      <c r="DX93" s="38"/>
      <c r="DY93" s="38"/>
      <c r="DZ93" s="38"/>
      <c r="EA93" s="38"/>
      <c r="EB93" s="38"/>
      <c r="EC93" s="38"/>
      <c r="ED93" s="73"/>
      <c r="EE93" s="45"/>
    </row>
    <row r="94" spans="22:135">
      <c r="V94" s="71"/>
      <c r="W94" s="38"/>
      <c r="X94" s="38"/>
      <c r="Y94" s="38"/>
      <c r="Z94" s="38"/>
      <c r="AA94" s="38"/>
      <c r="AB94" s="38" t="s">
        <v>119</v>
      </c>
      <c r="AC94" s="38" t="s">
        <v>120</v>
      </c>
      <c r="AD94" s="38" t="s">
        <v>121</v>
      </c>
      <c r="AE94" s="38"/>
      <c r="AF94" s="38"/>
      <c r="AG94" s="38"/>
      <c r="AH94" s="38"/>
      <c r="AI94" s="38"/>
      <c r="AJ94" s="38"/>
      <c r="AK94" s="38"/>
      <c r="AL94" s="38"/>
      <c r="AM94" s="73"/>
      <c r="AN94" s="30"/>
      <c r="AO94" s="71"/>
      <c r="AP94" s="38"/>
      <c r="AQ94" s="38"/>
      <c r="AR94" s="38"/>
      <c r="AS94" s="38"/>
      <c r="AT94" s="38"/>
      <c r="AU94" s="38" t="s">
        <v>119</v>
      </c>
      <c r="AV94" s="38" t="s">
        <v>120</v>
      </c>
      <c r="AW94" s="38" t="s">
        <v>121</v>
      </c>
      <c r="AX94" s="38"/>
      <c r="AY94" s="38"/>
      <c r="AZ94" s="38"/>
      <c r="BA94" s="38"/>
      <c r="BB94" s="38"/>
      <c r="BC94" s="38"/>
      <c r="BD94" s="38"/>
      <c r="BE94" s="38"/>
      <c r="BF94" s="73"/>
      <c r="BG94" s="30"/>
      <c r="BH94" s="71"/>
      <c r="BI94" s="38"/>
      <c r="BJ94" s="38"/>
      <c r="BK94" s="38"/>
      <c r="BL94" s="38"/>
      <c r="BM94" s="38"/>
      <c r="BN94" s="38" t="s">
        <v>119</v>
      </c>
      <c r="BO94" s="38" t="s">
        <v>120</v>
      </c>
      <c r="BP94" s="38" t="s">
        <v>121</v>
      </c>
      <c r="BQ94" s="38"/>
      <c r="BR94" s="38"/>
      <c r="BS94" s="38"/>
      <c r="BT94" s="38"/>
      <c r="BU94" s="38"/>
      <c r="BV94" s="38"/>
      <c r="BW94" s="38"/>
      <c r="BX94" s="38"/>
      <c r="BY94" s="73"/>
      <c r="BZ94" s="30"/>
      <c r="CA94" s="71"/>
      <c r="CB94" s="38"/>
      <c r="CC94" s="38"/>
      <c r="CD94" s="38"/>
      <c r="CE94" s="38"/>
      <c r="CF94" s="38"/>
      <c r="CG94" s="38" t="s">
        <v>119</v>
      </c>
      <c r="CH94" s="38" t="s">
        <v>120</v>
      </c>
      <c r="CI94" s="38" t="s">
        <v>121</v>
      </c>
      <c r="CJ94" s="38"/>
      <c r="CK94" s="38"/>
      <c r="CL94" s="38"/>
      <c r="CM94" s="38"/>
      <c r="CN94" s="38"/>
      <c r="CO94" s="38"/>
      <c r="CP94" s="38"/>
      <c r="CQ94" s="38"/>
      <c r="CR94" s="73"/>
      <c r="CS94" s="30"/>
      <c r="CT94" s="71"/>
      <c r="CU94" s="38"/>
      <c r="CV94" s="38"/>
      <c r="CW94" s="38"/>
      <c r="CX94" s="38"/>
      <c r="CY94" s="38"/>
      <c r="CZ94" s="38" t="s">
        <v>119</v>
      </c>
      <c r="DA94" s="38" t="s">
        <v>120</v>
      </c>
      <c r="DB94" s="38" t="s">
        <v>121</v>
      </c>
      <c r="DC94" s="38"/>
      <c r="DD94" s="38"/>
      <c r="DE94" s="38"/>
      <c r="DF94" s="38"/>
      <c r="DG94" s="38"/>
      <c r="DH94" s="38"/>
      <c r="DI94" s="38"/>
      <c r="DJ94" s="38"/>
      <c r="DK94" s="73"/>
      <c r="DL94" s="30"/>
      <c r="DM94" s="71"/>
      <c r="DN94" s="38"/>
      <c r="DO94" s="38"/>
      <c r="DP94" s="38"/>
      <c r="DQ94" s="38"/>
      <c r="DR94" s="38"/>
      <c r="DS94" s="38" t="s">
        <v>119</v>
      </c>
      <c r="DT94" s="38" t="s">
        <v>120</v>
      </c>
      <c r="DU94" s="38" t="s">
        <v>121</v>
      </c>
      <c r="DV94" s="38"/>
      <c r="DW94" s="38"/>
      <c r="DX94" s="38"/>
      <c r="DY94" s="38"/>
      <c r="DZ94" s="38"/>
      <c r="EA94" s="38"/>
      <c r="EB94" s="38"/>
      <c r="EC94" s="38"/>
      <c r="ED94" s="73"/>
      <c r="EE94" s="45"/>
    </row>
    <row r="95" spans="22:135">
      <c r="V95" s="71"/>
      <c r="W95" s="38"/>
      <c r="X95" s="38"/>
      <c r="Y95" s="38"/>
      <c r="Z95" s="38"/>
      <c r="AA95" s="28">
        <v>15</v>
      </c>
      <c r="AB95" s="168" t="s">
        <v>122</v>
      </c>
      <c r="AC95" s="168"/>
      <c r="AD95" s="38"/>
      <c r="AE95" s="38"/>
      <c r="AF95" s="38"/>
      <c r="AG95" s="38"/>
      <c r="AH95" s="38"/>
      <c r="AI95" s="38"/>
      <c r="AJ95" s="38"/>
      <c r="AK95" s="38"/>
      <c r="AL95" s="38"/>
      <c r="AM95" s="73"/>
      <c r="AN95" s="30"/>
      <c r="AO95" s="71"/>
      <c r="AP95" s="38"/>
      <c r="AQ95" s="38"/>
      <c r="AR95" s="38"/>
      <c r="AS95" s="38"/>
      <c r="AT95" s="28">
        <v>15</v>
      </c>
      <c r="AU95" s="168" t="s">
        <v>122</v>
      </c>
      <c r="AV95" s="168"/>
      <c r="AW95" s="38"/>
      <c r="AX95" s="38"/>
      <c r="AY95" s="38"/>
      <c r="AZ95" s="38"/>
      <c r="BA95" s="38"/>
      <c r="BB95" s="38"/>
      <c r="BC95" s="38"/>
      <c r="BD95" s="38"/>
      <c r="BE95" s="38"/>
      <c r="BF95" s="73"/>
      <c r="BG95" s="30"/>
      <c r="BH95" s="71"/>
      <c r="BI95" s="38"/>
      <c r="BJ95" s="38"/>
      <c r="BK95" s="38"/>
      <c r="BL95" s="38"/>
      <c r="BM95" s="28">
        <v>15</v>
      </c>
      <c r="BN95" s="168" t="s">
        <v>122</v>
      </c>
      <c r="BO95" s="168"/>
      <c r="BP95" s="38"/>
      <c r="BQ95" s="38"/>
      <c r="BR95" s="38"/>
      <c r="BS95" s="38"/>
      <c r="BT95" s="38"/>
      <c r="BU95" s="38"/>
      <c r="BV95" s="38"/>
      <c r="BW95" s="38"/>
      <c r="BX95" s="38"/>
      <c r="BY95" s="73"/>
      <c r="BZ95" s="30"/>
      <c r="CA95" s="71"/>
      <c r="CB95" s="38"/>
      <c r="CC95" s="38"/>
      <c r="CD95" s="38"/>
      <c r="CE95" s="38"/>
      <c r="CF95" s="28">
        <v>15</v>
      </c>
      <c r="CG95" s="168" t="s">
        <v>122</v>
      </c>
      <c r="CH95" s="168"/>
      <c r="CI95" s="38"/>
      <c r="CJ95" s="38"/>
      <c r="CK95" s="38"/>
      <c r="CL95" s="38"/>
      <c r="CM95" s="38"/>
      <c r="CN95" s="38"/>
      <c r="CO95" s="38"/>
      <c r="CP95" s="38"/>
      <c r="CQ95" s="38"/>
      <c r="CR95" s="73"/>
      <c r="CS95" s="30"/>
      <c r="CT95" s="71"/>
      <c r="CU95" s="38"/>
      <c r="CV95" s="38"/>
      <c r="CW95" s="38"/>
      <c r="CX95" s="38"/>
      <c r="CY95" s="28">
        <v>15</v>
      </c>
      <c r="CZ95" s="168" t="s">
        <v>122</v>
      </c>
      <c r="DA95" s="168"/>
      <c r="DB95" s="38"/>
      <c r="DC95" s="38"/>
      <c r="DD95" s="38"/>
      <c r="DE95" s="38"/>
      <c r="DF95" s="38"/>
      <c r="DG95" s="38"/>
      <c r="DH95" s="38"/>
      <c r="DI95" s="38"/>
      <c r="DJ95" s="38"/>
      <c r="DK95" s="73"/>
      <c r="DL95" s="30"/>
      <c r="DM95" s="71"/>
      <c r="DN95" s="38"/>
      <c r="DO95" s="38"/>
      <c r="DP95" s="38"/>
      <c r="DQ95" s="38"/>
      <c r="DR95" s="28">
        <v>15</v>
      </c>
      <c r="DS95" s="168" t="s">
        <v>122</v>
      </c>
      <c r="DT95" s="168"/>
      <c r="DU95" s="38"/>
      <c r="DV95" s="38"/>
      <c r="DW95" s="38"/>
      <c r="DX95" s="38"/>
      <c r="DY95" s="38"/>
      <c r="DZ95" s="38"/>
      <c r="EA95" s="38"/>
      <c r="EB95" s="38"/>
      <c r="EC95" s="38"/>
      <c r="ED95" s="73"/>
      <c r="EE95" s="45"/>
    </row>
    <row r="96" spans="22:135">
      <c r="V96" s="71"/>
      <c r="W96" s="38"/>
      <c r="X96" s="38"/>
      <c r="Y96" s="38"/>
      <c r="Z96" s="38"/>
      <c r="AA96" s="38"/>
      <c r="AB96" s="38"/>
      <c r="AC96" s="38" t="s">
        <v>123</v>
      </c>
      <c r="AD96" s="38"/>
      <c r="AE96" s="38"/>
      <c r="AF96" s="38"/>
      <c r="AG96" s="38"/>
      <c r="AH96" s="38"/>
      <c r="AI96" s="38"/>
      <c r="AJ96" s="38"/>
      <c r="AK96" s="38"/>
      <c r="AL96" s="38"/>
      <c r="AM96" s="73"/>
      <c r="AN96" s="30"/>
      <c r="AO96" s="71"/>
      <c r="AP96" s="38"/>
      <c r="AQ96" s="38"/>
      <c r="AR96" s="38"/>
      <c r="AS96" s="38"/>
      <c r="AT96" s="38"/>
      <c r="AU96" s="38"/>
      <c r="AV96" s="38" t="s">
        <v>123</v>
      </c>
      <c r="AW96" s="38"/>
      <c r="AX96" s="38"/>
      <c r="AY96" s="38"/>
      <c r="AZ96" s="38"/>
      <c r="BA96" s="38"/>
      <c r="BB96" s="38"/>
      <c r="BC96" s="38"/>
      <c r="BD96" s="38"/>
      <c r="BE96" s="38"/>
      <c r="BF96" s="73"/>
      <c r="BG96" s="30"/>
      <c r="BH96" s="71"/>
      <c r="BI96" s="38"/>
      <c r="BJ96" s="38"/>
      <c r="BK96" s="38"/>
      <c r="BL96" s="38"/>
      <c r="BM96" s="38"/>
      <c r="BN96" s="38"/>
      <c r="BO96" s="38" t="s">
        <v>123</v>
      </c>
      <c r="BP96" s="38"/>
      <c r="BQ96" s="38"/>
      <c r="BR96" s="38"/>
      <c r="BS96" s="38"/>
      <c r="BT96" s="38"/>
      <c r="BU96" s="38"/>
      <c r="BV96" s="38"/>
      <c r="BW96" s="38"/>
      <c r="BX96" s="38"/>
      <c r="BY96" s="73"/>
      <c r="BZ96" s="30"/>
      <c r="CA96" s="71"/>
      <c r="CB96" s="38"/>
      <c r="CC96" s="38"/>
      <c r="CD96" s="38"/>
      <c r="CE96" s="38"/>
      <c r="CF96" s="38"/>
      <c r="CG96" s="38"/>
      <c r="CH96" s="38" t="s">
        <v>123</v>
      </c>
      <c r="CI96" s="38"/>
      <c r="CJ96" s="38"/>
      <c r="CK96" s="38"/>
      <c r="CL96" s="38"/>
      <c r="CM96" s="38"/>
      <c r="CN96" s="38"/>
      <c r="CO96" s="38"/>
      <c r="CP96" s="38"/>
      <c r="CQ96" s="38"/>
      <c r="CR96" s="73"/>
      <c r="CS96" s="30"/>
      <c r="CT96" s="71"/>
      <c r="CU96" s="38"/>
      <c r="CV96" s="38"/>
      <c r="CW96" s="38"/>
      <c r="CX96" s="38"/>
      <c r="CY96" s="38"/>
      <c r="CZ96" s="38"/>
      <c r="DA96" s="38" t="s">
        <v>123</v>
      </c>
      <c r="DB96" s="38"/>
      <c r="DC96" s="38"/>
      <c r="DD96" s="38"/>
      <c r="DE96" s="38"/>
      <c r="DF96" s="38"/>
      <c r="DG96" s="38"/>
      <c r="DH96" s="38"/>
      <c r="DI96" s="38"/>
      <c r="DJ96" s="38"/>
      <c r="DK96" s="73"/>
      <c r="DL96" s="30"/>
      <c r="DM96" s="71"/>
      <c r="DN96" s="38"/>
      <c r="DO96" s="38"/>
      <c r="DP96" s="38"/>
      <c r="DQ96" s="38"/>
      <c r="DR96" s="38"/>
      <c r="DS96" s="38"/>
      <c r="DT96" s="38" t="s">
        <v>123</v>
      </c>
      <c r="DU96" s="38"/>
      <c r="DV96" s="38"/>
      <c r="DW96" s="38"/>
      <c r="DX96" s="38"/>
      <c r="DY96" s="38"/>
      <c r="DZ96" s="38"/>
      <c r="EA96" s="38"/>
      <c r="EB96" s="38"/>
      <c r="EC96" s="38"/>
      <c r="ED96" s="73"/>
      <c r="EE96" s="45"/>
    </row>
    <row r="97" spans="22:135">
      <c r="V97" s="71"/>
      <c r="W97" s="38"/>
      <c r="X97" s="38"/>
      <c r="Y97" s="38"/>
      <c r="Z97" s="38"/>
      <c r="AA97" s="38" t="s">
        <v>134</v>
      </c>
      <c r="AB97" s="38"/>
      <c r="AC97" s="38"/>
      <c r="AD97" s="38"/>
      <c r="AE97" s="38"/>
      <c r="AF97" s="38"/>
      <c r="AG97" s="66"/>
      <c r="AH97" s="38"/>
      <c r="AI97" s="38"/>
      <c r="AJ97" s="38"/>
      <c r="AK97" s="38"/>
      <c r="AL97" s="38"/>
      <c r="AM97" s="73"/>
      <c r="AN97" s="30"/>
      <c r="AO97" s="71"/>
      <c r="AP97" s="38"/>
      <c r="AQ97" s="38"/>
      <c r="AR97" s="38"/>
      <c r="AS97" s="38"/>
      <c r="AT97" s="38" t="s">
        <v>134</v>
      </c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73"/>
      <c r="BG97" s="30"/>
      <c r="BH97" s="71"/>
      <c r="BI97" s="38"/>
      <c r="BJ97" s="38"/>
      <c r="BK97" s="38"/>
      <c r="BL97" s="38"/>
      <c r="BM97" s="38" t="s">
        <v>134</v>
      </c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73"/>
      <c r="BZ97" s="30"/>
      <c r="CA97" s="71"/>
      <c r="CB97" s="38"/>
      <c r="CC97" s="38"/>
      <c r="CD97" s="38"/>
      <c r="CE97" s="38"/>
      <c r="CF97" s="38" t="s">
        <v>134</v>
      </c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73"/>
      <c r="CS97" s="30"/>
      <c r="CT97" s="71"/>
      <c r="CU97" s="38"/>
      <c r="CV97" s="38"/>
      <c r="CW97" s="38"/>
      <c r="CX97" s="38"/>
      <c r="CY97" s="38" t="s">
        <v>134</v>
      </c>
      <c r="CZ97" s="38"/>
      <c r="DA97" s="38"/>
      <c r="DB97" s="38"/>
      <c r="DC97" s="38"/>
      <c r="DD97" s="38"/>
      <c r="DE97" s="38"/>
      <c r="DF97" s="38"/>
      <c r="DG97" s="38"/>
      <c r="DH97" s="38"/>
      <c r="DI97" s="38"/>
      <c r="DJ97" s="38"/>
      <c r="DK97" s="73"/>
      <c r="DL97" s="30"/>
      <c r="DM97" s="71"/>
      <c r="DN97" s="38"/>
      <c r="DO97" s="38"/>
      <c r="DP97" s="38"/>
      <c r="DQ97" s="38"/>
      <c r="DR97" s="38" t="s">
        <v>134</v>
      </c>
      <c r="DS97" s="38"/>
      <c r="DT97" s="38"/>
      <c r="DU97" s="38"/>
      <c r="DV97" s="38"/>
      <c r="DW97" s="38"/>
      <c r="DX97" s="38"/>
      <c r="DY97" s="38"/>
      <c r="DZ97" s="38"/>
      <c r="EA97" s="38"/>
      <c r="EB97" s="38"/>
      <c r="EC97" s="38"/>
      <c r="ED97" s="73"/>
      <c r="EE97" s="45"/>
    </row>
    <row r="98" spans="22:135">
      <c r="V98" s="71"/>
      <c r="W98" s="38"/>
      <c r="X98" s="38"/>
      <c r="Y98" s="38"/>
      <c r="Z98" s="64"/>
      <c r="AA98" s="38">
        <f>iNPUT!A44</f>
        <v>1</v>
      </c>
      <c r="AB98" s="38">
        <f>iNPUT!B44</f>
        <v>1E-8</v>
      </c>
      <c r="AC98" s="38">
        <f>iNPUT!C44</f>
        <v>0.10959979074025639</v>
      </c>
      <c r="AD98" s="38">
        <f>iNPUT!D44</f>
        <v>-0.2375370347419887</v>
      </c>
      <c r="AE98" s="38"/>
      <c r="AF98" s="38"/>
      <c r="AG98" s="38"/>
      <c r="AH98" s="38"/>
      <c r="AI98" s="38"/>
      <c r="AJ98" s="38"/>
      <c r="AK98" s="38"/>
      <c r="AL98" s="38"/>
      <c r="AM98" s="73"/>
      <c r="AN98" s="30"/>
      <c r="AO98" s="71"/>
      <c r="AP98" s="38"/>
      <c r="AQ98" s="38"/>
      <c r="AR98" s="38"/>
      <c r="AS98" s="64"/>
      <c r="AT98" s="38">
        <f>iNPUT!A43</f>
        <v>1</v>
      </c>
      <c r="AU98" s="38">
        <f>iNPUT!B43</f>
        <v>1E-8</v>
      </c>
      <c r="AV98" s="38">
        <f>iNPUT!C43</f>
        <v>0.13889615485221038</v>
      </c>
      <c r="AW98" s="38">
        <f>iNPUT!D43</f>
        <v>-0.22860322966705135</v>
      </c>
      <c r="AX98" s="38"/>
      <c r="AY98" s="38"/>
      <c r="AZ98" s="38"/>
      <c r="BA98" s="38"/>
      <c r="BB98" s="38"/>
      <c r="BC98" s="38"/>
      <c r="BD98" s="38"/>
      <c r="BE98" s="38"/>
      <c r="BF98" s="73"/>
      <c r="BG98" s="30"/>
      <c r="BH98" s="71"/>
      <c r="BI98" s="38"/>
      <c r="BJ98" s="38"/>
      <c r="BK98" s="38"/>
      <c r="BL98" s="64"/>
      <c r="BM98" s="38">
        <f>iNPUT!A42</f>
        <v>1</v>
      </c>
      <c r="BN98" s="38">
        <f>iNPUT!B42</f>
        <v>1E-8</v>
      </c>
      <c r="BO98" s="38">
        <f>iNPUT!C42</f>
        <v>0.11195396285639554</v>
      </c>
      <c r="BP98" s="38">
        <f>iNPUT!D42</f>
        <v>-0.21089128014610348</v>
      </c>
      <c r="BQ98" s="38"/>
      <c r="BR98" s="38"/>
      <c r="BS98" s="38"/>
      <c r="BT98" s="38"/>
      <c r="BU98" s="38"/>
      <c r="BV98" s="38"/>
      <c r="BW98" s="38"/>
      <c r="BX98" s="38"/>
      <c r="BY98" s="73"/>
      <c r="BZ98" s="30"/>
      <c r="CA98" s="71"/>
      <c r="CB98" s="38"/>
      <c r="CC98" s="38"/>
      <c r="CD98" s="38"/>
      <c r="CE98" s="64"/>
      <c r="CF98" s="38">
        <f>iNPUT!A41</f>
        <v>1</v>
      </c>
      <c r="CG98" s="38">
        <f>iNPUT!B41</f>
        <v>1E-8</v>
      </c>
      <c r="CH98" s="38">
        <f>iNPUT!C41</f>
        <v>8.5796494899293779E-2</v>
      </c>
      <c r="CI98" s="38">
        <f>iNPUT!D41</f>
        <v>-0.17967612454246656</v>
      </c>
      <c r="CJ98" s="38"/>
      <c r="CK98" s="38"/>
      <c r="CL98" s="38"/>
      <c r="CM98" s="38"/>
      <c r="CN98" s="38"/>
      <c r="CO98" s="38"/>
      <c r="CP98" s="38"/>
      <c r="CQ98" s="38"/>
      <c r="CR98" s="73"/>
      <c r="CS98" s="30"/>
      <c r="CT98" s="71"/>
      <c r="CU98" s="38"/>
      <c r="CV98" s="38"/>
      <c r="CW98" s="38"/>
      <c r="CX98" s="64"/>
      <c r="CY98" s="38">
        <f>iNPUT!A40</f>
        <v>1</v>
      </c>
      <c r="CZ98" s="38">
        <f>iNPUT!B40</f>
        <v>1E-8</v>
      </c>
      <c r="DA98" s="38">
        <f>iNPUT!C40</f>
        <v>0.16505359665184405</v>
      </c>
      <c r="DB98" s="38">
        <f>iNPUT!D40</f>
        <v>-0.11817480863295614</v>
      </c>
      <c r="DC98" s="38"/>
      <c r="DD98" s="38"/>
      <c r="DE98" s="38"/>
      <c r="DF98" s="38"/>
      <c r="DG98" s="38"/>
      <c r="DH98" s="38"/>
      <c r="DI98" s="38"/>
      <c r="DJ98" s="38"/>
      <c r="DK98" s="73"/>
      <c r="DL98" s="30"/>
      <c r="DM98" s="71"/>
      <c r="DN98" s="38"/>
      <c r="DO98" s="38"/>
      <c r="DP98" s="38"/>
      <c r="DQ98" s="64"/>
      <c r="DR98" s="38">
        <f>iNPUT!A39</f>
        <v>1</v>
      </c>
      <c r="DS98" s="38">
        <f>iNPUT!B39</f>
        <v>1E-8</v>
      </c>
      <c r="DT98" s="38">
        <f>iNPUT!C39</f>
        <v>0.2749149882291394</v>
      </c>
      <c r="DU98" s="38">
        <f>iNPUT!D39</f>
        <v>0</v>
      </c>
      <c r="DV98" s="38"/>
      <c r="DW98" s="38"/>
      <c r="DX98" s="38"/>
      <c r="DY98" s="38"/>
      <c r="DZ98" s="38"/>
      <c r="EA98" s="38"/>
      <c r="EB98" s="38"/>
      <c r="EC98" s="38"/>
      <c r="ED98" s="73"/>
      <c r="EE98" s="45"/>
    </row>
    <row r="99" spans="22:135">
      <c r="V99" s="71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73"/>
      <c r="AN99" s="30"/>
      <c r="AO99" s="71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66"/>
      <c r="BB99" s="66"/>
      <c r="BC99" s="66"/>
      <c r="BD99" s="38"/>
      <c r="BE99" s="38"/>
      <c r="BF99" s="73"/>
      <c r="BG99" s="30"/>
      <c r="BH99" s="71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66"/>
      <c r="BU99" s="66"/>
      <c r="BV99" s="66"/>
      <c r="BW99" s="38"/>
      <c r="BX99" s="38"/>
      <c r="BY99" s="73"/>
      <c r="BZ99" s="30"/>
      <c r="CA99" s="71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66"/>
      <c r="CN99" s="66"/>
      <c r="CO99" s="66"/>
      <c r="CP99" s="38"/>
      <c r="CQ99" s="38"/>
      <c r="CR99" s="73"/>
      <c r="CS99" s="30"/>
      <c r="CT99" s="71"/>
      <c r="CU99" s="38"/>
      <c r="CV99" s="38"/>
      <c r="CW99" s="38"/>
      <c r="CX99" s="38"/>
      <c r="CY99" s="38"/>
      <c r="CZ99" s="38"/>
      <c r="DA99" s="38"/>
      <c r="DB99" s="38"/>
      <c r="DC99" s="38"/>
      <c r="DD99" s="38"/>
      <c r="DE99" s="38"/>
      <c r="DF99" s="66"/>
      <c r="DG99" s="66"/>
      <c r="DH99" s="66"/>
      <c r="DI99" s="38"/>
      <c r="DJ99" s="38"/>
      <c r="DK99" s="73"/>
      <c r="DL99" s="30"/>
      <c r="DM99" s="71"/>
      <c r="DN99" s="38"/>
      <c r="DO99" s="38"/>
      <c r="DP99" s="38"/>
      <c r="DQ99" s="38"/>
      <c r="DR99" s="38"/>
      <c r="DS99" s="38"/>
      <c r="DT99" s="38"/>
      <c r="DU99" s="38"/>
      <c r="DV99" s="38"/>
      <c r="DW99" s="38"/>
      <c r="DX99" s="38"/>
      <c r="DY99" s="66"/>
      <c r="DZ99" s="66"/>
      <c r="EA99" s="66"/>
      <c r="EB99" s="38"/>
      <c r="EC99" s="38"/>
      <c r="ED99" s="73"/>
      <c r="EE99" s="45"/>
    </row>
    <row r="100" spans="22:135">
      <c r="V100" s="71"/>
      <c r="W100" s="38"/>
      <c r="X100" s="38"/>
      <c r="Y100" s="38"/>
      <c r="Z100" s="38"/>
      <c r="AA100" s="38" t="s">
        <v>124</v>
      </c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73"/>
      <c r="AN100" s="30"/>
      <c r="AO100" s="71"/>
      <c r="AP100" s="38"/>
      <c r="AQ100" s="38"/>
      <c r="AR100" s="38"/>
      <c r="AS100" s="38"/>
      <c r="AT100" s="38" t="s">
        <v>124</v>
      </c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73"/>
      <c r="BG100" s="30"/>
      <c r="BH100" s="71"/>
      <c r="BI100" s="38"/>
      <c r="BJ100" s="38"/>
      <c r="BK100" s="38"/>
      <c r="BL100" s="38"/>
      <c r="BM100" s="38" t="s">
        <v>124</v>
      </c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73"/>
      <c r="BZ100" s="30"/>
      <c r="CA100" s="71"/>
      <c r="CB100" s="38"/>
      <c r="CC100" s="38"/>
      <c r="CD100" s="38"/>
      <c r="CE100" s="38"/>
      <c r="CF100" s="38" t="s">
        <v>124</v>
      </c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73"/>
      <c r="CS100" s="30"/>
      <c r="CT100" s="71"/>
      <c r="CU100" s="38"/>
      <c r="CV100" s="38"/>
      <c r="CW100" s="38"/>
      <c r="CX100" s="38"/>
      <c r="CY100" s="38" t="s">
        <v>124</v>
      </c>
      <c r="CZ100" s="38"/>
      <c r="DA100" s="38"/>
      <c r="DB100" s="38"/>
      <c r="DC100" s="38"/>
      <c r="DD100" s="38"/>
      <c r="DE100" s="38"/>
      <c r="DF100" s="38"/>
      <c r="DG100" s="38"/>
      <c r="DH100" s="38"/>
      <c r="DI100" s="38"/>
      <c r="DJ100" s="38"/>
      <c r="DK100" s="73"/>
      <c r="DL100" s="30"/>
      <c r="DM100" s="71"/>
      <c r="DN100" s="38"/>
      <c r="DO100" s="38"/>
      <c r="DP100" s="38"/>
      <c r="DQ100" s="38"/>
      <c r="DR100" s="38" t="s">
        <v>124</v>
      </c>
      <c r="DS100" s="38"/>
      <c r="DT100" s="38"/>
      <c r="DU100" s="38"/>
      <c r="DV100" s="38"/>
      <c r="DW100" s="38"/>
      <c r="DX100" s="38"/>
      <c r="DY100" s="38"/>
      <c r="DZ100" s="38"/>
      <c r="EA100" s="38"/>
      <c r="EB100" s="38"/>
      <c r="EC100" s="38"/>
      <c r="ED100" s="73"/>
      <c r="EE100" s="45"/>
    </row>
    <row r="101" spans="22:135">
      <c r="V101" s="71"/>
      <c r="W101" s="38"/>
      <c r="X101" s="38"/>
      <c r="Y101" s="38"/>
      <c r="Z101" s="38"/>
      <c r="AA101" s="38"/>
      <c r="AB101" s="47" t="s">
        <v>89</v>
      </c>
      <c r="AC101" s="47"/>
      <c r="AD101" s="38">
        <f>AC47</f>
        <v>-0.14448559205908756</v>
      </c>
      <c r="AE101" s="38"/>
      <c r="AF101" s="38"/>
      <c r="AG101" s="38"/>
      <c r="AH101" s="38"/>
      <c r="AI101" s="38"/>
      <c r="AJ101" s="38"/>
      <c r="AK101" s="38"/>
      <c r="AL101" s="38"/>
      <c r="AM101" s="73"/>
      <c r="AN101" s="30"/>
      <c r="AO101" s="71"/>
      <c r="AP101" s="38"/>
      <c r="AQ101" s="38"/>
      <c r="AR101" s="38"/>
      <c r="AS101" s="38"/>
      <c r="AT101" s="38"/>
      <c r="AU101" s="47" t="s">
        <v>89</v>
      </c>
      <c r="AV101" s="38">
        <f>AV47</f>
        <v>-0.22252756927444939</v>
      </c>
      <c r="AW101" s="38"/>
      <c r="AX101" s="38"/>
      <c r="AY101" s="38"/>
      <c r="AZ101" s="38"/>
      <c r="BA101" s="38"/>
      <c r="BB101" s="38"/>
      <c r="BC101" s="38"/>
      <c r="BD101" s="38"/>
      <c r="BE101" s="38"/>
      <c r="BF101" s="73"/>
      <c r="BG101" s="30"/>
      <c r="BH101" s="71"/>
      <c r="BI101" s="38"/>
      <c r="BJ101" s="38"/>
      <c r="BK101" s="38"/>
      <c r="BL101" s="38"/>
      <c r="BM101" s="38"/>
      <c r="BN101" s="47" t="s">
        <v>89</v>
      </c>
      <c r="BO101" s="38">
        <f>BO47</f>
        <v>-0.26210604658723824</v>
      </c>
      <c r="BP101" s="38"/>
      <c r="BQ101" s="38"/>
      <c r="BR101" s="38"/>
      <c r="BS101" s="38"/>
      <c r="BT101" s="38"/>
      <c r="BU101" s="38"/>
      <c r="BV101" s="38"/>
      <c r="BW101" s="38"/>
      <c r="BX101" s="38"/>
      <c r="BY101" s="73"/>
      <c r="BZ101" s="30"/>
      <c r="CA101" s="71"/>
      <c r="CB101" s="38"/>
      <c r="CC101" s="38"/>
      <c r="CD101" s="38"/>
      <c r="CE101" s="38"/>
      <c r="CF101" s="38"/>
      <c r="CG101" s="47" t="s">
        <v>89</v>
      </c>
      <c r="CH101" s="38">
        <f>CH47</f>
        <v>-0.28418843712381614</v>
      </c>
      <c r="CI101" s="38"/>
      <c r="CJ101" s="38"/>
      <c r="CK101" s="38"/>
      <c r="CL101" s="38"/>
      <c r="CM101" s="38"/>
      <c r="CN101" s="38"/>
      <c r="CO101" s="38"/>
      <c r="CP101" s="38"/>
      <c r="CQ101" s="38"/>
      <c r="CR101" s="73"/>
      <c r="CS101" s="30"/>
      <c r="CT101" s="71"/>
      <c r="CU101" s="38"/>
      <c r="CV101" s="38"/>
      <c r="CW101" s="38"/>
      <c r="CX101" s="38"/>
      <c r="CY101" s="38"/>
      <c r="CZ101" s="47" t="s">
        <v>89</v>
      </c>
      <c r="DA101" s="38">
        <f>DA47</f>
        <v>-0.30320812604142283</v>
      </c>
      <c r="DB101" s="38"/>
      <c r="DC101" s="38"/>
      <c r="DD101" s="38"/>
      <c r="DE101" s="38"/>
      <c r="DF101" s="38"/>
      <c r="DG101" s="38"/>
      <c r="DH101" s="38"/>
      <c r="DI101" s="38"/>
      <c r="DJ101" s="38"/>
      <c r="DK101" s="73"/>
      <c r="DL101" s="30"/>
      <c r="DM101" s="71"/>
      <c r="DN101" s="38"/>
      <c r="DO101" s="38"/>
      <c r="DP101" s="38"/>
      <c r="DQ101" s="38"/>
      <c r="DR101" s="38"/>
      <c r="DS101" s="47" t="s">
        <v>89</v>
      </c>
      <c r="DT101" s="38">
        <f>DT47</f>
        <v>-0.3244768196068033</v>
      </c>
      <c r="DU101" s="38"/>
      <c r="DV101" s="38"/>
      <c r="DW101" s="38"/>
      <c r="DX101" s="38"/>
      <c r="DY101" s="38"/>
      <c r="DZ101" s="38"/>
      <c r="EA101" s="38"/>
      <c r="EB101" s="38"/>
      <c r="EC101" s="38"/>
      <c r="ED101" s="73"/>
      <c r="EE101" s="45"/>
    </row>
    <row r="102" spans="22:135">
      <c r="V102" s="71"/>
      <c r="W102" s="38"/>
      <c r="X102" s="38"/>
      <c r="Y102" s="38"/>
      <c r="Z102" s="38"/>
      <c r="AA102" s="38"/>
      <c r="AB102" s="47" t="s">
        <v>117</v>
      </c>
      <c r="AC102" s="47"/>
      <c r="AD102" s="38">
        <f>AC93</f>
        <v>-4.9111448460139311E-2</v>
      </c>
      <c r="AE102" s="38"/>
      <c r="AF102" s="38"/>
      <c r="AG102" s="38"/>
      <c r="AH102" s="38"/>
      <c r="AI102" s="38"/>
      <c r="AJ102" s="38"/>
      <c r="AK102" s="38"/>
      <c r="AL102" s="38"/>
      <c r="AM102" s="73"/>
      <c r="AN102" s="30"/>
      <c r="AO102" s="71"/>
      <c r="AP102" s="38"/>
      <c r="AQ102" s="38"/>
      <c r="AR102" s="38"/>
      <c r="AS102" s="38"/>
      <c r="AT102" s="38"/>
      <c r="AU102" s="47" t="s">
        <v>117</v>
      </c>
      <c r="AV102" s="38">
        <f>AV93</f>
        <v>-6.7311047187940953E-2</v>
      </c>
      <c r="AW102" s="38"/>
      <c r="AX102" s="38"/>
      <c r="AY102" s="38"/>
      <c r="AZ102" s="38"/>
      <c r="BA102" s="38"/>
      <c r="BB102" s="38"/>
      <c r="BC102" s="38"/>
      <c r="BD102" s="38"/>
      <c r="BE102" s="38"/>
      <c r="BF102" s="73"/>
      <c r="BG102" s="30"/>
      <c r="BH102" s="71"/>
      <c r="BI102" s="38"/>
      <c r="BJ102" s="38"/>
      <c r="BK102" s="38"/>
      <c r="BL102" s="38"/>
      <c r="BM102" s="38"/>
      <c r="BN102" s="47" t="s">
        <v>117</v>
      </c>
      <c r="BO102" s="38">
        <f>BO93</f>
        <v>-7.7260772295667565E-2</v>
      </c>
      <c r="BP102" s="38"/>
      <c r="BQ102" s="38"/>
      <c r="BR102" s="38"/>
      <c r="BS102" s="38"/>
      <c r="BT102" s="38"/>
      <c r="BU102" s="38"/>
      <c r="BV102" s="38"/>
      <c r="BW102" s="38"/>
      <c r="BX102" s="38"/>
      <c r="BY102" s="73"/>
      <c r="BZ102" s="30"/>
      <c r="CA102" s="71"/>
      <c r="CB102" s="38"/>
      <c r="CC102" s="38"/>
      <c r="CD102" s="38"/>
      <c r="CE102" s="38"/>
      <c r="CF102" s="38"/>
      <c r="CG102" s="47" t="s">
        <v>117</v>
      </c>
      <c r="CH102" s="38">
        <f>CH93</f>
        <v>-8.3625385053804457E-2</v>
      </c>
      <c r="CI102" s="38"/>
      <c r="CJ102" s="38"/>
      <c r="CK102" s="38"/>
      <c r="CL102" s="38"/>
      <c r="CM102" s="38"/>
      <c r="CN102" s="38"/>
      <c r="CO102" s="38"/>
      <c r="CP102" s="38"/>
      <c r="CQ102" s="38"/>
      <c r="CR102" s="73"/>
      <c r="CS102" s="30"/>
      <c r="CT102" s="71"/>
      <c r="CU102" s="38"/>
      <c r="CV102" s="38"/>
      <c r="CW102" s="38"/>
      <c r="CX102" s="38"/>
      <c r="CY102" s="38"/>
      <c r="CZ102" s="47" t="s">
        <v>117</v>
      </c>
      <c r="DA102" s="38">
        <f>DA93</f>
        <v>-8.8350984600811339E-2</v>
      </c>
      <c r="DB102" s="38"/>
      <c r="DC102" s="38"/>
      <c r="DD102" s="38"/>
      <c r="DE102" s="38"/>
      <c r="DF102" s="38"/>
      <c r="DG102" s="38"/>
      <c r="DH102" s="38"/>
      <c r="DI102" s="38"/>
      <c r="DJ102" s="38"/>
      <c r="DK102" s="73"/>
      <c r="DL102" s="30"/>
      <c r="DM102" s="71"/>
      <c r="DN102" s="38"/>
      <c r="DO102" s="38"/>
      <c r="DP102" s="38"/>
      <c r="DQ102" s="38"/>
      <c r="DR102" s="38"/>
      <c r="DS102" s="47" t="s">
        <v>117</v>
      </c>
      <c r="DT102" s="38">
        <f>DT93</f>
        <v>-9.4582989165627296E-2</v>
      </c>
      <c r="DU102" s="38"/>
      <c r="DV102" s="38"/>
      <c r="DW102" s="38"/>
      <c r="DX102" s="38"/>
      <c r="DY102" s="38"/>
      <c r="DZ102" s="38"/>
      <c r="EA102" s="38"/>
      <c r="EB102" s="38"/>
      <c r="EC102" s="38"/>
      <c r="ED102" s="73"/>
      <c r="EE102" s="45"/>
    </row>
    <row r="103" spans="22:135">
      <c r="V103" s="71"/>
      <c r="W103" s="38"/>
      <c r="X103" s="38"/>
      <c r="Y103" s="38"/>
      <c r="Z103" s="38"/>
      <c r="AA103" s="38"/>
      <c r="AB103" s="45" t="s">
        <v>122</v>
      </c>
      <c r="AC103" s="137">
        <f>'BPTT hidden ke input'!O36</f>
        <v>-0.21354602441433568</v>
      </c>
      <c r="AD103" s="137">
        <f>'BPTT hidden ke input'!P36</f>
        <v>-2.135460244143357E-9</v>
      </c>
      <c r="AE103" s="137">
        <f>'BPTT hidden ke input'!Q36</f>
        <v>-2.3404599589224872E-2</v>
      </c>
      <c r="AF103" s="137">
        <f>'BPTT hidden ke input'!R36</f>
        <v>5.0725089420321619E-2</v>
      </c>
      <c r="AG103" s="45"/>
      <c r="AH103" s="45"/>
      <c r="AI103" s="45"/>
      <c r="AJ103" s="45"/>
      <c r="AK103" s="45"/>
      <c r="AL103" s="45"/>
      <c r="AM103" s="88"/>
      <c r="AN103" s="65"/>
      <c r="AO103" s="138"/>
      <c r="AP103" s="45"/>
      <c r="AQ103" s="45"/>
      <c r="AR103" s="45"/>
      <c r="AS103" s="45"/>
      <c r="AT103" s="45"/>
      <c r="AU103" s="45" t="s">
        <v>122</v>
      </c>
      <c r="AV103" s="137">
        <f t="array" ref="AV103:AY106">MMULT(AV82:AV85,AT98:AW98)</f>
        <v>-0.32833561467687378</v>
      </c>
      <c r="AW103" s="137">
        <v>-3.2833561467687378E-9</v>
      </c>
      <c r="AX103" s="137">
        <v>-4.5604554379654737E-2</v>
      </c>
      <c r="AY103" s="137">
        <v>7.5058581929849849E-2</v>
      </c>
      <c r="AZ103" s="45"/>
      <c r="BA103" s="45"/>
      <c r="BB103" s="45"/>
      <c r="BC103" s="45"/>
      <c r="BD103" s="45"/>
      <c r="BE103" s="45"/>
      <c r="BF103" s="88"/>
      <c r="BG103" s="65"/>
      <c r="BH103" s="138"/>
      <c r="BI103" s="45"/>
      <c r="BJ103" s="45"/>
      <c r="BK103" s="45"/>
      <c r="BL103" s="45"/>
      <c r="BM103" s="45"/>
      <c r="BN103" s="45" t="s">
        <v>122</v>
      </c>
      <c r="BO103" s="137">
        <f t="array" ref="BO103:BR106">MMULT(BO82:BO85,BM98:BP98)</f>
        <v>-0.38717221809025804</v>
      </c>
      <c r="BP103" s="137">
        <v>-3.8717221809025807E-9</v>
      </c>
      <c r="BQ103" s="137">
        <v>-4.3345464123105019E-2</v>
      </c>
      <c r="BR103" s="137">
        <v>8.1651244710060883E-2</v>
      </c>
      <c r="BS103" s="45"/>
      <c r="BT103" s="45"/>
      <c r="BU103" s="45"/>
      <c r="BV103" s="45"/>
      <c r="BW103" s="45"/>
      <c r="BX103" s="45"/>
      <c r="BY103" s="88"/>
      <c r="BZ103" s="65"/>
      <c r="CA103" s="138"/>
      <c r="CB103" s="45"/>
      <c r="CC103" s="45"/>
      <c r="CD103" s="45"/>
      <c r="CE103" s="45"/>
      <c r="CF103" s="45"/>
      <c r="CG103" s="45" t="s">
        <v>122</v>
      </c>
      <c r="CH103" s="137">
        <f t="array" ref="CH103:CK106">MMULT(CH82:CH85,CF98:CI98)</f>
        <v>-0.42013836927864595</v>
      </c>
      <c r="CI103" s="137">
        <v>-4.2013836927864596E-9</v>
      </c>
      <c r="CJ103" s="137">
        <v>-3.6046399456812955E-2</v>
      </c>
      <c r="CK103" s="137">
        <v>7.5488833963578791E-2</v>
      </c>
      <c r="CL103" s="45"/>
      <c r="CM103" s="45"/>
      <c r="CN103" s="45"/>
      <c r="CO103" s="45"/>
      <c r="CP103" s="45"/>
      <c r="CQ103" s="45"/>
      <c r="CR103" s="88"/>
      <c r="CS103" s="65"/>
      <c r="CT103" s="138"/>
      <c r="CU103" s="45"/>
      <c r="CV103" s="45"/>
      <c r="CW103" s="45"/>
      <c r="CX103" s="45"/>
      <c r="CY103" s="45"/>
      <c r="CZ103" s="45" t="s">
        <v>122</v>
      </c>
      <c r="DA103" s="137">
        <f t="array" ref="DA103:DD106">MMULT(DA82:DA85,CY98:DB98)</f>
        <v>-0.44581181586925966</v>
      </c>
      <c r="DB103" s="137">
        <v>-4.4581181586925968E-9</v>
      </c>
      <c r="DC103" s="137">
        <v>-7.3582843639110954E-2</v>
      </c>
      <c r="DD103" s="137">
        <v>5.2683726026660438E-2</v>
      </c>
      <c r="DE103" s="45"/>
      <c r="DF103" s="45"/>
      <c r="DG103" s="45"/>
      <c r="DH103" s="45"/>
      <c r="DI103" s="45"/>
      <c r="DJ103" s="45"/>
      <c r="DK103" s="88"/>
      <c r="DL103" s="65"/>
      <c r="DM103" s="138"/>
      <c r="DN103" s="45"/>
      <c r="DO103" s="45"/>
      <c r="DP103" s="45"/>
      <c r="DQ103" s="45"/>
      <c r="DR103" s="45"/>
      <c r="DS103" s="45" t="s">
        <v>122</v>
      </c>
      <c r="DT103" s="137">
        <f t="array" ref="DT103:DW106">MMULT(DT82:DT85,DR98:DU98)</f>
        <v>-0.47268250344232254</v>
      </c>
      <c r="DU103" s="137">
        <v>-4.7268250344232258E-9</v>
      </c>
      <c r="DV103" s="137">
        <v>-0.12994750486996626</v>
      </c>
      <c r="DW103" s="137">
        <v>0</v>
      </c>
      <c r="DX103" s="45"/>
      <c r="DY103" s="45"/>
      <c r="DZ103" s="45"/>
      <c r="EA103" s="45"/>
      <c r="EB103" s="45"/>
      <c r="EC103" s="45"/>
      <c r="ED103" s="88"/>
      <c r="EE103" s="45"/>
    </row>
    <row r="104" spans="22:135">
      <c r="V104" s="71"/>
      <c r="W104" s="38"/>
      <c r="X104" s="38"/>
      <c r="Y104" s="38"/>
      <c r="Z104" s="38"/>
      <c r="AA104" s="38"/>
      <c r="AB104" s="45"/>
      <c r="AC104" s="137">
        <f>'BPTT hidden ke input'!O37</f>
        <v>1.9904112184216772E-2</v>
      </c>
      <c r="AD104" s="137">
        <f>'BPTT hidden ke input'!P37</f>
        <v>1.9904112184216772E-10</v>
      </c>
      <c r="AE104" s="137">
        <f>'BPTT hidden ke input'!Q37</f>
        <v>2.1814865302607457E-3</v>
      </c>
      <c r="AF104" s="137">
        <f>'BPTT hidden ke input'!R37</f>
        <v>-4.7279637874107399E-3</v>
      </c>
      <c r="AG104" s="45"/>
      <c r="AH104" s="45"/>
      <c r="AI104" s="45"/>
      <c r="AJ104" s="45"/>
      <c r="AK104" s="45"/>
      <c r="AL104" s="45"/>
      <c r="AM104" s="88"/>
      <c r="AN104" s="65"/>
      <c r="AO104" s="138"/>
      <c r="AP104" s="45"/>
      <c r="AQ104" s="45"/>
      <c r="AR104" s="45"/>
      <c r="AS104" s="45"/>
      <c r="AT104" s="45"/>
      <c r="AU104" s="45"/>
      <c r="AV104" s="137">
        <v>3.0526025234106666E-2</v>
      </c>
      <c r="AW104" s="137">
        <v>3.0526025234106668E-10</v>
      </c>
      <c r="AX104" s="137">
        <v>4.2399475279389608E-3</v>
      </c>
      <c r="AY104" s="137">
        <v>-6.9783479574146911E-3</v>
      </c>
      <c r="AZ104" s="45"/>
      <c r="BA104" s="45"/>
      <c r="BB104" s="45"/>
      <c r="BC104" s="45"/>
      <c r="BD104" s="45"/>
      <c r="BE104" s="45"/>
      <c r="BF104" s="88"/>
      <c r="BG104" s="65"/>
      <c r="BH104" s="138"/>
      <c r="BI104" s="45"/>
      <c r="BJ104" s="45"/>
      <c r="BK104" s="45"/>
      <c r="BL104" s="45"/>
      <c r="BM104" s="45"/>
      <c r="BN104" s="45"/>
      <c r="BO104" s="137">
        <v>3.5364024821476464E-2</v>
      </c>
      <c r="BP104" s="137">
        <v>3.5364024821476464E-10</v>
      </c>
      <c r="BQ104" s="137">
        <v>3.9591427213162261E-3</v>
      </c>
      <c r="BR104" s="137">
        <v>-7.4579644657197502E-3</v>
      </c>
      <c r="BS104" s="45"/>
      <c r="BT104" s="45"/>
      <c r="BU104" s="45"/>
      <c r="BV104" s="45"/>
      <c r="BW104" s="45"/>
      <c r="BX104" s="45"/>
      <c r="BY104" s="88"/>
      <c r="BZ104" s="65"/>
      <c r="CA104" s="138"/>
      <c r="CB104" s="45"/>
      <c r="CC104" s="45"/>
      <c r="CD104" s="45"/>
      <c r="CE104" s="45"/>
      <c r="CF104" s="45"/>
      <c r="CG104" s="45"/>
      <c r="CH104" s="137">
        <v>3.730361074704458E-2</v>
      </c>
      <c r="CI104" s="137">
        <v>3.7303610747044578E-10</v>
      </c>
      <c r="CJ104" s="137">
        <v>3.2005190491840511E-3</v>
      </c>
      <c r="CK104" s="137">
        <v>-6.7025682104696763E-3</v>
      </c>
      <c r="CL104" s="45"/>
      <c r="CM104" s="45"/>
      <c r="CN104" s="45"/>
      <c r="CO104" s="45"/>
      <c r="CP104" s="45"/>
      <c r="CQ104" s="45"/>
      <c r="CR104" s="88"/>
      <c r="CS104" s="65"/>
      <c r="CT104" s="138"/>
      <c r="CU104" s="45"/>
      <c r="CV104" s="45"/>
      <c r="CW104" s="45"/>
      <c r="CX104" s="45"/>
      <c r="CY104" s="45"/>
      <c r="CZ104" s="45"/>
      <c r="DA104" s="137">
        <v>3.810405245689346E-2</v>
      </c>
      <c r="DB104" s="137">
        <v>3.8104052456893459E-10</v>
      </c>
      <c r="DC104" s="137">
        <v>6.2892109050208004E-3</v>
      </c>
      <c r="DD104" s="137">
        <v>-4.5029391072335069E-3</v>
      </c>
      <c r="DE104" s="45"/>
      <c r="DF104" s="45"/>
      <c r="DG104" s="45"/>
      <c r="DH104" s="45"/>
      <c r="DI104" s="45"/>
      <c r="DJ104" s="45"/>
      <c r="DK104" s="88"/>
      <c r="DL104" s="65"/>
      <c r="DM104" s="138"/>
      <c r="DN104" s="45"/>
      <c r="DO104" s="45"/>
      <c r="DP104" s="45"/>
      <c r="DQ104" s="45"/>
      <c r="DR104" s="45"/>
      <c r="DS104" s="45"/>
      <c r="DT104" s="137">
        <v>3.7068018625051075E-2</v>
      </c>
      <c r="DU104" s="137">
        <v>3.7068018625051077E-10</v>
      </c>
      <c r="DV104" s="137">
        <v>1.0190553903983436E-2</v>
      </c>
      <c r="DW104" s="137">
        <v>0</v>
      </c>
      <c r="DX104" s="45"/>
      <c r="DY104" s="45"/>
      <c r="DZ104" s="45"/>
      <c r="EA104" s="45"/>
      <c r="EB104" s="45"/>
      <c r="EC104" s="45"/>
      <c r="ED104" s="88"/>
      <c r="EE104" s="45"/>
    </row>
    <row r="105" spans="22:135">
      <c r="V105" s="71"/>
      <c r="W105" s="38"/>
      <c r="X105" s="38"/>
      <c r="Y105" s="38"/>
      <c r="Z105" s="38"/>
      <c r="AA105" s="38"/>
      <c r="AB105" s="45"/>
      <c r="AC105" s="137">
        <f>'BPTT hidden ke input'!O38</f>
        <v>2.6894179590235073E-2</v>
      </c>
      <c r="AD105" s="137">
        <f>'BPTT hidden ke input'!P38</f>
        <v>2.6894179590235074E-10</v>
      </c>
      <c r="AE105" s="137">
        <f>'BPTT hidden ke input'!Q38</f>
        <v>2.9475964552206383E-3</v>
      </c>
      <c r="AF105" s="137">
        <f>'BPTT hidden ke input'!R38</f>
        <v>-6.3883636716829516E-3</v>
      </c>
      <c r="AG105" s="45"/>
      <c r="AH105" s="45"/>
      <c r="AI105" s="45"/>
      <c r="AJ105" s="45"/>
      <c r="AK105" s="45"/>
      <c r="AL105" s="45"/>
      <c r="AM105" s="88"/>
      <c r="AN105" s="65"/>
      <c r="AO105" s="138"/>
      <c r="AP105" s="45"/>
      <c r="AQ105" s="45"/>
      <c r="AR105" s="45"/>
      <c r="AS105" s="45"/>
      <c r="AT105" s="45"/>
      <c r="AU105" s="45"/>
      <c r="AV105" s="137">
        <v>4.0136482556054683E-2</v>
      </c>
      <c r="AW105" s="137">
        <v>4.0136482556054684E-10</v>
      </c>
      <c r="AX105" s="137">
        <v>5.5748030963288118E-3</v>
      </c>
      <c r="AY105" s="137">
        <v>-9.1753295397893689E-3</v>
      </c>
      <c r="AZ105" s="45"/>
      <c r="BA105" s="45"/>
      <c r="BB105" s="45"/>
      <c r="BC105" s="45"/>
      <c r="BD105" s="45"/>
      <c r="BE105" s="45"/>
      <c r="BF105" s="88"/>
      <c r="BG105" s="65"/>
      <c r="BH105" s="138"/>
      <c r="BI105" s="45"/>
      <c r="BJ105" s="45"/>
      <c r="BK105" s="45"/>
      <c r="BL105" s="45"/>
      <c r="BM105" s="45"/>
      <c r="BN105" s="45"/>
      <c r="BO105" s="137">
        <v>4.3770783322686947E-2</v>
      </c>
      <c r="BP105" s="137">
        <v>4.377078332268695E-10</v>
      </c>
      <c r="BQ105" s="137">
        <v>4.9003126503034322E-3</v>
      </c>
      <c r="BR105" s="137">
        <v>-9.2308765279191674E-3</v>
      </c>
      <c r="BS105" s="45"/>
      <c r="BT105" s="45"/>
      <c r="BU105" s="45"/>
      <c r="BV105" s="45"/>
      <c r="BW105" s="45"/>
      <c r="BX105" s="45"/>
      <c r="BY105" s="88"/>
      <c r="BZ105" s="65"/>
      <c r="CA105" s="138"/>
      <c r="CB105" s="45"/>
      <c r="CC105" s="45"/>
      <c r="CD105" s="45"/>
      <c r="CE105" s="45"/>
      <c r="CF105" s="45"/>
      <c r="CG105" s="45"/>
      <c r="CH105" s="137">
        <v>3.9555688542212732E-2</v>
      </c>
      <c r="CI105" s="137">
        <v>3.9555688542212733E-10</v>
      </c>
      <c r="CJ105" s="137">
        <v>3.3937394302500081E-3</v>
      </c>
      <c r="CK105" s="137">
        <v>-7.1072128208736329E-3</v>
      </c>
      <c r="CL105" s="45"/>
      <c r="CM105" s="45"/>
      <c r="CN105" s="45"/>
      <c r="CO105" s="45"/>
      <c r="CP105" s="45"/>
      <c r="CQ105" s="45"/>
      <c r="CR105" s="88"/>
      <c r="CS105" s="65"/>
      <c r="CT105" s="138"/>
      <c r="CU105" s="45"/>
      <c r="CV105" s="45"/>
      <c r="CW105" s="45"/>
      <c r="CX105" s="45"/>
      <c r="CY105" s="45"/>
      <c r="CZ105" s="45"/>
      <c r="DA105" s="137">
        <v>2.7128906643012436E-2</v>
      </c>
      <c r="DB105" s="137">
        <v>2.7128906643012437E-10</v>
      </c>
      <c r="DC105" s="137">
        <v>4.4777236146613074E-3</v>
      </c>
      <c r="DD105" s="137">
        <v>-3.2059533509593272E-3</v>
      </c>
      <c r="DE105" s="45"/>
      <c r="DF105" s="45"/>
      <c r="DG105" s="45"/>
      <c r="DH105" s="45"/>
      <c r="DI105" s="45"/>
      <c r="DJ105" s="45"/>
      <c r="DK105" s="88"/>
      <c r="DL105" s="65"/>
      <c r="DM105" s="138"/>
      <c r="DN105" s="45"/>
      <c r="DO105" s="45"/>
      <c r="DP105" s="45"/>
      <c r="DQ105" s="45"/>
      <c r="DR105" s="45"/>
      <c r="DS105" s="45"/>
      <c r="DT105" s="137">
        <v>0</v>
      </c>
      <c r="DU105" s="137">
        <v>0</v>
      </c>
      <c r="DV105" s="137">
        <v>0</v>
      </c>
      <c r="DW105" s="137">
        <v>0</v>
      </c>
      <c r="DX105" s="45"/>
      <c r="DY105" s="45"/>
      <c r="DZ105" s="45"/>
      <c r="EA105" s="45"/>
      <c r="EB105" s="45"/>
      <c r="EC105" s="45"/>
      <c r="ED105" s="88"/>
      <c r="EE105" s="45"/>
    </row>
    <row r="106" spans="22:135">
      <c r="V106" s="71"/>
      <c r="W106" s="38"/>
      <c r="X106" s="38"/>
      <c r="Y106" s="38"/>
      <c r="Z106" s="38"/>
      <c r="AA106" s="38"/>
      <c r="AB106" s="45"/>
      <c r="AC106" s="137">
        <f>'BPTT hidden ke input'!O39</f>
        <v>3.0434795768048226E-2</v>
      </c>
      <c r="AD106" s="137">
        <f>'BPTT hidden ke input'!P39</f>
        <v>3.0434795768048227E-10</v>
      </c>
      <c r="AE106" s="137">
        <f>'BPTT hidden ke input'!Q39</f>
        <v>3.3356472474005265E-3</v>
      </c>
      <c r="AF106" s="137">
        <f>'BPTT hidden ke input'!R39</f>
        <v>-7.2293911397202024E-3</v>
      </c>
      <c r="AG106" s="45"/>
      <c r="AH106" s="45"/>
      <c r="AI106" s="45"/>
      <c r="AJ106" s="45"/>
      <c r="AK106" s="45"/>
      <c r="AL106" s="45"/>
      <c r="AM106" s="88"/>
      <c r="AN106" s="65"/>
      <c r="AO106" s="138"/>
      <c r="AP106" s="45"/>
      <c r="AQ106" s="45"/>
      <c r="AR106" s="45"/>
      <c r="AS106" s="45"/>
      <c r="AT106" s="45"/>
      <c r="AU106" s="45"/>
      <c r="AV106" s="137">
        <v>3.2460304645557839E-2</v>
      </c>
      <c r="AW106" s="137">
        <v>3.2460304645557842E-10</v>
      </c>
      <c r="AX106" s="137">
        <v>4.5086115005993259E-3</v>
      </c>
      <c r="AY106" s="137">
        <v>-7.4205304779509122E-3</v>
      </c>
      <c r="AZ106" s="45"/>
      <c r="BA106" s="45"/>
      <c r="BB106" s="45"/>
      <c r="BC106" s="45"/>
      <c r="BD106" s="45"/>
      <c r="BE106" s="45"/>
      <c r="BF106" s="88"/>
      <c r="BG106" s="65"/>
      <c r="BH106" s="138"/>
      <c r="BI106" s="45"/>
      <c r="BJ106" s="45"/>
      <c r="BK106" s="45"/>
      <c r="BL106" s="45"/>
      <c r="BM106" s="45"/>
      <c r="BN106" s="45"/>
      <c r="BO106" s="137">
        <v>3.3130112178899759E-2</v>
      </c>
      <c r="BP106" s="137">
        <v>3.313011217889976E-10</v>
      </c>
      <c r="BQ106" s="137">
        <v>3.7090473483047614E-3</v>
      </c>
      <c r="BR106" s="137">
        <v>-6.9868517687921841E-3</v>
      </c>
      <c r="BS106" s="45"/>
      <c r="BT106" s="45"/>
      <c r="BU106" s="45"/>
      <c r="BV106" s="45"/>
      <c r="BW106" s="45"/>
      <c r="BX106" s="45"/>
      <c r="BY106" s="88"/>
      <c r="BZ106" s="65"/>
      <c r="CA106" s="138"/>
      <c r="CB106" s="45"/>
      <c r="CC106" s="45"/>
      <c r="CD106" s="45"/>
      <c r="CE106" s="45"/>
      <c r="CF106" s="45"/>
      <c r="CG106" s="45"/>
      <c r="CH106" s="137">
        <v>3.2088251908660693E-2</v>
      </c>
      <c r="CI106" s="137">
        <v>3.2088251908660694E-10</v>
      </c>
      <c r="CJ106" s="137">
        <v>2.7530595412086612E-3</v>
      </c>
      <c r="CK106" s="137">
        <v>-5.7654927462905594E-3</v>
      </c>
      <c r="CL106" s="45"/>
      <c r="CM106" s="45"/>
      <c r="CN106" s="45"/>
      <c r="CO106" s="45"/>
      <c r="CP106" s="45"/>
      <c r="CQ106" s="45"/>
      <c r="CR106" s="88"/>
      <c r="CS106" s="65"/>
      <c r="CT106" s="138"/>
      <c r="CU106" s="45"/>
      <c r="CV106" s="45"/>
      <c r="CW106" s="45"/>
      <c r="CX106" s="45"/>
      <c r="CY106" s="45"/>
      <c r="CZ106" s="45"/>
      <c r="DA106" s="137">
        <v>2.692506350390134E-2</v>
      </c>
      <c r="DB106" s="137">
        <v>2.6925063503901342E-10</v>
      </c>
      <c r="DC106" s="137">
        <v>4.4440785713982184E-3</v>
      </c>
      <c r="DD106" s="137">
        <v>-3.1818642270037322E-3</v>
      </c>
      <c r="DE106" s="45"/>
      <c r="DF106" s="45"/>
      <c r="DG106" s="45"/>
      <c r="DH106" s="45"/>
      <c r="DI106" s="45"/>
      <c r="DJ106" s="45"/>
      <c r="DK106" s="88"/>
      <c r="DL106" s="65"/>
      <c r="DM106" s="138"/>
      <c r="DN106" s="45"/>
      <c r="DO106" s="45"/>
      <c r="DP106" s="45"/>
      <c r="DQ106" s="45"/>
      <c r="DR106" s="45"/>
      <c r="DS106" s="45"/>
      <c r="DT106" s="137">
        <v>1.7462904283222426E-2</v>
      </c>
      <c r="DU106" s="137">
        <v>1.7462904283222427E-10</v>
      </c>
      <c r="DV106" s="137">
        <v>4.8008141254686811E-3</v>
      </c>
      <c r="DW106" s="137">
        <v>0</v>
      </c>
      <c r="DX106" s="45"/>
      <c r="DY106" s="45"/>
      <c r="DZ106" s="45"/>
      <c r="EA106" s="45"/>
      <c r="EB106" s="45"/>
      <c r="EC106" s="45"/>
      <c r="ED106" s="88"/>
      <c r="EE106" s="45"/>
    </row>
    <row r="107" spans="22:135" ht="15.75" thickBot="1">
      <c r="V107" s="77"/>
      <c r="W107" s="78"/>
      <c r="X107" s="78"/>
      <c r="Y107" s="78"/>
      <c r="Z107" s="78"/>
      <c r="AA107" s="78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89"/>
      <c r="AN107" s="65"/>
      <c r="AO107" s="140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89"/>
      <c r="BG107" s="65"/>
      <c r="BH107" s="140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89"/>
      <c r="BZ107" s="65"/>
      <c r="CA107" s="140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89"/>
      <c r="CS107" s="65"/>
      <c r="CT107" s="140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89"/>
      <c r="DL107" s="65"/>
      <c r="DM107" s="140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89"/>
      <c r="EE107" s="45"/>
    </row>
    <row r="108" spans="22:135"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0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0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0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5"/>
      <c r="EA108" s="45"/>
      <c r="EB108" s="45"/>
      <c r="EC108" s="45"/>
      <c r="ED108" s="45"/>
      <c r="EE108" s="45"/>
    </row>
    <row r="109" spans="22:135"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0"/>
      <c r="AO109" s="45"/>
      <c r="AP109" s="45"/>
      <c r="AQ109" s="45">
        <v>3</v>
      </c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0"/>
      <c r="BH109" s="45"/>
      <c r="BI109" s="45"/>
      <c r="BJ109" s="45">
        <v>3</v>
      </c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0"/>
      <c r="CA109" s="45"/>
      <c r="CB109" s="45"/>
      <c r="CC109" s="45">
        <v>3</v>
      </c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45"/>
      <c r="CT109" s="45"/>
      <c r="CU109" s="45"/>
      <c r="CV109" s="45">
        <v>2</v>
      </c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/>
      <c r="DH109" s="45"/>
      <c r="DI109" s="45"/>
      <c r="DJ109" s="45"/>
      <c r="DK109" s="45"/>
      <c r="DL109" s="45"/>
      <c r="DM109" s="45"/>
      <c r="DN109" s="45"/>
      <c r="DO109" s="45">
        <v>1</v>
      </c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5"/>
      <c r="EA109" s="45"/>
      <c r="EB109" s="45"/>
      <c r="EC109" s="45"/>
      <c r="ED109" s="45"/>
      <c r="EE109" s="45"/>
    </row>
    <row r="110" spans="22:135">
      <c r="V110" s="38" t="s">
        <v>175</v>
      </c>
      <c r="W110" s="38">
        <f>V24</f>
        <v>0.13500852869193425</v>
      </c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0"/>
      <c r="AO110" s="45" t="s">
        <v>175</v>
      </c>
      <c r="AP110" s="45">
        <f>AO24/6</f>
        <v>5.1429490238842801E-2</v>
      </c>
      <c r="AQ110" s="45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0"/>
      <c r="BH110" s="45" t="s">
        <v>175</v>
      </c>
      <c r="BI110" s="45">
        <f>BH24/6</f>
        <v>8.2054438948781283E-2</v>
      </c>
      <c r="BJ110" s="45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0"/>
      <c r="CA110" s="45" t="s">
        <v>175</v>
      </c>
      <c r="CB110" s="45">
        <f>CA24/6</f>
        <v>0.10895820919898953</v>
      </c>
      <c r="CC110" s="45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45"/>
      <c r="CT110" s="45" t="s">
        <v>175</v>
      </c>
      <c r="CU110" s="45">
        <f>CT24/6</f>
        <v>0.13108092748580291</v>
      </c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/>
      <c r="DK110" s="45"/>
      <c r="DL110" s="45"/>
      <c r="DM110" s="45" t="s">
        <v>175</v>
      </c>
      <c r="DN110" s="45">
        <f>DM24/6</f>
        <v>0.15468329459286959</v>
      </c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5"/>
      <c r="EA110" s="45"/>
      <c r="EB110" s="45"/>
      <c r="EC110" s="45"/>
      <c r="ED110" s="45"/>
      <c r="EE110" s="45"/>
    </row>
    <row r="111" spans="22:135"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0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0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/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5"/>
      <c r="EA111" s="45"/>
      <c r="EB111" s="45"/>
      <c r="EC111" s="45"/>
      <c r="ED111" s="45"/>
      <c r="EE111" s="45"/>
    </row>
    <row r="112" spans="22:135"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0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0"/>
      <c r="BH112" s="45"/>
      <c r="BI112" s="45"/>
      <c r="BJ112" s="45"/>
      <c r="BK112" s="45"/>
      <c r="BL112" s="45"/>
      <c r="BM112" s="103"/>
      <c r="BN112" s="103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103"/>
      <c r="CG112" s="103"/>
      <c r="CH112" s="45"/>
      <c r="CI112" s="45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103"/>
      <c r="CZ112" s="103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103"/>
      <c r="DS112" s="103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5"/>
      <c r="EE112" s="45"/>
    </row>
    <row r="113" spans="20:135"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0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0"/>
      <c r="BH113" s="45"/>
      <c r="BI113" s="45"/>
      <c r="BJ113" s="45"/>
      <c r="BK113" s="45"/>
      <c r="BL113" s="45"/>
      <c r="BM113" s="103"/>
      <c r="BN113" s="103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103"/>
      <c r="CG113" s="103"/>
      <c r="CH113" s="45"/>
      <c r="CI113" s="45"/>
      <c r="CJ113" s="45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103"/>
      <c r="CZ113" s="103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/>
      <c r="DK113" s="45"/>
      <c r="DL113" s="45"/>
      <c r="DM113" s="45"/>
      <c r="DN113" s="45"/>
      <c r="DO113" s="45"/>
      <c r="DP113" s="45"/>
      <c r="DQ113" s="45"/>
      <c r="DR113" s="103"/>
      <c r="DS113" s="103"/>
      <c r="DT113" s="45"/>
      <c r="DU113" s="45"/>
      <c r="DV113" s="45"/>
      <c r="DW113" s="45"/>
      <c r="DX113" s="45"/>
      <c r="DY113" s="45"/>
      <c r="DZ113" s="45"/>
      <c r="EA113" s="45"/>
      <c r="EB113" s="45"/>
      <c r="EC113" s="45"/>
      <c r="ED113" s="45"/>
      <c r="EE113" s="45"/>
    </row>
    <row r="114" spans="20:135"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0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0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45"/>
      <c r="CN114" s="45"/>
      <c r="CO114" s="45"/>
      <c r="CP114" s="45"/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45"/>
      <c r="DH114" s="45"/>
      <c r="DI114" s="45"/>
      <c r="DJ114" s="45"/>
      <c r="DK114" s="45"/>
      <c r="DL114" s="45"/>
      <c r="DM114" s="45"/>
      <c r="DN114" s="45"/>
      <c r="DO114" s="45"/>
      <c r="DP114" s="45"/>
      <c r="DQ114" s="45"/>
      <c r="DR114" s="45"/>
      <c r="DS114" s="45"/>
      <c r="DT114" s="45"/>
      <c r="DU114" s="45"/>
      <c r="DV114" s="45"/>
      <c r="DW114" s="45"/>
      <c r="DX114" s="45"/>
      <c r="DY114" s="45"/>
      <c r="DZ114" s="45"/>
      <c r="EA114" s="45"/>
      <c r="EB114" s="45"/>
      <c r="EC114" s="45"/>
      <c r="ED114" s="45"/>
      <c r="EE114" s="45"/>
    </row>
    <row r="115" spans="20:135"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0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0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</row>
    <row r="116" spans="20:135"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0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0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5"/>
      <c r="EA116" s="45"/>
      <c r="EB116" s="45"/>
      <c r="EC116" s="45"/>
      <c r="ED116" s="45"/>
      <c r="EE116" s="45"/>
    </row>
    <row r="117" spans="20:135"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0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0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5"/>
      <c r="EA117" s="45"/>
      <c r="EB117" s="45"/>
      <c r="EC117" s="45"/>
      <c r="ED117" s="45"/>
      <c r="EE117" s="45"/>
    </row>
    <row r="118" spans="20:135"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0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0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5"/>
      <c r="EA118" s="45"/>
      <c r="EB118" s="45"/>
      <c r="EC118" s="45"/>
      <c r="ED118" s="45"/>
      <c r="EE118" s="45"/>
    </row>
    <row r="119" spans="20:135"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0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0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5"/>
      <c r="EA119" s="45"/>
      <c r="EB119" s="45"/>
      <c r="EC119" s="45"/>
      <c r="ED119" s="45"/>
      <c r="EE119" s="45"/>
    </row>
    <row r="120" spans="20:135"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0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0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5"/>
      <c r="EA120" s="45"/>
      <c r="EB120" s="45"/>
      <c r="EC120" s="45"/>
      <c r="ED120" s="45"/>
      <c r="EE120" s="45"/>
    </row>
    <row r="121" spans="20:135"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0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0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5"/>
      <c r="EE121" s="45"/>
    </row>
    <row r="122" spans="20:135">
      <c r="T122" s="30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0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0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5"/>
      <c r="EA122" s="45"/>
      <c r="EB122" s="45"/>
      <c r="EC122" s="45"/>
      <c r="ED122" s="45"/>
      <c r="EE122" s="45"/>
    </row>
    <row r="123" spans="20:135">
      <c r="T123" s="30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0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0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5"/>
      <c r="EA123" s="45"/>
      <c r="EB123" s="45"/>
      <c r="EC123" s="45"/>
      <c r="ED123" s="45"/>
      <c r="EE123" s="45"/>
    </row>
    <row r="124" spans="20:135">
      <c r="T124" s="30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0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0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5"/>
      <c r="EA124" s="45"/>
      <c r="EB124" s="45"/>
      <c r="EC124" s="45"/>
      <c r="ED124" s="45"/>
      <c r="EE124" s="45"/>
    </row>
    <row r="125" spans="20:135">
      <c r="T125" s="30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0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0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5"/>
      <c r="EA125" s="45"/>
      <c r="EB125" s="45"/>
      <c r="EC125" s="45"/>
      <c r="ED125" s="45"/>
      <c r="EE125" s="45"/>
    </row>
    <row r="126" spans="20:135">
      <c r="T126" s="30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0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0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5"/>
      <c r="EA126" s="45"/>
      <c r="EB126" s="45"/>
      <c r="EC126" s="45"/>
      <c r="ED126" s="45"/>
      <c r="EE126" s="45"/>
    </row>
    <row r="127" spans="20:135">
      <c r="T127" s="30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0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0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</row>
    <row r="128" spans="20:135"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0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0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5"/>
      <c r="EA128" s="45"/>
      <c r="EB128" s="45"/>
      <c r="EC128" s="45"/>
      <c r="ED128" s="45"/>
      <c r="EE128" s="45"/>
    </row>
    <row r="129" spans="17:135">
      <c r="Q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0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0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5"/>
      <c r="EA129" s="45"/>
      <c r="EB129" s="45"/>
      <c r="EC129" s="45"/>
      <c r="ED129" s="45"/>
      <c r="EE129" s="45"/>
    </row>
    <row r="130" spans="17:135"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0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45">
        <f>AX44/6</f>
        <v>0</v>
      </c>
      <c r="AZ130" s="38"/>
      <c r="BA130" s="38"/>
      <c r="BB130" s="38"/>
      <c r="BC130" s="38"/>
      <c r="BD130" s="38"/>
      <c r="BE130" s="38"/>
      <c r="BF130" s="38"/>
      <c r="BG130" s="30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5"/>
      <c r="EE130" s="45"/>
    </row>
    <row r="131" spans="17:135"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5"/>
      <c r="EA131" s="45"/>
      <c r="EB131" s="45"/>
      <c r="EC131" s="45"/>
      <c r="ED131" s="45"/>
      <c r="EE131" s="45"/>
    </row>
    <row r="132" spans="17:135">
      <c r="U132" s="45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5"/>
      <c r="EA132" s="45"/>
      <c r="EB132" s="45"/>
      <c r="EC132" s="45"/>
      <c r="ED132" s="45"/>
      <c r="EE132" s="45"/>
    </row>
    <row r="133" spans="17:135"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</row>
    <row r="134" spans="17:135"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</row>
    <row r="135" spans="17:135"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</row>
    <row r="136" spans="17:135"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5"/>
      <c r="CE136" s="45"/>
      <c r="CF136" s="45"/>
      <c r="CG136" s="45"/>
    </row>
    <row r="137" spans="17:135"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</row>
    <row r="138" spans="17:135"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</row>
    <row r="139" spans="17:135"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</row>
    <row r="140" spans="17:135"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5"/>
      <c r="CE140" s="45"/>
      <c r="CF140" s="45"/>
      <c r="CG140" s="45"/>
    </row>
    <row r="141" spans="17:135"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</row>
    <row r="142" spans="17:135"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</row>
    <row r="143" spans="17:135"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</row>
    <row r="144" spans="17:135"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</row>
    <row r="145" spans="21:85"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</row>
    <row r="146" spans="21:85"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</row>
    <row r="147" spans="21:85"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</row>
    <row r="148" spans="21:85"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</row>
    <row r="149" spans="21:85"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</row>
    <row r="150" spans="21:85"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</row>
    <row r="151" spans="21:85"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5"/>
      <c r="CE151" s="45"/>
      <c r="CF151" s="45"/>
      <c r="CG151" s="45"/>
    </row>
    <row r="152" spans="21:85"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</row>
    <row r="153" spans="21:85"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</row>
    <row r="154" spans="21:85"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</row>
    <row r="155" spans="21:85"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</row>
    <row r="156" spans="21:85"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</row>
    <row r="157" spans="21:85"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</row>
    <row r="158" spans="21:85"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</row>
    <row r="159" spans="21:85"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</row>
    <row r="160" spans="21:85"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5"/>
      <c r="CE160" s="45"/>
      <c r="CF160" s="45"/>
      <c r="CG160" s="45"/>
    </row>
    <row r="161" spans="21:85"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</row>
    <row r="162" spans="21:85"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</row>
    <row r="163" spans="21:85"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</row>
    <row r="164" spans="21:85"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5"/>
      <c r="CE164" s="45"/>
      <c r="CF164" s="45"/>
      <c r="CG164" s="45"/>
    </row>
    <row r="165" spans="21:85"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</row>
    <row r="166" spans="21:85"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</row>
    <row r="167" spans="21:85"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5"/>
    </row>
    <row r="168" spans="21:85"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</row>
    <row r="169" spans="21:85"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</row>
    <row r="170" spans="21:85"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</row>
    <row r="171" spans="21:85"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</row>
    <row r="172" spans="21:85"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</row>
    <row r="173" spans="21:85"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</row>
    <row r="174" spans="21:85"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</row>
    <row r="175" spans="21:85"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</row>
    <row r="176" spans="21:85"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</row>
    <row r="177" spans="21:85"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</row>
    <row r="178" spans="21:85"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</row>
    <row r="179" spans="21:85"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</row>
    <row r="180" spans="21:85"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</row>
    <row r="181" spans="21:85"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  <c r="BW181" s="45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</row>
    <row r="182" spans="21:85"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</row>
    <row r="183" spans="21:85"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</row>
    <row r="184" spans="21:85"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</row>
    <row r="185" spans="21:85"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</row>
    <row r="186" spans="21:85"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</row>
    <row r="187" spans="21:85"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</row>
    <row r="188" spans="21:85"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  <c r="CF188" s="45"/>
      <c r="CG188" s="45"/>
    </row>
    <row r="189" spans="21:85"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</row>
    <row r="190" spans="21:85"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</row>
    <row r="191" spans="21:85"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</row>
    <row r="192" spans="21:85"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</row>
    <row r="193" spans="21:85"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</row>
    <row r="194" spans="21:85"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</row>
    <row r="195" spans="21:85"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</row>
    <row r="196" spans="21:85"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  <c r="CF196" s="45"/>
      <c r="CG196" s="45"/>
    </row>
    <row r="197" spans="21:85"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</row>
    <row r="198" spans="21:85"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</row>
    <row r="199" spans="21:85"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</row>
    <row r="200" spans="21:85"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  <c r="CF200" s="45"/>
      <c r="CG200" s="45"/>
    </row>
    <row r="201" spans="21:85"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</row>
    <row r="202" spans="21:85"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</row>
    <row r="203" spans="21:85"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 s="45"/>
      <c r="CD203" s="45"/>
      <c r="CE203" s="45"/>
      <c r="CF203" s="45"/>
      <c r="CG203" s="45"/>
    </row>
    <row r="204" spans="21:85"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</row>
    <row r="205" spans="21:85"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 s="45"/>
      <c r="CD205" s="45"/>
      <c r="CE205" s="45"/>
      <c r="CF205" s="45"/>
      <c r="CG205" s="45"/>
    </row>
    <row r="206" spans="21:85"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</row>
    <row r="207" spans="21:85"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</row>
    <row r="208" spans="21:85"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  <c r="CE208" s="45"/>
      <c r="CF208" s="45"/>
      <c r="CG208" s="45"/>
    </row>
    <row r="209" spans="21:85"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 s="45"/>
      <c r="CD209" s="45"/>
      <c r="CE209" s="45"/>
      <c r="CF209" s="45"/>
      <c r="CG209" s="45"/>
    </row>
    <row r="210" spans="21:85"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</row>
    <row r="211" spans="21:85"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</row>
    <row r="212" spans="21:85"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  <c r="CE212" s="45"/>
      <c r="CF212" s="45"/>
      <c r="CG212" s="45"/>
    </row>
    <row r="213" spans="21:85"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</row>
    <row r="214" spans="21:85"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</row>
    <row r="215" spans="21:85"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 s="45"/>
      <c r="CD215" s="45"/>
      <c r="CE215" s="45"/>
      <c r="CF215" s="45"/>
      <c r="CG215" s="45"/>
    </row>
    <row r="216" spans="21:85"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</row>
    <row r="217" spans="21:85"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</row>
    <row r="218" spans="21:85"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 s="45"/>
      <c r="CD218" s="45"/>
      <c r="CE218" s="45"/>
      <c r="CF218" s="45"/>
      <c r="CG218" s="45"/>
    </row>
    <row r="219" spans="21:85"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</row>
    <row r="220" spans="21:85"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</row>
    <row r="221" spans="21:85"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</row>
    <row r="222" spans="21:85"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</row>
    <row r="223" spans="21:85"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  <c r="BY223" s="45"/>
      <c r="BZ223" s="45"/>
      <c r="CA223" s="45"/>
      <c r="CB223" s="45"/>
      <c r="CC223" s="45"/>
      <c r="CD223" s="45"/>
      <c r="CE223" s="45"/>
      <c r="CF223" s="45"/>
      <c r="CG223" s="45"/>
    </row>
    <row r="224" spans="21:85"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</row>
    <row r="225" spans="21:85"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</row>
    <row r="226" spans="21:85"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</row>
    <row r="227" spans="21:85"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</row>
    <row r="228" spans="21:85"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</row>
    <row r="229" spans="21:85"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</row>
    <row r="230" spans="21:85"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 s="45"/>
      <c r="CD230" s="45"/>
      <c r="CE230" s="45"/>
      <c r="CF230" s="45"/>
      <c r="CG230" s="45"/>
    </row>
    <row r="231" spans="21:85"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</row>
    <row r="232" spans="21:85"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 s="45"/>
      <c r="CD232" s="45"/>
      <c r="CE232" s="45"/>
      <c r="CF232" s="45"/>
      <c r="CG232" s="45"/>
    </row>
    <row r="233" spans="21:85"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</row>
    <row r="234" spans="21:85"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</row>
    <row r="235" spans="21:85"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</row>
    <row r="236" spans="21:85"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  <c r="CE236" s="45"/>
      <c r="CF236" s="45"/>
      <c r="CG236" s="45"/>
    </row>
    <row r="237" spans="21:85"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</row>
    <row r="238" spans="21:85"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</row>
    <row r="239" spans="21:85"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 s="45"/>
      <c r="CD239" s="45"/>
      <c r="CE239" s="45"/>
      <c r="CF239" s="45"/>
      <c r="CG239" s="45"/>
    </row>
    <row r="240" spans="21:85"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</row>
    <row r="241" spans="21:85"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</row>
    <row r="242" spans="21:85"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</row>
    <row r="243" spans="21:85"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</row>
    <row r="244" spans="21:85"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</row>
    <row r="245" spans="21:85"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</row>
    <row r="246" spans="21:85"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</row>
    <row r="247" spans="21:85"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</row>
    <row r="248" spans="21:85"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</row>
    <row r="249" spans="21:85"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</row>
    <row r="250" spans="21:85"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</row>
    <row r="251" spans="21:85"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</row>
    <row r="252" spans="21:85"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</row>
    <row r="253" spans="21:85"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</row>
    <row r="254" spans="21:85"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</row>
    <row r="255" spans="21:85"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</row>
    <row r="256" spans="21:85"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</row>
    <row r="257" spans="21:58"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</row>
    <row r="258" spans="21:58"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</row>
    <row r="259" spans="21:58"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</row>
    <row r="260" spans="21:58"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</row>
    <row r="261" spans="21:58"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</row>
    <row r="262" spans="21:58"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</row>
    <row r="263" spans="21:58"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</row>
  </sheetData>
  <mergeCells count="96">
    <mergeCell ref="DS80:DT80"/>
    <mergeCell ref="DY80:DZ80"/>
    <mergeCell ref="DT81:DW81"/>
    <mergeCell ref="DF80:DG80"/>
    <mergeCell ref="DA81:DD81"/>
    <mergeCell ref="CZ80:DA80"/>
    <mergeCell ref="DY20:DZ20"/>
    <mergeCell ref="DT24:DV24"/>
    <mergeCell ref="DM26:DO26"/>
    <mergeCell ref="DT26:DV26"/>
    <mergeCell ref="DM29:DQ29"/>
    <mergeCell ref="DS36:DT36"/>
    <mergeCell ref="DS39:DT39"/>
    <mergeCell ref="DS42:DT42"/>
    <mergeCell ref="DS45:DT45"/>
    <mergeCell ref="DT46:DV46"/>
    <mergeCell ref="DS50:DT50"/>
    <mergeCell ref="DS59:DT59"/>
    <mergeCell ref="CM80:CN80"/>
    <mergeCell ref="CH81:CK81"/>
    <mergeCell ref="DF20:DG20"/>
    <mergeCell ref="DA24:DC24"/>
    <mergeCell ref="CT26:CV26"/>
    <mergeCell ref="DA26:DC26"/>
    <mergeCell ref="CT29:CX29"/>
    <mergeCell ref="CZ36:DA36"/>
    <mergeCell ref="CZ39:DA39"/>
    <mergeCell ref="CZ42:DA42"/>
    <mergeCell ref="CZ45:DA45"/>
    <mergeCell ref="DA46:DC46"/>
    <mergeCell ref="CZ50:DA50"/>
    <mergeCell ref="CZ59:DA59"/>
    <mergeCell ref="AC81:AF81"/>
    <mergeCell ref="CM20:CN20"/>
    <mergeCell ref="CH24:CJ24"/>
    <mergeCell ref="CA26:CC26"/>
    <mergeCell ref="CH26:CJ26"/>
    <mergeCell ref="CA29:CE29"/>
    <mergeCell ref="CG36:CH36"/>
    <mergeCell ref="CG39:CH39"/>
    <mergeCell ref="CG42:CH42"/>
    <mergeCell ref="CG45:CH45"/>
    <mergeCell ref="CH46:CJ46"/>
    <mergeCell ref="CG50:CH50"/>
    <mergeCell ref="CG59:CH59"/>
    <mergeCell ref="CG80:CH80"/>
    <mergeCell ref="BT20:BU20"/>
    <mergeCell ref="BO24:BQ24"/>
    <mergeCell ref="AB95:AC95"/>
    <mergeCell ref="BA20:BB20"/>
    <mergeCell ref="AV24:AX24"/>
    <mergeCell ref="AO26:AQ26"/>
    <mergeCell ref="AV26:AX26"/>
    <mergeCell ref="AO29:AS29"/>
    <mergeCell ref="AU36:AV36"/>
    <mergeCell ref="AU39:AV39"/>
    <mergeCell ref="AU42:AV42"/>
    <mergeCell ref="AU45:AV45"/>
    <mergeCell ref="AV46:AX46"/>
    <mergeCell ref="AU50:AV50"/>
    <mergeCell ref="AU59:AV59"/>
    <mergeCell ref="AU80:AV80"/>
    <mergeCell ref="AB50:AC50"/>
    <mergeCell ref="AB59:AC59"/>
    <mergeCell ref="BN80:BO80"/>
    <mergeCell ref="BT80:BU80"/>
    <mergeCell ref="BO81:BR81"/>
    <mergeCell ref="BH26:BJ26"/>
    <mergeCell ref="BH29:BL29"/>
    <mergeCell ref="BO26:BQ26"/>
    <mergeCell ref="BN36:BO36"/>
    <mergeCell ref="BN39:BO39"/>
    <mergeCell ref="BN42:BO42"/>
    <mergeCell ref="BN45:BO45"/>
    <mergeCell ref="BO46:BQ46"/>
    <mergeCell ref="BN50:BO50"/>
    <mergeCell ref="BN59:BO59"/>
    <mergeCell ref="AH20:AI20"/>
    <mergeCell ref="AC24:AE24"/>
    <mergeCell ref="V26:X26"/>
    <mergeCell ref="AC26:AE26"/>
    <mergeCell ref="V29:Z29"/>
    <mergeCell ref="BA80:BB80"/>
    <mergeCell ref="AB36:AC36"/>
    <mergeCell ref="AB39:AC39"/>
    <mergeCell ref="AB42:AC42"/>
    <mergeCell ref="AB45:AC45"/>
    <mergeCell ref="AC46:AE46"/>
    <mergeCell ref="AB80:AC80"/>
    <mergeCell ref="AH80:AI80"/>
    <mergeCell ref="BN95:BO95"/>
    <mergeCell ref="CG95:CH95"/>
    <mergeCell ref="CZ95:DA95"/>
    <mergeCell ref="DS95:DT95"/>
    <mergeCell ref="AV81:AY81"/>
    <mergeCell ref="AU95:AV9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9"/>
  <sheetViews>
    <sheetView topLeftCell="A31" zoomScale="85" zoomScaleNormal="85" workbookViewId="0">
      <selection activeCell="N27" sqref="N27"/>
    </sheetView>
  </sheetViews>
  <sheetFormatPr defaultRowHeight="15"/>
  <cols>
    <col min="15" max="15" width="9.28515625" bestFit="1" customWidth="1"/>
    <col min="16" max="16" width="13.140625" bestFit="1" customWidth="1"/>
    <col min="17" max="18" width="9.28515625" bestFit="1" customWidth="1"/>
  </cols>
  <sheetData>
    <row r="1" spans="1:28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30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 t="s">
        <v>187</v>
      </c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 t="str">
        <f>'BACKPRO 1 (LSTM)'!$Q$1</f>
        <v>Backpro</v>
      </c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spans="1:28">
      <c r="B24" t="str">
        <f>'BACKPRO 1 (LSTM)'!S1</f>
        <v>W Transpose</v>
      </c>
      <c r="G24" t="s">
        <v>113</v>
      </c>
    </row>
    <row r="25" spans="1:28">
      <c r="B25">
        <f>'BACKPRO 1 (LSTM)'!S2</f>
        <v>-0.24571428566790501</v>
      </c>
      <c r="C25">
        <f>'BACKPRO 1 (LSTM)'!T2</f>
        <v>0.86802039774552897</v>
      </c>
      <c r="D25">
        <f>'BACKPRO 1 (LSTM)'!U2</f>
        <v>-0.20644416090359599</v>
      </c>
      <c r="E25">
        <f>'BACKPRO 1 (LSTM)'!V2</f>
        <v>0.84287438280084104</v>
      </c>
      <c r="G25">
        <f>iNPUT!A44</f>
        <v>1</v>
      </c>
      <c r="H25">
        <f>iNPUT!B44</f>
        <v>1E-8</v>
      </c>
      <c r="I25">
        <f>iNPUT!C44</f>
        <v>0.10959979074025639</v>
      </c>
      <c r="J25">
        <f>iNPUT!D44</f>
        <v>-0.2375370347419887</v>
      </c>
      <c r="K25" t="s">
        <v>143</v>
      </c>
    </row>
    <row r="26" spans="1:28">
      <c r="B26">
        <f>'BACKPRO 1 (LSTM)'!S3</f>
        <v>0.85036060194095398</v>
      </c>
      <c r="C26">
        <f>'BACKPRO 1 (LSTM)'!T3</f>
        <v>0.86042975449316705</v>
      </c>
      <c r="D26">
        <f>'BACKPRO 1 (LSTM)'!U3</f>
        <v>-0.248561659698114</v>
      </c>
      <c r="E26">
        <f>'BACKPRO 1 (LSTM)'!V3</f>
        <v>-0.32420606505682098</v>
      </c>
      <c r="G26" s="30">
        <f>iNPUT!A43</f>
        <v>1</v>
      </c>
      <c r="H26" s="30">
        <f>iNPUT!B43</f>
        <v>1E-8</v>
      </c>
      <c r="I26" s="30">
        <f>iNPUT!C43</f>
        <v>0.13889615485221038</v>
      </c>
      <c r="J26" s="30">
        <f>iNPUT!D43</f>
        <v>-0.22860322966705135</v>
      </c>
      <c r="K26" s="30" t="s">
        <v>142</v>
      </c>
    </row>
    <row r="27" spans="1:28">
      <c r="B27">
        <f>'BACKPRO 1 (LSTM)'!S4</f>
        <v>2.92620451446696E-2</v>
      </c>
      <c r="C27">
        <f>'BACKPRO 1 (LSTM)'!T4</f>
        <v>-0.37958092521959402</v>
      </c>
      <c r="D27">
        <f>'BACKPRO 1 (LSTM)'!U4</f>
        <v>-8.52532467742039E-2</v>
      </c>
      <c r="E27">
        <f>'BACKPRO 1 (LSTM)'!V4</f>
        <v>0.90772282903366497</v>
      </c>
      <c r="G27">
        <f>iNPUT!A42</f>
        <v>1</v>
      </c>
      <c r="H27" s="30">
        <f>iNPUT!B42</f>
        <v>1E-8</v>
      </c>
      <c r="I27" s="30">
        <f>iNPUT!C42</f>
        <v>0.11195396285639554</v>
      </c>
      <c r="J27" s="30">
        <f>iNPUT!D42</f>
        <v>-0.21089128014610348</v>
      </c>
      <c r="K27" t="s">
        <v>140</v>
      </c>
    </row>
    <row r="28" spans="1:28">
      <c r="B28">
        <f>'BACKPRO 1 (LSTM)'!S5</f>
        <v>0.184398086691373</v>
      </c>
      <c r="C28">
        <f>'BACKPRO 1 (LSTM)'!T5</f>
        <v>7.9506914225139003E-2</v>
      </c>
      <c r="D28">
        <f>'BACKPRO 1 (LSTM)'!U5</f>
        <v>0.25112624003832001</v>
      </c>
      <c r="E28">
        <f>'BACKPRO 1 (LSTM)'!V5</f>
        <v>-0.59373879210080704</v>
      </c>
      <c r="G28">
        <f>iNPUT!A41</f>
        <v>1</v>
      </c>
      <c r="H28" s="30">
        <f>iNPUT!B41</f>
        <v>1E-8</v>
      </c>
      <c r="I28" s="30">
        <f>iNPUT!C41</f>
        <v>8.5796494899293779E-2</v>
      </c>
      <c r="J28" s="30">
        <f>iNPUT!D41</f>
        <v>-0.17967612454246656</v>
      </c>
      <c r="K28" t="s">
        <v>139</v>
      </c>
    </row>
    <row r="29" spans="1:28">
      <c r="G29">
        <f>iNPUT!A40</f>
        <v>1</v>
      </c>
      <c r="H29" s="30">
        <f>iNPUT!B40</f>
        <v>1E-8</v>
      </c>
      <c r="I29" s="30">
        <f>iNPUT!C40</f>
        <v>0.16505359665184405</v>
      </c>
      <c r="J29" s="30">
        <f>iNPUT!D40</f>
        <v>-0.11817480863295614</v>
      </c>
      <c r="K29" t="s">
        <v>48</v>
      </c>
    </row>
    <row r="30" spans="1:28">
      <c r="G30" s="30">
        <f>iNPUT!A39</f>
        <v>1</v>
      </c>
      <c r="H30" s="30">
        <f>iNPUT!B39</f>
        <v>1E-8</v>
      </c>
      <c r="I30" s="30">
        <f>iNPUT!C39</f>
        <v>0.2749149882291394</v>
      </c>
      <c r="J30" s="30">
        <f>iNPUT!D39</f>
        <v>0</v>
      </c>
      <c r="K30" t="s">
        <v>47</v>
      </c>
    </row>
    <row r="32" spans="1:28">
      <c r="B32" s="30"/>
      <c r="C32" s="30"/>
      <c r="D32" s="30"/>
      <c r="E32" s="30"/>
      <c r="F32" s="30"/>
    </row>
    <row r="35" spans="2:19" ht="15.75" thickBot="1">
      <c r="F35" s="57" t="s">
        <v>116</v>
      </c>
      <c r="G35" s="44" t="s">
        <v>10</v>
      </c>
      <c r="H35" s="44" t="s">
        <v>11</v>
      </c>
      <c r="I35" s="58" t="s">
        <v>13</v>
      </c>
      <c r="J35" s="58" t="s">
        <v>12</v>
      </c>
      <c r="L35" s="168" t="s">
        <v>117</v>
      </c>
      <c r="M35" s="168"/>
      <c r="O35" s="168" t="s">
        <v>122</v>
      </c>
      <c r="P35" s="168"/>
    </row>
    <row r="36" spans="2:19">
      <c r="B36" s="126">
        <f>'BACKPRO 1 (LSTM)'!AC82</f>
        <v>-0.21354602441433568</v>
      </c>
      <c r="C36" t="s">
        <v>204</v>
      </c>
      <c r="D36" s="126">
        <f>'BACKPRO 1 (LSTM)'!AI82</f>
        <v>8.9849047581071567E-2</v>
      </c>
      <c r="E36" t="s">
        <v>143</v>
      </c>
      <c r="G36" s="31">
        <f t="array" ref="G36:J36">TRANSPOSE(D36:D39)</f>
        <v>8.9849047581071567E-2</v>
      </c>
      <c r="H36" s="31">
        <v>-0.18101704279493691</v>
      </c>
      <c r="I36" s="31">
        <v>1.1529528060801878E-2</v>
      </c>
      <c r="J36" s="31">
        <v>-4.9111448460139311E-2</v>
      </c>
      <c r="M36">
        <f>J36</f>
        <v>-4.9111448460139311E-2</v>
      </c>
      <c r="O36" s="129">
        <f t="array" ref="O36:R39">MMULT(B36:B39,G25:J25)</f>
        <v>-0.21354602441433568</v>
      </c>
      <c r="P36" s="130">
        <v>-2.135460244143357E-9</v>
      </c>
      <c r="Q36" s="130">
        <v>-2.3404599589224872E-2</v>
      </c>
      <c r="R36" s="131">
        <v>5.0725089420321619E-2</v>
      </c>
      <c r="S36" t="s">
        <v>205</v>
      </c>
    </row>
    <row r="37" spans="2:19">
      <c r="B37" s="127">
        <f>'BACKPRO 1 (LSTM)'!AC83</f>
        <v>1.9904112184216772E-2</v>
      </c>
      <c r="D37" s="127">
        <f>'BACKPRO 1 (LSTM)'!AI83</f>
        <v>-0.18101704279493691</v>
      </c>
      <c r="M37" s="30"/>
      <c r="O37" s="107">
        <v>1.9904112184216772E-2</v>
      </c>
      <c r="P37" s="31">
        <v>1.9904112184216772E-10</v>
      </c>
      <c r="Q37" s="31">
        <v>2.1814865302607457E-3</v>
      </c>
      <c r="R37" s="132">
        <v>-4.7279637874107399E-3</v>
      </c>
    </row>
    <row r="38" spans="2:19">
      <c r="B38" s="127">
        <f>'BACKPRO 1 (LSTM)'!AC84</f>
        <v>2.6894179590235073E-2</v>
      </c>
      <c r="D38" s="127">
        <f>'BACKPRO 1 (LSTM)'!AI84</f>
        <v>1.1529528060801878E-2</v>
      </c>
      <c r="M38" s="30"/>
      <c r="O38" s="107">
        <v>2.6894179590235073E-2</v>
      </c>
      <c r="P38" s="31">
        <v>2.6894179590235074E-10</v>
      </c>
      <c r="Q38" s="31">
        <v>2.9475964552206383E-3</v>
      </c>
      <c r="R38" s="132">
        <v>-6.3883636716829516E-3</v>
      </c>
    </row>
    <row r="39" spans="2:19" ht="15.75" thickBot="1">
      <c r="B39" s="128">
        <f>'BACKPRO 1 (LSTM)'!AC85</f>
        <v>3.0434795768048226E-2</v>
      </c>
      <c r="D39" s="128">
        <f>'BACKPRO 1 (LSTM)'!AI85</f>
        <v>-4.9111448460139311E-2</v>
      </c>
      <c r="M39" s="30"/>
      <c r="O39" s="133">
        <v>3.0434795768048226E-2</v>
      </c>
      <c r="P39" s="134">
        <v>3.0434795768048227E-10</v>
      </c>
      <c r="Q39" s="134">
        <v>3.3356472474005265E-3</v>
      </c>
      <c r="R39" s="135">
        <v>-7.2293911397202024E-3</v>
      </c>
    </row>
    <row r="40" spans="2:19">
      <c r="B40" s="126">
        <f>'BACKPRO 1 (LSTM)'!AV82</f>
        <v>-0.32833561467687378</v>
      </c>
      <c r="C40" t="s">
        <v>142</v>
      </c>
      <c r="D40" s="126">
        <f>'BACKPRO 1 (LSTM)'!BB82</f>
        <v>0.1262479803657052</v>
      </c>
      <c r="E40" t="s">
        <v>142</v>
      </c>
      <c r="G40" s="31">
        <f t="array" ref="G40:J40">TRANSPOSE(D40:D43)</f>
        <v>0.1262479803657052</v>
      </c>
      <c r="H40" s="31">
        <v>-0.27343838889570427</v>
      </c>
      <c r="I40" s="31">
        <v>4.8483256312441096E-3</v>
      </c>
      <c r="J40" s="31">
        <v>-6.7311047187940953E-2</v>
      </c>
      <c r="M40" s="30">
        <f t="shared" ref="M40" si="0">J40</f>
        <v>-6.7311047187940953E-2</v>
      </c>
      <c r="O40" s="129">
        <f t="array" ref="O40:R43">MMULT(B40:B43,G26:J26)</f>
        <v>-0.32833561467687378</v>
      </c>
      <c r="P40" s="130">
        <v>-3.2833561467687378E-9</v>
      </c>
      <c r="Q40" s="130">
        <v>-4.5604554379654737E-2</v>
      </c>
      <c r="R40" s="131">
        <v>7.5058581929849849E-2</v>
      </c>
      <c r="S40" t="s">
        <v>206</v>
      </c>
    </row>
    <row r="41" spans="2:19">
      <c r="B41" s="127">
        <f>'BACKPRO 1 (LSTM)'!AV83</f>
        <v>3.0526025234106666E-2</v>
      </c>
      <c r="D41" s="127">
        <f>'BACKPRO 1 (LSTM)'!BB83</f>
        <v>-0.27343838889570427</v>
      </c>
      <c r="O41" s="107">
        <v>3.0526025234106666E-2</v>
      </c>
      <c r="P41" s="31">
        <v>3.0526025234106668E-10</v>
      </c>
      <c r="Q41" s="31">
        <v>4.2399475279389608E-3</v>
      </c>
      <c r="R41" s="132">
        <v>-6.9783479574146911E-3</v>
      </c>
    </row>
    <row r="42" spans="2:19">
      <c r="B42" s="127">
        <f>'BACKPRO 1 (LSTM)'!AV84</f>
        <v>4.0136482556054683E-2</v>
      </c>
      <c r="D42" s="127">
        <f>'BACKPRO 1 (LSTM)'!BB84</f>
        <v>4.8483256312441096E-3</v>
      </c>
      <c r="O42" s="107">
        <v>4.0136482556054683E-2</v>
      </c>
      <c r="P42" s="31">
        <v>4.0136482556054684E-10</v>
      </c>
      <c r="Q42" s="31">
        <v>5.5748030963288118E-3</v>
      </c>
      <c r="R42" s="132">
        <v>-9.1753295397893689E-3</v>
      </c>
    </row>
    <row r="43" spans="2:19" ht="15.75" thickBot="1">
      <c r="B43" s="128">
        <f>'BACKPRO 1 (LSTM)'!AV85</f>
        <v>3.2460304645557839E-2</v>
      </c>
      <c r="D43" s="128">
        <f>'BACKPRO 1 (LSTM)'!BB85</f>
        <v>-6.7311047187940953E-2</v>
      </c>
      <c r="O43" s="133">
        <v>3.2460304645557839E-2</v>
      </c>
      <c r="P43" s="134">
        <v>3.2460304645557842E-10</v>
      </c>
      <c r="Q43" s="134">
        <v>4.5086115005993259E-3</v>
      </c>
      <c r="R43" s="135">
        <v>-7.4205304779509122E-3</v>
      </c>
    </row>
    <row r="44" spans="2:19">
      <c r="B44" s="126">
        <f>'BACKPRO 1 (LSTM)'!BO82</f>
        <v>-0.38717221809025804</v>
      </c>
      <c r="C44" s="30" t="s">
        <v>140</v>
      </c>
      <c r="D44" s="126">
        <f>'BACKPRO 1 (LSTM)'!BU82</f>
        <v>0.14471874010969438</v>
      </c>
      <c r="E44" t="s">
        <v>140</v>
      </c>
      <c r="G44" s="31">
        <f t="array" ref="G44:J44">TRANSPOSE(D44:D47)</f>
        <v>0.14471874010969438</v>
      </c>
      <c r="H44" s="31">
        <v>-0.32042846308839862</v>
      </c>
      <c r="I44" s="31">
        <v>1.588397575380613E-3</v>
      </c>
      <c r="J44" s="31">
        <v>-7.7260772295667565E-2</v>
      </c>
      <c r="M44">
        <f>J44</f>
        <v>-7.7260772295667565E-2</v>
      </c>
      <c r="O44" s="129">
        <f t="array" ref="O44:R47">MMULT(B44:B47,G27:J27)</f>
        <v>-0.38717221809025804</v>
      </c>
      <c r="P44" s="130">
        <v>-3.8717221809025807E-9</v>
      </c>
      <c r="Q44" s="130">
        <v>-4.3345464123105019E-2</v>
      </c>
      <c r="R44" s="131">
        <v>8.1651244710060883E-2</v>
      </c>
      <c r="S44" t="s">
        <v>207</v>
      </c>
    </row>
    <row r="45" spans="2:19">
      <c r="B45" s="127">
        <f>'BACKPRO 1 (LSTM)'!BO83</f>
        <v>3.5364024821476464E-2</v>
      </c>
      <c r="D45" s="127">
        <f>'BACKPRO 1 (LSTM)'!BU83</f>
        <v>-0.32042846308839862</v>
      </c>
      <c r="O45" s="107">
        <v>3.5364024821476464E-2</v>
      </c>
      <c r="P45" s="31">
        <v>3.5364024821476464E-10</v>
      </c>
      <c r="Q45" s="31">
        <v>3.9591427213162261E-3</v>
      </c>
      <c r="R45" s="132">
        <v>-7.4579644657197502E-3</v>
      </c>
    </row>
    <row r="46" spans="2:19">
      <c r="B46" s="127">
        <f>'BACKPRO 1 (LSTM)'!BO84</f>
        <v>4.3770783322686947E-2</v>
      </c>
      <c r="D46" s="127">
        <f>'BACKPRO 1 (LSTM)'!BU84</f>
        <v>1.588397575380613E-3</v>
      </c>
      <c r="O46" s="107">
        <v>4.3770783322686947E-2</v>
      </c>
      <c r="P46" s="31">
        <v>4.377078332268695E-10</v>
      </c>
      <c r="Q46" s="31">
        <v>4.9003126503034322E-3</v>
      </c>
      <c r="R46" s="132">
        <v>-9.2308765279191674E-3</v>
      </c>
    </row>
    <row r="47" spans="2:19" ht="15.75" thickBot="1">
      <c r="B47" s="128">
        <f>'BACKPRO 1 (LSTM)'!BO85</f>
        <v>3.3130112178899759E-2</v>
      </c>
      <c r="D47" s="128">
        <f>'BACKPRO 1 (LSTM)'!BU85</f>
        <v>-7.7260772295667565E-2</v>
      </c>
      <c r="O47" s="133">
        <v>3.3130112178899759E-2</v>
      </c>
      <c r="P47" s="134">
        <v>3.313011217889976E-10</v>
      </c>
      <c r="Q47" s="134">
        <v>3.7090473483047614E-3</v>
      </c>
      <c r="R47" s="135">
        <v>-6.9868517687921841E-3</v>
      </c>
    </row>
    <row r="48" spans="2:19">
      <c r="B48" s="126">
        <f>'BACKPRO 1 (LSTM)'!CH82</f>
        <v>-0.42013836927864595</v>
      </c>
      <c r="C48" s="30" t="s">
        <v>139</v>
      </c>
      <c r="D48" s="126">
        <f>'BACKPRO 1 (LSTM)'!CN82</f>
        <v>0.15449461891958421</v>
      </c>
      <c r="E48" t="s">
        <v>139</v>
      </c>
      <c r="G48" s="31">
        <f t="array" ref="G48:J48">TRANSPOSE(D48:D52)</f>
        <v>0.15449461891958421</v>
      </c>
      <c r="H48" s="31">
        <v>-0.34540721344190495</v>
      </c>
      <c r="I48" s="31">
        <v>-6.9885908557280538E-4</v>
      </c>
      <c r="J48" s="31">
        <v>-8.3625385053804457E-2</v>
      </c>
      <c r="M48">
        <f>J48</f>
        <v>-8.3625385053804457E-2</v>
      </c>
      <c r="O48" s="129">
        <f t="array" ref="O48:R51">MMULT(B48:B51,G28:J28)</f>
        <v>-0.42013836927864595</v>
      </c>
      <c r="P48" s="130">
        <v>-4.2013836927864596E-9</v>
      </c>
      <c r="Q48" s="130">
        <v>-3.6046399456812955E-2</v>
      </c>
      <c r="R48" s="131">
        <v>7.5488833963578791E-2</v>
      </c>
      <c r="S48" t="s">
        <v>208</v>
      </c>
    </row>
    <row r="49" spans="2:19">
      <c r="B49" s="127">
        <f>'BACKPRO 1 (LSTM)'!CH83</f>
        <v>3.730361074704458E-2</v>
      </c>
      <c r="D49" s="127">
        <f>'BACKPRO 1 (LSTM)'!CN83</f>
        <v>-0.34540721344190495</v>
      </c>
      <c r="O49" s="107">
        <v>3.730361074704458E-2</v>
      </c>
      <c r="P49" s="31">
        <v>3.7303610747044578E-10</v>
      </c>
      <c r="Q49" s="31">
        <v>3.2005190491840511E-3</v>
      </c>
      <c r="R49" s="132">
        <v>-6.7025682104696763E-3</v>
      </c>
    </row>
    <row r="50" spans="2:19">
      <c r="B50" s="127">
        <f>'BACKPRO 1 (LSTM)'!CH84</f>
        <v>3.9555688542212732E-2</v>
      </c>
      <c r="D50" s="127">
        <f>'BACKPRO 1 (LSTM)'!CN84</f>
        <v>-6.9885908557280538E-4</v>
      </c>
      <c r="O50" s="107">
        <v>3.9555688542212732E-2</v>
      </c>
      <c r="P50" s="31">
        <v>3.9555688542212733E-10</v>
      </c>
      <c r="Q50" s="31">
        <v>3.3937394302500081E-3</v>
      </c>
      <c r="R50" s="132">
        <v>-7.1072128208736329E-3</v>
      </c>
    </row>
    <row r="51" spans="2:19" ht="15.75" thickBot="1">
      <c r="B51" s="128">
        <f>'BACKPRO 1 (LSTM)'!CH85</f>
        <v>3.2088251908660693E-2</v>
      </c>
      <c r="D51" s="128">
        <f>'BACKPRO 1 (LSTM)'!CN85</f>
        <v>-8.3625385053804457E-2</v>
      </c>
      <c r="O51" s="133">
        <v>3.2088251908660693E-2</v>
      </c>
      <c r="P51" s="134">
        <v>3.2088251908660694E-10</v>
      </c>
      <c r="Q51" s="134">
        <v>2.7530595412086612E-3</v>
      </c>
      <c r="R51" s="135">
        <v>-5.7654927462905594E-3</v>
      </c>
    </row>
    <row r="52" spans="2:19">
      <c r="B52" s="126">
        <f>'BACKPRO 1 (LSTM)'!DA82</f>
        <v>-0.44581181586925966</v>
      </c>
      <c r="C52" s="30" t="s">
        <v>48</v>
      </c>
      <c r="D52" s="126">
        <f>'BACKPRO 1 (LSTM)'!DG82</f>
        <v>0.15971126856255149</v>
      </c>
      <c r="E52" t="s">
        <v>48</v>
      </c>
      <c r="G52" s="31">
        <f t="array" ref="G52:J52">TRANSPOSE(D52:D55)</f>
        <v>0.15971126856255149</v>
      </c>
      <c r="H52" s="31">
        <v>-0.36178741854528101</v>
      </c>
      <c r="I52" s="31">
        <v>-5.3812695252756435E-3</v>
      </c>
      <c r="J52" s="31">
        <v>-8.8350984600811339E-2</v>
      </c>
      <c r="M52">
        <f>J52</f>
        <v>-8.8350984600811339E-2</v>
      </c>
      <c r="O52" s="129">
        <f t="array" ref="O52:R55">MMULT(B52:B55,G29:J29)</f>
        <v>-0.44581181586925966</v>
      </c>
      <c r="P52" s="130">
        <v>-4.4581181586925968E-9</v>
      </c>
      <c r="Q52" s="130">
        <v>-7.3582843639110954E-2</v>
      </c>
      <c r="R52" s="131">
        <v>5.2683726026660438E-2</v>
      </c>
      <c r="S52" t="s">
        <v>209</v>
      </c>
    </row>
    <row r="53" spans="2:19">
      <c r="B53" s="127">
        <f>'BACKPRO 1 (LSTM)'!DA83</f>
        <v>3.810405245689346E-2</v>
      </c>
      <c r="D53" s="127">
        <f>'BACKPRO 1 (LSTM)'!DG83</f>
        <v>-0.36178741854528101</v>
      </c>
      <c r="O53" s="107">
        <v>3.810405245689346E-2</v>
      </c>
      <c r="P53" s="31">
        <v>3.8104052456893459E-10</v>
      </c>
      <c r="Q53" s="31">
        <v>6.2892109050208004E-3</v>
      </c>
      <c r="R53" s="132">
        <v>-4.5029391072335069E-3</v>
      </c>
    </row>
    <row r="54" spans="2:19">
      <c r="B54" s="127">
        <f>'BACKPRO 1 (LSTM)'!DA84</f>
        <v>2.7128906643012436E-2</v>
      </c>
      <c r="D54" s="127">
        <f>'BACKPRO 1 (LSTM)'!DG84</f>
        <v>-5.3812695252756435E-3</v>
      </c>
      <c r="O54" s="107">
        <v>2.7128906643012436E-2</v>
      </c>
      <c r="P54" s="31">
        <v>2.7128906643012437E-10</v>
      </c>
      <c r="Q54" s="31">
        <v>4.4777236146613074E-3</v>
      </c>
      <c r="R54" s="132">
        <v>-3.2059533509593272E-3</v>
      </c>
    </row>
    <row r="55" spans="2:19" ht="15.75" thickBot="1">
      <c r="B55" s="128">
        <f>'BACKPRO 1 (LSTM)'!DA85</f>
        <v>2.692506350390134E-2</v>
      </c>
      <c r="D55" s="128">
        <f>'BACKPRO 1 (LSTM)'!DG85</f>
        <v>-8.8350984600811339E-2</v>
      </c>
      <c r="O55" s="133">
        <v>2.692506350390134E-2</v>
      </c>
      <c r="P55" s="134">
        <v>2.6925063503901342E-10</v>
      </c>
      <c r="Q55" s="134">
        <v>4.4440785713982184E-3</v>
      </c>
      <c r="R55" s="135">
        <v>-3.1818642270037322E-3</v>
      </c>
    </row>
    <row r="56" spans="2:19">
      <c r="B56" s="126">
        <f>'BACKPRO 1 (LSTM)'!DT82</f>
        <v>-0.47268250344232254</v>
      </c>
      <c r="C56" s="30" t="s">
        <v>47</v>
      </c>
      <c r="D56" s="126">
        <f>'BACKPRO 1 (LSTM)'!DZ82</f>
        <v>0.16303967462123412</v>
      </c>
      <c r="E56" t="s">
        <v>47</v>
      </c>
      <c r="G56" s="31">
        <f t="array" ref="G56:J56">TRANSPOSE(D56:D59)</f>
        <v>0.16303967462123412</v>
      </c>
      <c r="H56" s="31">
        <v>-0.37571773147119703</v>
      </c>
      <c r="I56" s="31">
        <v>-1.2050492681467947E-2</v>
      </c>
      <c r="J56" s="31">
        <v>-9.4582989165627296E-2</v>
      </c>
      <c r="M56">
        <f>J56</f>
        <v>-9.4582989165627296E-2</v>
      </c>
      <c r="O56" s="129">
        <f t="array" ref="O56:R59">MMULT(B56:B59,G30:J30)</f>
        <v>-0.47268250344232254</v>
      </c>
      <c r="P56" s="130">
        <v>-4.7268250344232258E-9</v>
      </c>
      <c r="Q56" s="130">
        <v>-0.12994750486996626</v>
      </c>
      <c r="R56" s="131">
        <v>0</v>
      </c>
      <c r="S56" t="s">
        <v>210</v>
      </c>
    </row>
    <row r="57" spans="2:19">
      <c r="B57" s="127">
        <f>'BACKPRO 1 (LSTM)'!DT83</f>
        <v>3.7068018625051075E-2</v>
      </c>
      <c r="D57" s="127">
        <f>'BACKPRO 1 (LSTM)'!DZ83</f>
        <v>-0.37571773147119703</v>
      </c>
      <c r="O57" s="107">
        <v>3.7068018625051075E-2</v>
      </c>
      <c r="P57" s="31">
        <v>3.7068018625051077E-10</v>
      </c>
      <c r="Q57" s="31">
        <v>1.0190553903983436E-2</v>
      </c>
      <c r="R57" s="132">
        <v>0</v>
      </c>
    </row>
    <row r="58" spans="2:19">
      <c r="B58" s="127">
        <f>'BACKPRO 1 (LSTM)'!DT84</f>
        <v>0</v>
      </c>
      <c r="D58" s="127">
        <f>'BACKPRO 1 (LSTM)'!DZ84</f>
        <v>-1.2050492681467947E-2</v>
      </c>
      <c r="O58" s="107">
        <v>0</v>
      </c>
      <c r="P58" s="31">
        <v>0</v>
      </c>
      <c r="Q58" s="31">
        <v>0</v>
      </c>
      <c r="R58" s="132">
        <v>0</v>
      </c>
    </row>
    <row r="59" spans="2:19" ht="15.75" thickBot="1">
      <c r="B59" s="128">
        <f>'BACKPRO 1 (LSTM)'!DT85</f>
        <v>1.7462904283222426E-2</v>
      </c>
      <c r="D59" s="128">
        <f>'BACKPRO 1 (LSTM)'!DZ85</f>
        <v>-9.4582989165627296E-2</v>
      </c>
      <c r="O59" s="133">
        <v>1.7462904283222426E-2</v>
      </c>
      <c r="P59" s="134">
        <v>1.7462904283222427E-10</v>
      </c>
      <c r="Q59" s="134">
        <v>4.8008141254686811E-3</v>
      </c>
      <c r="R59" s="135">
        <v>0</v>
      </c>
    </row>
  </sheetData>
  <mergeCells count="2">
    <mergeCell ref="L35:M35"/>
    <mergeCell ref="O35:P3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S63"/>
  <sheetViews>
    <sheetView tabSelected="1" topLeftCell="K9" zoomScale="85" zoomScaleNormal="85" workbookViewId="0">
      <selection activeCell="Y30" sqref="Y30"/>
    </sheetView>
  </sheetViews>
  <sheetFormatPr defaultRowHeight="15"/>
  <sheetData>
    <row r="2" spans="1:71">
      <c r="AD2" s="38"/>
      <c r="AE2" s="38"/>
      <c r="AF2" s="38"/>
      <c r="AG2" s="38"/>
      <c r="AL2" s="38"/>
      <c r="AM2" s="38"/>
      <c r="AN2" s="38"/>
      <c r="AO2" s="38"/>
      <c r="AP2" s="38"/>
      <c r="AQ2" s="38"/>
      <c r="AR2" s="38"/>
      <c r="AW2" s="38"/>
      <c r="AX2" s="38"/>
      <c r="AY2" s="38"/>
      <c r="AZ2" s="38"/>
      <c r="BA2" s="38"/>
      <c r="BB2" s="38"/>
      <c r="BC2" s="38"/>
      <c r="BH2" s="38"/>
      <c r="BI2" s="38"/>
      <c r="BJ2" s="38"/>
      <c r="BK2" s="38"/>
      <c r="BL2" s="38"/>
      <c r="BM2" s="38"/>
      <c r="BN2" s="38"/>
      <c r="BO2" s="38"/>
      <c r="BP2" s="38"/>
      <c r="BQ2" s="38"/>
      <c r="BR2" s="38"/>
      <c r="BS2" s="38"/>
    </row>
    <row r="3" spans="1:71">
      <c r="AD3" s="38"/>
      <c r="AE3" s="38"/>
      <c r="AF3" s="38"/>
      <c r="AG3" s="38"/>
      <c r="AL3" s="38"/>
      <c r="AM3" s="38"/>
      <c r="AN3" s="38"/>
      <c r="AO3" s="38"/>
      <c r="AP3" s="38"/>
      <c r="AQ3" s="38"/>
      <c r="AR3" s="38"/>
      <c r="AW3" s="38"/>
      <c r="AX3" s="38"/>
      <c r="AY3" s="38"/>
      <c r="AZ3" s="38"/>
      <c r="BA3" s="38"/>
      <c r="BB3" s="38"/>
      <c r="BC3" s="38"/>
      <c r="BH3" s="38"/>
      <c r="BI3" s="38"/>
      <c r="BJ3" s="38"/>
      <c r="BK3" s="38"/>
      <c r="BL3" s="38"/>
      <c r="BM3" s="38"/>
      <c r="BN3" s="38"/>
      <c r="BO3" s="38"/>
      <c r="BP3" s="38"/>
      <c r="BQ3" s="38"/>
      <c r="BR3" s="38"/>
      <c r="BS3" s="38"/>
    </row>
    <row r="4" spans="1:71">
      <c r="AD4" s="38"/>
      <c r="AE4" s="38"/>
      <c r="AF4" s="38"/>
      <c r="AG4" s="38"/>
      <c r="AL4" s="38"/>
      <c r="AM4" s="38"/>
      <c r="AN4" s="38"/>
      <c r="AO4" s="38"/>
      <c r="AP4" s="38"/>
      <c r="AQ4" s="38"/>
      <c r="AR4" s="38"/>
      <c r="AW4" s="38"/>
      <c r="AX4" s="38"/>
      <c r="AY4" s="38"/>
      <c r="AZ4" s="38"/>
      <c r="BA4" s="38"/>
      <c r="BB4" s="38"/>
      <c r="BC4" s="38"/>
      <c r="BH4" s="38"/>
      <c r="BI4" s="38"/>
      <c r="BJ4" s="38"/>
      <c r="BK4" s="38"/>
      <c r="BL4" s="38"/>
      <c r="BM4" s="38"/>
      <c r="BN4" s="38"/>
      <c r="BO4" s="38"/>
      <c r="BP4" s="38"/>
      <c r="BQ4" s="38"/>
      <c r="BR4" s="38"/>
      <c r="BS4" s="38"/>
    </row>
    <row r="5" spans="1:71">
      <c r="AD5" s="38"/>
      <c r="AE5" s="38"/>
      <c r="AF5" s="38"/>
      <c r="AG5" s="38"/>
      <c r="AL5" s="38"/>
      <c r="AM5" s="38"/>
      <c r="AN5" s="38"/>
      <c r="AO5" s="38"/>
      <c r="AP5" s="38"/>
      <c r="AQ5" s="38"/>
      <c r="AR5" s="38"/>
      <c r="AW5" s="38"/>
      <c r="AX5" s="38"/>
      <c r="AY5" s="38"/>
      <c r="AZ5" s="38"/>
      <c r="BA5" s="38"/>
      <c r="BB5" s="38"/>
      <c r="BC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</row>
    <row r="6" spans="1:71">
      <c r="AD6" s="38"/>
      <c r="AE6" s="38"/>
      <c r="AF6" s="38"/>
      <c r="AG6" s="38"/>
      <c r="AL6" s="38"/>
      <c r="AM6" s="38"/>
      <c r="AN6" s="38"/>
      <c r="AO6" s="38"/>
      <c r="AP6" s="38"/>
      <c r="AQ6" s="38"/>
      <c r="AR6" s="38"/>
      <c r="AW6" s="38"/>
      <c r="AX6" s="38"/>
      <c r="AY6" s="38"/>
      <c r="AZ6" s="38"/>
      <c r="BA6" s="38"/>
      <c r="BB6" s="38"/>
      <c r="BC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</row>
    <row r="7" spans="1:71">
      <c r="AD7" s="38"/>
      <c r="AE7" s="38"/>
      <c r="AF7" s="38"/>
      <c r="AG7" s="38"/>
      <c r="AL7" s="38"/>
      <c r="AM7" s="38"/>
      <c r="AN7" s="38"/>
      <c r="AO7" s="38"/>
      <c r="AP7" s="38"/>
      <c r="AQ7" s="38"/>
      <c r="AR7" s="38"/>
      <c r="AW7" s="38"/>
      <c r="AX7" s="38"/>
      <c r="AY7" s="38"/>
      <c r="AZ7" s="38"/>
      <c r="BA7" s="38"/>
      <c r="BB7" s="38"/>
      <c r="BC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</row>
    <row r="8" spans="1:71">
      <c r="A8" s="4" t="s">
        <v>165</v>
      </c>
      <c r="F8" s="4" t="s">
        <v>166</v>
      </c>
      <c r="K8" s="4" t="s">
        <v>167</v>
      </c>
      <c r="P8" s="4" t="s">
        <v>168</v>
      </c>
      <c r="U8" s="4" t="s">
        <v>169</v>
      </c>
      <c r="Z8" s="4" t="s">
        <v>170</v>
      </c>
      <c r="AD8" s="38"/>
      <c r="AE8" s="38"/>
      <c r="AF8" s="38"/>
      <c r="AG8" s="38"/>
      <c r="AL8" s="38"/>
      <c r="AM8" s="38"/>
      <c r="AN8" s="38"/>
      <c r="AO8" s="38"/>
      <c r="AP8" s="38"/>
      <c r="AQ8" s="38"/>
      <c r="AR8" s="38"/>
      <c r="AW8" s="38"/>
      <c r="AX8" s="38"/>
      <c r="AY8" s="38"/>
      <c r="AZ8" s="38"/>
      <c r="BA8" s="38"/>
      <c r="BB8" s="38"/>
      <c r="BC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</row>
    <row r="9" spans="1:71">
      <c r="A9" s="38">
        <f>'BPTT hidden ke input'!O36</f>
        <v>-0.21354602441433568</v>
      </c>
      <c r="B9" s="38">
        <f>'BPTT hidden ke input'!P36</f>
        <v>-2.135460244143357E-9</v>
      </c>
      <c r="C9" s="38">
        <f>'BPTT hidden ke input'!Q36</f>
        <v>-2.3404599589224872E-2</v>
      </c>
      <c r="D9" s="38">
        <f>'BPTT hidden ke input'!R36</f>
        <v>5.0725089420321619E-2</v>
      </c>
      <c r="E9" s="38"/>
      <c r="F9" s="38">
        <f>'BPTT hidden ke input'!O40</f>
        <v>-0.32833561467687378</v>
      </c>
      <c r="G9" s="38">
        <f>'BPTT hidden ke input'!P40</f>
        <v>-3.2833561467687378E-9</v>
      </c>
      <c r="H9" s="38">
        <f>'BPTT hidden ke input'!Q40</f>
        <v>-4.5604554379654737E-2</v>
      </c>
      <c r="I9" s="38">
        <f>'BPTT hidden ke input'!R40</f>
        <v>7.5058581929849849E-2</v>
      </c>
      <c r="J9" s="38"/>
      <c r="K9" s="38">
        <f>'BPTT hidden ke input'!O44</f>
        <v>-0.38717221809025804</v>
      </c>
      <c r="L9" s="38">
        <f>'BPTT hidden ke input'!P44</f>
        <v>-3.8717221809025807E-9</v>
      </c>
      <c r="M9" s="38">
        <f>'BPTT hidden ke input'!Q44</f>
        <v>-4.3345464123105019E-2</v>
      </c>
      <c r="N9" s="38">
        <f>'BPTT hidden ke input'!R44</f>
        <v>8.1651244710060883E-2</v>
      </c>
      <c r="P9" s="38">
        <f>'BPTT hidden ke input'!O48</f>
        <v>-0.42013836927864595</v>
      </c>
      <c r="Q9" s="38">
        <f>'BPTT hidden ke input'!P48</f>
        <v>-4.2013836927864596E-9</v>
      </c>
      <c r="R9" s="38">
        <f>'BPTT hidden ke input'!Q48</f>
        <v>-3.6046399456812955E-2</v>
      </c>
      <c r="S9" s="38">
        <f>'BPTT hidden ke input'!R48</f>
        <v>7.5488833963578791E-2</v>
      </c>
      <c r="T9" s="38"/>
      <c r="U9" s="38">
        <f>'BPTT hidden ke input'!O52</f>
        <v>-0.44581181586925966</v>
      </c>
      <c r="V9" s="38">
        <f>'BPTT hidden ke input'!P52</f>
        <v>-4.4581181586925968E-9</v>
      </c>
      <c r="W9" s="38">
        <f>'BPTT hidden ke input'!Q52</f>
        <v>-7.3582843639110954E-2</v>
      </c>
      <c r="X9" s="38">
        <f>'BPTT hidden ke input'!R52</f>
        <v>5.2683726026660438E-2</v>
      </c>
      <c r="Z9" s="38">
        <f>'BPTT hidden ke input'!O56</f>
        <v>-0.47268250344232254</v>
      </c>
      <c r="AA9" s="38">
        <f>'BPTT hidden ke input'!P56</f>
        <v>-4.7268250344232258E-9</v>
      </c>
      <c r="AB9" s="38">
        <f>'BPTT hidden ke input'!Q56</f>
        <v>-0.12994750486996626</v>
      </c>
      <c r="AC9" s="38">
        <f>'BPTT hidden ke input'!R56</f>
        <v>0</v>
      </c>
      <c r="AD9" s="38"/>
      <c r="AE9" s="38"/>
      <c r="AF9" s="38"/>
      <c r="AG9" s="38"/>
      <c r="AL9" s="38"/>
      <c r="AM9" s="38"/>
      <c r="AN9" s="38"/>
      <c r="AO9" s="38"/>
      <c r="AP9" s="38"/>
      <c r="AQ9" s="38"/>
      <c r="AR9" s="38"/>
      <c r="AW9" s="38"/>
      <c r="AX9" s="38"/>
      <c r="AY9" s="38"/>
      <c r="AZ9" s="38"/>
      <c r="BA9" s="38"/>
      <c r="BB9" s="38"/>
      <c r="BC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</row>
    <row r="10" spans="1:71">
      <c r="A10" s="38">
        <f>'BPTT hidden ke input'!O37</f>
        <v>1.9904112184216772E-2</v>
      </c>
      <c r="B10" s="38">
        <f>'BPTT hidden ke input'!P37</f>
        <v>1.9904112184216772E-10</v>
      </c>
      <c r="C10" s="38">
        <f>'BPTT hidden ke input'!Q37</f>
        <v>2.1814865302607457E-3</v>
      </c>
      <c r="D10" s="38">
        <f>'BPTT hidden ke input'!R37</f>
        <v>-4.7279637874107399E-3</v>
      </c>
      <c r="E10" s="38"/>
      <c r="F10" s="38">
        <f>'BPTT hidden ke input'!O41</f>
        <v>3.0526025234106666E-2</v>
      </c>
      <c r="G10" s="38">
        <f>'BPTT hidden ke input'!P41</f>
        <v>3.0526025234106668E-10</v>
      </c>
      <c r="H10" s="38">
        <f>'BPTT hidden ke input'!Q41</f>
        <v>4.2399475279389608E-3</v>
      </c>
      <c r="I10" s="38">
        <f>'BPTT hidden ke input'!R41</f>
        <v>-6.9783479574146911E-3</v>
      </c>
      <c r="J10" s="38"/>
      <c r="K10" s="38">
        <f>'BPTT hidden ke input'!O45</f>
        <v>3.5364024821476464E-2</v>
      </c>
      <c r="L10" s="38">
        <f>'BPTT hidden ke input'!P45</f>
        <v>3.5364024821476464E-10</v>
      </c>
      <c r="M10" s="38">
        <f>'BPTT hidden ke input'!Q45</f>
        <v>3.9591427213162261E-3</v>
      </c>
      <c r="N10" s="38">
        <f>'BPTT hidden ke input'!R45</f>
        <v>-7.4579644657197502E-3</v>
      </c>
      <c r="P10" s="38">
        <f>'BPTT hidden ke input'!O49</f>
        <v>3.730361074704458E-2</v>
      </c>
      <c r="Q10" s="38">
        <f>'BPTT hidden ke input'!P49</f>
        <v>3.7303610747044578E-10</v>
      </c>
      <c r="R10" s="38">
        <f>'BPTT hidden ke input'!Q49</f>
        <v>3.2005190491840511E-3</v>
      </c>
      <c r="S10" s="38">
        <f>'BPTT hidden ke input'!R49</f>
        <v>-6.7025682104696763E-3</v>
      </c>
      <c r="T10" s="38"/>
      <c r="U10" s="38">
        <f>'BPTT hidden ke input'!O53</f>
        <v>3.810405245689346E-2</v>
      </c>
      <c r="V10" s="38">
        <f>'BPTT hidden ke input'!P53</f>
        <v>3.8104052456893459E-10</v>
      </c>
      <c r="W10" s="38">
        <f>'BPTT hidden ke input'!Q53</f>
        <v>6.2892109050208004E-3</v>
      </c>
      <c r="X10" s="38">
        <f>'BPTT hidden ke input'!R53</f>
        <v>-4.5029391072335069E-3</v>
      </c>
      <c r="Z10" s="38">
        <f>'BPTT hidden ke input'!O57</f>
        <v>3.7068018625051075E-2</v>
      </c>
      <c r="AA10" s="38">
        <f>'BPTT hidden ke input'!P57</f>
        <v>3.7068018625051077E-10</v>
      </c>
      <c r="AB10" s="38">
        <f>'BPTT hidden ke input'!Q57</f>
        <v>1.0190553903983436E-2</v>
      </c>
      <c r="AC10" s="38">
        <f>'BPTT hidden ke input'!R57</f>
        <v>0</v>
      </c>
      <c r="AD10" s="38"/>
      <c r="AE10" s="38"/>
      <c r="AF10" s="38"/>
      <c r="AG10" s="38"/>
      <c r="AL10" s="38"/>
      <c r="AM10" s="38"/>
      <c r="AN10" s="38"/>
      <c r="AO10" s="38"/>
      <c r="AP10" s="38"/>
      <c r="AQ10" s="38"/>
      <c r="AR10" s="38"/>
      <c r="AW10" s="38"/>
      <c r="AX10" s="38"/>
      <c r="AY10" s="38"/>
      <c r="AZ10" s="38"/>
      <c r="BA10" s="38"/>
      <c r="BB10" s="38"/>
      <c r="BC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</row>
    <row r="11" spans="1:71">
      <c r="A11" s="38">
        <f>'BPTT hidden ke input'!O38</f>
        <v>2.6894179590235073E-2</v>
      </c>
      <c r="B11" s="38">
        <f>'BPTT hidden ke input'!P38</f>
        <v>2.6894179590235074E-10</v>
      </c>
      <c r="C11" s="38">
        <f>'BPTT hidden ke input'!Q38</f>
        <v>2.9475964552206383E-3</v>
      </c>
      <c r="D11" s="38">
        <f>'BPTT hidden ke input'!R38</f>
        <v>-6.3883636716829516E-3</v>
      </c>
      <c r="E11" s="38"/>
      <c r="F11" s="38">
        <f>'BPTT hidden ke input'!O42</f>
        <v>4.0136482556054683E-2</v>
      </c>
      <c r="G11" s="38">
        <f>'BPTT hidden ke input'!P42</f>
        <v>4.0136482556054684E-10</v>
      </c>
      <c r="H11" s="38">
        <f>'BPTT hidden ke input'!Q42</f>
        <v>5.5748030963288118E-3</v>
      </c>
      <c r="I11" s="38">
        <f>'BPTT hidden ke input'!R42</f>
        <v>-9.1753295397893689E-3</v>
      </c>
      <c r="J11" s="38"/>
      <c r="K11" s="38">
        <f>'BPTT hidden ke input'!O46</f>
        <v>4.3770783322686947E-2</v>
      </c>
      <c r="L11" s="38">
        <f>'BPTT hidden ke input'!P46</f>
        <v>4.377078332268695E-10</v>
      </c>
      <c r="M11" s="38">
        <f>'BPTT hidden ke input'!Q46</f>
        <v>4.9003126503034322E-3</v>
      </c>
      <c r="N11" s="38">
        <f>'BPTT hidden ke input'!R46</f>
        <v>-9.2308765279191674E-3</v>
      </c>
      <c r="P11" s="38">
        <f>'BPTT hidden ke input'!O50</f>
        <v>3.9555688542212732E-2</v>
      </c>
      <c r="Q11" s="38">
        <f>'BPTT hidden ke input'!P50</f>
        <v>3.9555688542212733E-10</v>
      </c>
      <c r="R11" s="38">
        <f>'BPTT hidden ke input'!Q50</f>
        <v>3.3937394302500081E-3</v>
      </c>
      <c r="S11" s="38">
        <f>'BPTT hidden ke input'!R50</f>
        <v>-7.1072128208736329E-3</v>
      </c>
      <c r="T11" s="38"/>
      <c r="U11" s="38">
        <f>'BPTT hidden ke input'!O54</f>
        <v>2.7128906643012436E-2</v>
      </c>
      <c r="V11" s="38">
        <f>'BPTT hidden ke input'!P54</f>
        <v>2.7128906643012437E-10</v>
      </c>
      <c r="W11" s="38">
        <f>'BPTT hidden ke input'!Q54</f>
        <v>4.4777236146613074E-3</v>
      </c>
      <c r="X11" s="38">
        <f>'BPTT hidden ke input'!R54</f>
        <v>-3.2059533509593272E-3</v>
      </c>
      <c r="Z11" s="38">
        <f>'BPTT hidden ke input'!O58</f>
        <v>0</v>
      </c>
      <c r="AA11" s="38">
        <f>'BPTT hidden ke input'!P58</f>
        <v>0</v>
      </c>
      <c r="AB11" s="38">
        <f>'BPTT hidden ke input'!Q58</f>
        <v>0</v>
      </c>
      <c r="AC11" s="38">
        <f>'BPTT hidden ke input'!R58</f>
        <v>0</v>
      </c>
      <c r="AD11" s="38"/>
      <c r="AE11" s="38"/>
      <c r="AF11" s="38"/>
      <c r="AG11" s="38"/>
      <c r="AL11" s="38"/>
      <c r="AM11" s="38"/>
      <c r="AN11" s="38"/>
      <c r="AO11" s="38"/>
      <c r="AP11" s="38"/>
      <c r="AQ11" s="38"/>
      <c r="AR11" s="38"/>
      <c r="AW11" s="38"/>
      <c r="AX11" s="38"/>
      <c r="AY11" s="38"/>
      <c r="AZ11" s="38"/>
      <c r="BA11" s="38"/>
      <c r="BB11" s="38"/>
      <c r="BC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</row>
    <row r="12" spans="1:71">
      <c r="A12" s="38">
        <f>'BPTT hidden ke input'!O39</f>
        <v>3.0434795768048226E-2</v>
      </c>
      <c r="B12" s="38">
        <f>'BPTT hidden ke input'!P39</f>
        <v>3.0434795768048227E-10</v>
      </c>
      <c r="C12" s="38">
        <f>'BPTT hidden ke input'!Q39</f>
        <v>3.3356472474005265E-3</v>
      </c>
      <c r="D12" s="38">
        <f>'BPTT hidden ke input'!R39</f>
        <v>-7.2293911397202024E-3</v>
      </c>
      <c r="E12" s="38"/>
      <c r="F12" s="38">
        <f>'BPTT hidden ke input'!O43</f>
        <v>3.2460304645557839E-2</v>
      </c>
      <c r="G12" s="38">
        <f>'BPTT hidden ke input'!P43</f>
        <v>3.2460304645557842E-10</v>
      </c>
      <c r="H12" s="38">
        <f>'BPTT hidden ke input'!Q43</f>
        <v>4.5086115005993259E-3</v>
      </c>
      <c r="I12" s="38">
        <f>'BPTT hidden ke input'!R43</f>
        <v>-7.4205304779509122E-3</v>
      </c>
      <c r="J12" s="38"/>
      <c r="K12" s="38">
        <f>'BPTT hidden ke input'!O47</f>
        <v>3.3130112178899759E-2</v>
      </c>
      <c r="L12" s="38">
        <f>'BPTT hidden ke input'!P47</f>
        <v>3.313011217889976E-10</v>
      </c>
      <c r="M12" s="38">
        <f>'BPTT hidden ke input'!Q47</f>
        <v>3.7090473483047614E-3</v>
      </c>
      <c r="N12" s="38">
        <f>'BPTT hidden ke input'!R47</f>
        <v>-6.9868517687921841E-3</v>
      </c>
      <c r="P12" s="38">
        <f>'BPTT hidden ke input'!O51</f>
        <v>3.2088251908660693E-2</v>
      </c>
      <c r="Q12" s="38">
        <f>'BPTT hidden ke input'!P51</f>
        <v>3.2088251908660694E-10</v>
      </c>
      <c r="R12" s="38">
        <f>'BPTT hidden ke input'!Q51</f>
        <v>2.7530595412086612E-3</v>
      </c>
      <c r="S12" s="38">
        <f>'BPTT hidden ke input'!R51</f>
        <v>-5.7654927462905594E-3</v>
      </c>
      <c r="T12" s="38"/>
      <c r="U12" s="38">
        <f>'BPTT hidden ke input'!O55</f>
        <v>2.692506350390134E-2</v>
      </c>
      <c r="V12" s="38">
        <f>'BPTT hidden ke input'!P55</f>
        <v>2.6925063503901342E-10</v>
      </c>
      <c r="W12" s="38">
        <f>'BPTT hidden ke input'!Q55</f>
        <v>4.4440785713982184E-3</v>
      </c>
      <c r="X12" s="38">
        <f>'BPTT hidden ke input'!R55</f>
        <v>-3.1818642270037322E-3</v>
      </c>
      <c r="Z12" s="38">
        <f>'BPTT hidden ke input'!O59</f>
        <v>1.7462904283222426E-2</v>
      </c>
      <c r="AA12" s="38">
        <f>'BPTT hidden ke input'!P59</f>
        <v>1.7462904283222427E-10</v>
      </c>
      <c r="AB12" s="38">
        <f>'BPTT hidden ke input'!Q59</f>
        <v>4.8008141254686811E-3</v>
      </c>
      <c r="AC12" s="38">
        <f>'BPTT hidden ke input'!R59</f>
        <v>0</v>
      </c>
      <c r="AD12" s="38"/>
      <c r="AE12" s="38"/>
      <c r="AF12" s="38"/>
      <c r="AG12" s="38"/>
      <c r="AL12" s="38"/>
      <c r="AM12" s="38"/>
      <c r="AN12" s="38"/>
      <c r="AO12" s="38"/>
      <c r="AP12" s="38"/>
      <c r="AQ12" s="38"/>
      <c r="AR12" s="38"/>
      <c r="AW12" s="38"/>
      <c r="AX12" s="38"/>
      <c r="AY12" s="38"/>
      <c r="AZ12" s="38"/>
      <c r="BA12" s="38"/>
      <c r="BB12" s="38"/>
      <c r="BC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</row>
    <row r="13" spans="1:71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P13" s="38"/>
      <c r="Q13" s="38"/>
      <c r="R13" s="38"/>
      <c r="S13" s="38"/>
      <c r="T13" s="38"/>
      <c r="U13" s="38"/>
      <c r="V13" s="38"/>
      <c r="W13" s="38"/>
      <c r="X13" s="38"/>
      <c r="Z13" s="38"/>
      <c r="AA13" s="38"/>
      <c r="AB13" s="38"/>
      <c r="AC13" s="38"/>
      <c r="AD13" s="38"/>
      <c r="AE13" s="38"/>
      <c r="AF13" s="38"/>
      <c r="AG13" s="38"/>
      <c r="AL13" s="38"/>
      <c r="AM13" s="38"/>
      <c r="AN13" s="38"/>
      <c r="AO13" s="38"/>
      <c r="AP13" s="38"/>
      <c r="AQ13" s="38"/>
      <c r="AR13" s="38"/>
      <c r="AW13" s="38"/>
      <c r="AX13" s="38"/>
      <c r="AY13" s="38"/>
      <c r="AZ13" s="38"/>
      <c r="BA13" s="38"/>
      <c r="BB13" s="38"/>
      <c r="BC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</row>
    <row r="14" spans="1:71">
      <c r="A14" s="38" t="s">
        <v>171</v>
      </c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P14" s="38"/>
      <c r="Q14" s="38"/>
      <c r="R14" s="38"/>
      <c r="S14" s="38"/>
      <c r="T14" s="38"/>
      <c r="U14" s="38"/>
      <c r="V14" s="38"/>
      <c r="W14" s="38"/>
      <c r="X14" s="38"/>
      <c r="Z14" s="38"/>
      <c r="AA14" s="38"/>
      <c r="AB14" s="38"/>
      <c r="AC14" s="38"/>
      <c r="AD14" s="38"/>
      <c r="AF14" s="38"/>
      <c r="AG14" s="38"/>
      <c r="AL14" s="38"/>
      <c r="AM14" s="38"/>
      <c r="AN14" s="38"/>
      <c r="AO14" s="38"/>
      <c r="AP14" s="38"/>
      <c r="AQ14" s="38"/>
      <c r="AR14" s="38"/>
      <c r="AW14" s="38"/>
      <c r="AX14" s="38"/>
      <c r="AY14" s="38"/>
      <c r="AZ14" s="38"/>
      <c r="BA14" s="38"/>
      <c r="BB14" s="38"/>
      <c r="BC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</row>
    <row r="15" spans="1:71">
      <c r="A15" s="38" t="s">
        <v>172</v>
      </c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P15" s="38"/>
      <c r="Q15" s="38"/>
      <c r="R15" s="38"/>
      <c r="S15" s="38"/>
      <c r="T15" s="38"/>
      <c r="U15" s="38"/>
      <c r="V15" s="38"/>
      <c r="W15" s="38"/>
      <c r="X15" s="38"/>
      <c r="Z15" s="38"/>
      <c r="AA15" s="38"/>
      <c r="AB15" s="38"/>
      <c r="AC15" s="38"/>
      <c r="AD15" s="38"/>
      <c r="AE15" s="38"/>
      <c r="AF15" s="38"/>
      <c r="AG15" s="38"/>
      <c r="AL15" s="38"/>
      <c r="AM15" s="38"/>
      <c r="AN15" s="38"/>
      <c r="AO15" s="38"/>
      <c r="AP15" s="38"/>
      <c r="AQ15" s="38"/>
      <c r="AR15" s="38"/>
      <c r="AW15" s="38"/>
      <c r="AX15" s="38"/>
      <c r="AY15" s="38"/>
      <c r="AZ15" s="38"/>
      <c r="BA15" s="38"/>
      <c r="BB15" s="38"/>
      <c r="BC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</row>
    <row r="16" spans="1:71">
      <c r="A16" s="38">
        <v>0</v>
      </c>
      <c r="B16" s="38">
        <v>0</v>
      </c>
      <c r="C16" s="38">
        <v>0</v>
      </c>
      <c r="D16" s="38">
        <v>0</v>
      </c>
      <c r="E16" s="38"/>
      <c r="F16" s="38">
        <f>A24</f>
        <v>-0.21354602441433568</v>
      </c>
      <c r="G16" s="38">
        <f t="shared" ref="F16:I19" si="0">B24</f>
        <v>-2.135460244143357E-9</v>
      </c>
      <c r="H16" s="38">
        <f t="shared" si="0"/>
        <v>-2.3404599589224872E-2</v>
      </c>
      <c r="I16" s="38">
        <f t="shared" si="0"/>
        <v>5.0725089420321619E-2</v>
      </c>
      <c r="J16" s="38"/>
      <c r="K16" s="38">
        <f t="shared" ref="K16:N19" si="1">F24</f>
        <v>-0.54188163909120945</v>
      </c>
      <c r="L16" s="38">
        <f t="shared" si="1"/>
        <v>-5.4188163909120948E-9</v>
      </c>
      <c r="M16" s="38">
        <f t="shared" si="1"/>
        <v>-6.9009153968879605E-2</v>
      </c>
      <c r="N16" s="38">
        <f t="shared" si="1"/>
        <v>0.12578367135017146</v>
      </c>
      <c r="P16" s="38">
        <f t="shared" ref="P16:S19" si="2">K24</f>
        <v>-0.92905385718146749</v>
      </c>
      <c r="Q16" s="38">
        <f t="shared" si="2"/>
        <v>-9.2905385718146764E-9</v>
      </c>
      <c r="R16" s="38">
        <f t="shared" si="2"/>
        <v>-0.11235461809198463</v>
      </c>
      <c r="S16" s="38">
        <f t="shared" si="2"/>
        <v>0.20743491606023234</v>
      </c>
      <c r="T16" s="38"/>
      <c r="U16" s="38">
        <f t="shared" ref="U16:X19" si="3">P24</f>
        <v>-1.3491922264601135</v>
      </c>
      <c r="V16" s="38">
        <f t="shared" si="3"/>
        <v>-1.3491922264601136E-8</v>
      </c>
      <c r="W16" s="38">
        <f t="shared" si="3"/>
        <v>-0.14840101754879759</v>
      </c>
      <c r="X16" s="38">
        <f t="shared" si="3"/>
        <v>0.28292375002381115</v>
      </c>
      <c r="Z16" s="38">
        <f t="shared" ref="Z16:AC19" si="4">U24</f>
        <v>-1.7950040423293732</v>
      </c>
      <c r="AA16" s="38">
        <f t="shared" si="4"/>
        <v>-1.7950040423293732E-8</v>
      </c>
      <c r="AB16" s="38">
        <f t="shared" si="4"/>
        <v>-0.22198386118790853</v>
      </c>
      <c r="AC16" s="38">
        <f t="shared" si="4"/>
        <v>0.33560747605047159</v>
      </c>
      <c r="AD16" s="38"/>
      <c r="AE16" s="38"/>
      <c r="AF16" s="38"/>
      <c r="AG16" s="38"/>
      <c r="AL16" s="38"/>
      <c r="AM16" s="38"/>
      <c r="AN16" s="38"/>
      <c r="AO16" s="38"/>
      <c r="AP16" s="38"/>
      <c r="AQ16" s="38"/>
      <c r="AR16" s="38"/>
      <c r="AW16" s="38"/>
      <c r="AX16" s="38"/>
      <c r="AY16" s="38"/>
      <c r="AZ16" s="38"/>
      <c r="BA16" s="38"/>
      <c r="BB16" s="38"/>
      <c r="BC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</row>
    <row r="17" spans="1:71">
      <c r="A17" s="38">
        <v>0</v>
      </c>
      <c r="B17" s="38">
        <v>0</v>
      </c>
      <c r="C17" s="38">
        <v>0</v>
      </c>
      <c r="D17" s="38">
        <v>0</v>
      </c>
      <c r="E17" s="38"/>
      <c r="F17" s="38">
        <f t="shared" si="0"/>
        <v>1.9904112184216772E-2</v>
      </c>
      <c r="G17" s="38">
        <f t="shared" si="0"/>
        <v>1.9904112184216772E-10</v>
      </c>
      <c r="H17" s="38">
        <f t="shared" si="0"/>
        <v>2.1814865302607457E-3</v>
      </c>
      <c r="I17" s="38">
        <f t="shared" si="0"/>
        <v>-4.7279637874107399E-3</v>
      </c>
      <c r="J17" s="38"/>
      <c r="K17" s="38">
        <f t="shared" si="1"/>
        <v>5.0430137418323438E-2</v>
      </c>
      <c r="L17" s="38">
        <f t="shared" si="1"/>
        <v>5.0430137418323445E-10</v>
      </c>
      <c r="M17" s="38">
        <f t="shared" si="1"/>
        <v>6.4214340581997065E-3</v>
      </c>
      <c r="N17" s="38">
        <f t="shared" si="1"/>
        <v>-1.1706311744825431E-2</v>
      </c>
      <c r="P17" s="38">
        <f t="shared" si="2"/>
        <v>8.5794162239799909E-2</v>
      </c>
      <c r="Q17" s="38">
        <f t="shared" si="2"/>
        <v>8.5794162239799909E-10</v>
      </c>
      <c r="R17" s="38">
        <f t="shared" si="2"/>
        <v>1.0380576779515933E-2</v>
      </c>
      <c r="S17" s="38">
        <f t="shared" si="2"/>
        <v>-1.9164276210545179E-2</v>
      </c>
      <c r="T17" s="38"/>
      <c r="U17" s="38">
        <f t="shared" si="3"/>
        <v>0.12309777298684449</v>
      </c>
      <c r="V17" s="38">
        <f t="shared" si="3"/>
        <v>1.2309777298684448E-9</v>
      </c>
      <c r="W17" s="38">
        <f t="shared" si="3"/>
        <v>1.3581095828699985E-2</v>
      </c>
      <c r="X17" s="38">
        <f t="shared" si="3"/>
        <v>-2.5866844421014855E-2</v>
      </c>
      <c r="Z17" s="38">
        <f t="shared" si="4"/>
        <v>0.16120182544373796</v>
      </c>
      <c r="AA17" s="38">
        <f t="shared" si="4"/>
        <v>1.6120182544373794E-9</v>
      </c>
      <c r="AB17" s="38">
        <f t="shared" si="4"/>
        <v>1.9870306733720786E-2</v>
      </c>
      <c r="AC17" s="38">
        <f t="shared" si="4"/>
        <v>-3.0369783528248363E-2</v>
      </c>
      <c r="AD17" s="38"/>
      <c r="AE17" s="38"/>
      <c r="AF17" s="38"/>
      <c r="AG17" s="38"/>
      <c r="AL17" s="38"/>
      <c r="AM17" s="38"/>
      <c r="AN17" s="38"/>
      <c r="AO17" s="38"/>
      <c r="AP17" s="38"/>
      <c r="AQ17" s="38"/>
      <c r="AR17" s="38"/>
      <c r="AW17" s="38"/>
      <c r="AX17" s="38"/>
      <c r="AY17" s="38"/>
      <c r="AZ17" s="38"/>
      <c r="BA17" s="38"/>
      <c r="BB17" s="38"/>
      <c r="BC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</row>
    <row r="18" spans="1:71">
      <c r="A18" s="38">
        <v>0</v>
      </c>
      <c r="B18" s="38">
        <v>0</v>
      </c>
      <c r="C18" s="38">
        <v>0</v>
      </c>
      <c r="D18" s="38">
        <v>0</v>
      </c>
      <c r="E18" s="38"/>
      <c r="F18" s="38">
        <f t="shared" si="0"/>
        <v>2.6894179590235073E-2</v>
      </c>
      <c r="G18" s="38">
        <f t="shared" si="0"/>
        <v>2.6894179590235074E-10</v>
      </c>
      <c r="H18" s="38">
        <f t="shared" si="0"/>
        <v>2.9475964552206383E-3</v>
      </c>
      <c r="I18" s="38">
        <f t="shared" si="0"/>
        <v>-6.3883636716829516E-3</v>
      </c>
      <c r="J18" s="38"/>
      <c r="K18" s="38">
        <f t="shared" si="1"/>
        <v>6.7030662146289749E-2</v>
      </c>
      <c r="L18" s="38">
        <f t="shared" si="1"/>
        <v>6.7030662146289763E-10</v>
      </c>
      <c r="M18" s="38">
        <f t="shared" si="1"/>
        <v>8.5223995515494502E-3</v>
      </c>
      <c r="N18" s="38">
        <f t="shared" si="1"/>
        <v>-1.5563693211472321E-2</v>
      </c>
      <c r="P18" s="38">
        <f t="shared" si="2"/>
        <v>0.11080144546897669</v>
      </c>
      <c r="Q18" s="38">
        <f t="shared" si="2"/>
        <v>1.108014454689767E-9</v>
      </c>
      <c r="R18" s="38">
        <f t="shared" si="2"/>
        <v>1.3422712201852881E-2</v>
      </c>
      <c r="S18" s="38">
        <f t="shared" si="2"/>
        <v>-2.4794569739391488E-2</v>
      </c>
      <c r="T18" s="38"/>
      <c r="U18" s="38">
        <f t="shared" si="3"/>
        <v>0.15035713401118941</v>
      </c>
      <c r="V18" s="38">
        <f t="shared" si="3"/>
        <v>1.5035713401118944E-9</v>
      </c>
      <c r="W18" s="38">
        <f t="shared" si="3"/>
        <v>1.681645163210289E-2</v>
      </c>
      <c r="X18" s="38">
        <f t="shared" si="3"/>
        <v>-3.1901782560265123E-2</v>
      </c>
      <c r="Z18" s="38">
        <f t="shared" si="4"/>
        <v>0.17748604065420184</v>
      </c>
      <c r="AA18" s="38">
        <f t="shared" si="4"/>
        <v>1.7748604065420188E-9</v>
      </c>
      <c r="AB18" s="38">
        <f t="shared" si="4"/>
        <v>2.1294175246764198E-2</v>
      </c>
      <c r="AC18" s="38">
        <f t="shared" si="4"/>
        <v>-3.5107735911224451E-2</v>
      </c>
      <c r="AD18" s="38"/>
      <c r="AE18" s="38"/>
      <c r="AF18" s="38"/>
      <c r="AG18" s="38"/>
      <c r="AL18" s="38"/>
      <c r="AM18" s="38"/>
      <c r="AN18" s="38"/>
      <c r="AO18" s="38"/>
      <c r="AP18" s="38"/>
      <c r="AQ18" s="38"/>
      <c r="AR18" s="38"/>
      <c r="AW18" s="38"/>
      <c r="AX18" s="38"/>
      <c r="AY18" s="38"/>
      <c r="AZ18" s="38"/>
      <c r="BA18" s="38"/>
      <c r="BB18" s="38"/>
      <c r="BC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</row>
    <row r="19" spans="1:71">
      <c r="A19" s="38">
        <v>0</v>
      </c>
      <c r="B19" s="38">
        <v>0</v>
      </c>
      <c r="C19" s="38">
        <v>0</v>
      </c>
      <c r="D19" s="38">
        <v>0</v>
      </c>
      <c r="E19" s="38"/>
      <c r="F19" s="38">
        <f t="shared" si="0"/>
        <v>3.0434795768048226E-2</v>
      </c>
      <c r="G19" s="38">
        <f t="shared" si="0"/>
        <v>3.0434795768048227E-10</v>
      </c>
      <c r="H19" s="38">
        <f t="shared" si="0"/>
        <v>3.3356472474005265E-3</v>
      </c>
      <c r="I19" s="38">
        <f t="shared" si="0"/>
        <v>-7.2293911397202024E-3</v>
      </c>
      <c r="J19" s="38"/>
      <c r="K19" s="38">
        <f t="shared" si="1"/>
        <v>6.2895100413606062E-2</v>
      </c>
      <c r="L19" s="38">
        <f t="shared" si="1"/>
        <v>6.2895100413606074E-10</v>
      </c>
      <c r="M19" s="38">
        <f t="shared" si="1"/>
        <v>7.8442587479998528E-3</v>
      </c>
      <c r="N19" s="38">
        <f t="shared" si="1"/>
        <v>-1.4649921617671115E-2</v>
      </c>
      <c r="P19" s="38">
        <f t="shared" si="2"/>
        <v>9.6025212592505821E-2</v>
      </c>
      <c r="Q19" s="38">
        <f t="shared" si="2"/>
        <v>9.6025212592505833E-10</v>
      </c>
      <c r="R19" s="38">
        <f t="shared" si="2"/>
        <v>1.1553306096304615E-2</v>
      </c>
      <c r="S19" s="38">
        <f t="shared" si="2"/>
        <v>-2.16367733864633E-2</v>
      </c>
      <c r="T19" s="38"/>
      <c r="U19" s="38">
        <f t="shared" si="3"/>
        <v>0.12811346450116651</v>
      </c>
      <c r="V19" s="38">
        <f t="shared" si="3"/>
        <v>1.2811346450116653E-9</v>
      </c>
      <c r="W19" s="38">
        <f t="shared" si="3"/>
        <v>1.4306365637513276E-2</v>
      </c>
      <c r="X19" s="38">
        <f t="shared" si="3"/>
        <v>-2.7402266132753858E-2</v>
      </c>
      <c r="Z19" s="38">
        <f t="shared" si="4"/>
        <v>0.15503852800506784</v>
      </c>
      <c r="AA19" s="38">
        <f t="shared" si="4"/>
        <v>1.5503852800506788E-9</v>
      </c>
      <c r="AB19" s="38">
        <f t="shared" si="4"/>
        <v>1.8750444208911494E-2</v>
      </c>
      <c r="AC19" s="38">
        <f t="shared" si="4"/>
        <v>-3.0584130359757589E-2</v>
      </c>
      <c r="AD19" s="38"/>
      <c r="AE19" s="38"/>
      <c r="AF19" s="38"/>
      <c r="AG19" s="38"/>
      <c r="AL19" s="38"/>
      <c r="AM19" s="38"/>
      <c r="AN19" s="38"/>
      <c r="AO19" s="38"/>
      <c r="AP19" s="38"/>
      <c r="AQ19" s="38"/>
      <c r="AR19" s="38"/>
      <c r="AW19" s="38"/>
      <c r="AX19" s="38"/>
      <c r="AY19" s="38"/>
      <c r="AZ19" s="38"/>
      <c r="BA19" s="38"/>
      <c r="BB19" s="38"/>
      <c r="BC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</row>
    <row r="20" spans="1:7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P20" s="38"/>
      <c r="Q20" s="38"/>
      <c r="R20" s="38"/>
      <c r="S20" s="38"/>
      <c r="T20" s="38"/>
      <c r="U20" s="38"/>
      <c r="V20" s="38"/>
      <c r="W20" s="38"/>
      <c r="X20" s="38"/>
      <c r="Z20" s="38"/>
      <c r="AA20" s="38"/>
      <c r="AB20" s="38"/>
      <c r="AC20" s="38"/>
      <c r="AD20" s="38"/>
      <c r="AE20" s="38"/>
      <c r="AF20" s="38"/>
      <c r="AG20" s="38"/>
      <c r="AL20" s="38"/>
      <c r="AM20" s="38"/>
      <c r="AN20" s="38"/>
      <c r="AO20" s="38"/>
      <c r="AP20" s="38"/>
      <c r="AQ20" s="38"/>
      <c r="AR20" s="38"/>
      <c r="AW20" s="38"/>
      <c r="AX20" s="38"/>
      <c r="AY20" s="38"/>
      <c r="AZ20" s="38"/>
      <c r="BA20" s="38"/>
      <c r="BB20" s="38"/>
      <c r="BC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</row>
    <row r="21" spans="1:71">
      <c r="A21" s="38" t="str">
        <f>$F$21</f>
        <v>E =</v>
      </c>
      <c r="B21" s="38">
        <f>'BACKPRO 1 (LSTM)'!$V$24/6</f>
        <v>2.2501421448655707E-2</v>
      </c>
      <c r="C21" s="38"/>
      <c r="D21" s="38"/>
      <c r="E21" s="38"/>
      <c r="F21" s="38" t="str">
        <f>'BACKPRO 1 (LSTM)'!AO110</f>
        <v>E =</v>
      </c>
      <c r="G21" s="38">
        <f>'BACKPRO 1 (LSTM)'!$AO$24/6</f>
        <v>5.1429490238842801E-2</v>
      </c>
      <c r="H21" s="38"/>
      <c r="I21" s="38"/>
      <c r="J21" s="38"/>
      <c r="K21" s="38" t="s">
        <v>175</v>
      </c>
      <c r="L21" s="38">
        <f>'BACKPRO 1 (LSTM)'!$BH$24/6</f>
        <v>8.2054438948781283E-2</v>
      </c>
      <c r="M21" s="38"/>
      <c r="N21" s="38"/>
      <c r="P21" s="38" t="s">
        <v>175</v>
      </c>
      <c r="Q21" s="38">
        <f>'BACKPRO 1 (LSTM)'!$CA$24/6</f>
        <v>0.10895820919898953</v>
      </c>
      <c r="R21" s="38"/>
      <c r="S21" s="38"/>
      <c r="T21" s="38"/>
      <c r="U21" s="38" t="s">
        <v>175</v>
      </c>
      <c r="V21" s="38">
        <f>'BACKPRO 1 (LSTM)'!$CT$24/6</f>
        <v>0.13108092748580291</v>
      </c>
      <c r="W21" s="38"/>
      <c r="X21" s="38"/>
      <c r="Z21" s="38" t="s">
        <v>175</v>
      </c>
      <c r="AA21" s="38">
        <f>'BACKPRO 1 (LSTM)'!$DM$24/6</f>
        <v>0.15468329459286959</v>
      </c>
      <c r="AB21" s="38"/>
      <c r="AC21" s="38"/>
      <c r="AD21" s="38"/>
      <c r="AE21" s="38"/>
      <c r="AF21" s="38"/>
      <c r="AG21" s="38"/>
      <c r="AL21" s="38"/>
      <c r="AM21" s="38"/>
      <c r="AN21" s="38"/>
      <c r="AO21" s="38"/>
      <c r="AP21" s="38"/>
      <c r="AQ21" s="38"/>
      <c r="AR21" s="38"/>
      <c r="AW21" s="38"/>
      <c r="AX21" s="38"/>
      <c r="AY21" s="38"/>
      <c r="AZ21" s="38"/>
      <c r="BA21" s="38"/>
      <c r="BB21" s="38"/>
      <c r="BC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</row>
    <row r="22" spans="1:7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P22" s="38"/>
      <c r="Q22" s="38"/>
      <c r="R22" s="38"/>
      <c r="S22" s="38"/>
      <c r="T22" s="38"/>
      <c r="U22" s="38"/>
      <c r="V22" s="38"/>
      <c r="W22" s="38"/>
      <c r="X22" s="38"/>
      <c r="Z22" s="38"/>
      <c r="AA22" s="38"/>
      <c r="AB22" s="38"/>
      <c r="AC22" s="38"/>
      <c r="AD22" s="38"/>
      <c r="AE22" s="38"/>
      <c r="AF22" s="38"/>
      <c r="AG22" s="38"/>
      <c r="AL22" s="38"/>
      <c r="AM22" s="38"/>
      <c r="AN22" s="38"/>
      <c r="AO22" s="38"/>
      <c r="AP22" s="38"/>
      <c r="AQ22" s="38"/>
      <c r="AR22" s="38"/>
      <c r="AW22" s="38"/>
      <c r="AX22" s="38"/>
      <c r="AY22" s="38"/>
      <c r="AZ22" s="38"/>
      <c r="BA22" s="38"/>
      <c r="BB22" s="38"/>
      <c r="BC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</row>
    <row r="23" spans="1:71">
      <c r="A23" s="64" t="s">
        <v>173</v>
      </c>
      <c r="B23" s="38"/>
      <c r="C23" s="38"/>
      <c r="D23" s="38"/>
      <c r="E23" s="38"/>
      <c r="F23" s="38">
        <v>5</v>
      </c>
      <c r="G23" s="38"/>
      <c r="H23" s="38"/>
      <c r="I23" s="38"/>
      <c r="J23" s="38"/>
      <c r="K23" s="38">
        <v>4</v>
      </c>
      <c r="L23" s="38"/>
      <c r="M23" s="38"/>
      <c r="N23" s="38"/>
      <c r="P23" s="38">
        <v>3</v>
      </c>
      <c r="Q23" s="38"/>
      <c r="R23" s="38"/>
      <c r="S23" s="38"/>
      <c r="T23" s="38"/>
      <c r="U23" s="38">
        <v>2</v>
      </c>
      <c r="V23" s="38"/>
      <c r="W23" s="38"/>
      <c r="X23" s="38"/>
      <c r="Z23" s="38">
        <v>1</v>
      </c>
      <c r="AA23" s="38"/>
      <c r="AB23" s="38"/>
      <c r="AC23" s="38"/>
      <c r="AD23" s="38"/>
      <c r="AE23" s="38"/>
      <c r="AF23" s="38"/>
      <c r="AG23" s="38"/>
      <c r="AL23" s="38"/>
      <c r="AM23" s="38"/>
      <c r="AN23" s="38"/>
      <c r="AO23" s="38"/>
      <c r="AP23" s="38"/>
      <c r="AQ23" s="38"/>
      <c r="AR23" s="38"/>
      <c r="AW23" s="38"/>
      <c r="AX23" s="38"/>
      <c r="AY23" s="38"/>
      <c r="AZ23" s="38"/>
      <c r="BA23" s="38"/>
      <c r="BB23" s="38"/>
      <c r="BC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</row>
    <row r="24" spans="1:71">
      <c r="A24" s="38">
        <f t="shared" ref="A24:D27" si="5">A9+A16</f>
        <v>-0.21354602441433568</v>
      </c>
      <c r="B24" s="38">
        <f t="shared" si="5"/>
        <v>-2.135460244143357E-9</v>
      </c>
      <c r="C24" s="38">
        <f t="shared" si="5"/>
        <v>-2.3404599589224872E-2</v>
      </c>
      <c r="D24" s="38">
        <f t="shared" si="5"/>
        <v>5.0725089420321619E-2</v>
      </c>
      <c r="E24" s="38"/>
      <c r="F24" s="38">
        <f t="shared" ref="F24:I27" si="6">F9+F16</f>
        <v>-0.54188163909120945</v>
      </c>
      <c r="G24" s="38">
        <f t="shared" si="6"/>
        <v>-5.4188163909120948E-9</v>
      </c>
      <c r="H24" s="38">
        <f t="shared" si="6"/>
        <v>-6.9009153968879605E-2</v>
      </c>
      <c r="I24" s="38">
        <f t="shared" si="6"/>
        <v>0.12578367135017146</v>
      </c>
      <c r="J24" s="38"/>
      <c r="K24" s="38">
        <f t="shared" ref="K24:N27" si="7">K9+K16</f>
        <v>-0.92905385718146749</v>
      </c>
      <c r="L24" s="38">
        <f t="shared" si="7"/>
        <v>-9.2905385718146764E-9</v>
      </c>
      <c r="M24" s="38">
        <f t="shared" si="7"/>
        <v>-0.11235461809198463</v>
      </c>
      <c r="N24" s="38">
        <f t="shared" si="7"/>
        <v>0.20743491606023234</v>
      </c>
      <c r="P24" s="38">
        <f t="shared" ref="P24:S27" si="8">P9+P16</f>
        <v>-1.3491922264601135</v>
      </c>
      <c r="Q24" s="38">
        <f t="shared" si="8"/>
        <v>-1.3491922264601136E-8</v>
      </c>
      <c r="R24" s="38">
        <f t="shared" si="8"/>
        <v>-0.14840101754879759</v>
      </c>
      <c r="S24" s="38">
        <f t="shared" si="8"/>
        <v>0.28292375002381115</v>
      </c>
      <c r="T24" s="38"/>
      <c r="U24" s="38">
        <f t="shared" ref="U24:X27" si="9">U9+U16</f>
        <v>-1.7950040423293732</v>
      </c>
      <c r="V24" s="38">
        <f t="shared" si="9"/>
        <v>-1.7950040423293732E-8</v>
      </c>
      <c r="W24" s="38">
        <f t="shared" si="9"/>
        <v>-0.22198386118790853</v>
      </c>
      <c r="X24" s="38">
        <f t="shared" si="9"/>
        <v>0.33560747605047159</v>
      </c>
      <c r="Z24" s="38">
        <f t="shared" ref="Z24:AC27" si="10">Z9+Z16</f>
        <v>-2.2676865457716957</v>
      </c>
      <c r="AA24" s="38">
        <f t="shared" si="10"/>
        <v>-2.2676865457716956E-8</v>
      </c>
      <c r="AB24" s="38">
        <f t="shared" si="10"/>
        <v>-0.35193136605787478</v>
      </c>
      <c r="AC24" s="38">
        <f t="shared" si="10"/>
        <v>0.33560747605047159</v>
      </c>
      <c r="AD24" s="38"/>
      <c r="AE24" s="38"/>
      <c r="AF24" s="38"/>
      <c r="AG24" s="38"/>
      <c r="AL24" s="38"/>
      <c r="AM24" s="38"/>
      <c r="AN24" s="38"/>
      <c r="AO24" s="38"/>
      <c r="AP24" s="38"/>
      <c r="AQ24" s="38"/>
      <c r="AR24" s="38"/>
      <c r="AW24" s="38"/>
      <c r="AX24" s="38"/>
      <c r="AY24" s="38"/>
      <c r="AZ24" s="38"/>
      <c r="BA24" s="38"/>
      <c r="BB24" s="38"/>
      <c r="BC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</row>
    <row r="25" spans="1:71">
      <c r="A25" s="38">
        <f t="shared" si="5"/>
        <v>1.9904112184216772E-2</v>
      </c>
      <c r="B25" s="38">
        <f t="shared" si="5"/>
        <v>1.9904112184216772E-10</v>
      </c>
      <c r="C25" s="38">
        <f t="shared" si="5"/>
        <v>2.1814865302607457E-3</v>
      </c>
      <c r="D25" s="38">
        <f t="shared" si="5"/>
        <v>-4.7279637874107399E-3</v>
      </c>
      <c r="E25" s="38"/>
      <c r="F25" s="38">
        <f t="shared" si="6"/>
        <v>5.0430137418323438E-2</v>
      </c>
      <c r="G25" s="38">
        <f t="shared" si="6"/>
        <v>5.0430137418323445E-10</v>
      </c>
      <c r="H25" s="38">
        <f t="shared" si="6"/>
        <v>6.4214340581997065E-3</v>
      </c>
      <c r="I25" s="38">
        <f t="shared" si="6"/>
        <v>-1.1706311744825431E-2</v>
      </c>
      <c r="J25" s="38"/>
      <c r="K25" s="38">
        <f t="shared" si="7"/>
        <v>8.5794162239799909E-2</v>
      </c>
      <c r="L25" s="38">
        <f t="shared" si="7"/>
        <v>8.5794162239799909E-10</v>
      </c>
      <c r="M25" s="38">
        <f t="shared" si="7"/>
        <v>1.0380576779515933E-2</v>
      </c>
      <c r="N25" s="38">
        <f t="shared" si="7"/>
        <v>-1.9164276210545179E-2</v>
      </c>
      <c r="P25" s="38">
        <f t="shared" si="8"/>
        <v>0.12309777298684449</v>
      </c>
      <c r="Q25" s="38">
        <f t="shared" si="8"/>
        <v>1.2309777298684448E-9</v>
      </c>
      <c r="R25" s="38">
        <f t="shared" si="8"/>
        <v>1.3581095828699985E-2</v>
      </c>
      <c r="S25" s="38">
        <f t="shared" si="8"/>
        <v>-2.5866844421014855E-2</v>
      </c>
      <c r="T25" s="38"/>
      <c r="U25" s="38">
        <f t="shared" si="9"/>
        <v>0.16120182544373796</v>
      </c>
      <c r="V25" s="38">
        <f t="shared" si="9"/>
        <v>1.6120182544373794E-9</v>
      </c>
      <c r="W25" s="38">
        <f t="shared" si="9"/>
        <v>1.9870306733720786E-2</v>
      </c>
      <c r="X25" s="38">
        <f t="shared" si="9"/>
        <v>-3.0369783528248363E-2</v>
      </c>
      <c r="Z25" s="38">
        <f t="shared" si="10"/>
        <v>0.19826984406878903</v>
      </c>
      <c r="AA25" s="38">
        <f t="shared" si="10"/>
        <v>1.9826984406878903E-9</v>
      </c>
      <c r="AB25" s="38">
        <f t="shared" si="10"/>
        <v>3.0060860637704225E-2</v>
      </c>
      <c r="AC25" s="38">
        <f t="shared" si="10"/>
        <v>-3.0369783528248363E-2</v>
      </c>
      <c r="AD25" s="38"/>
      <c r="AE25" s="38"/>
      <c r="AF25" s="38"/>
      <c r="AG25" s="38"/>
      <c r="AL25" s="38"/>
      <c r="AM25" s="38"/>
      <c r="AN25" s="38"/>
      <c r="AO25" s="38"/>
      <c r="AP25" s="38"/>
      <c r="AQ25" s="38"/>
      <c r="AR25" s="38"/>
      <c r="AW25" s="38"/>
      <c r="AX25" s="38"/>
      <c r="AY25" s="38"/>
      <c r="AZ25" s="38"/>
      <c r="BA25" s="38"/>
      <c r="BB25" s="38"/>
      <c r="BC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</row>
    <row r="26" spans="1:71">
      <c r="A26" s="38">
        <f t="shared" si="5"/>
        <v>2.6894179590235073E-2</v>
      </c>
      <c r="B26" s="38">
        <f t="shared" si="5"/>
        <v>2.6894179590235074E-10</v>
      </c>
      <c r="C26" s="38">
        <f t="shared" si="5"/>
        <v>2.9475964552206383E-3</v>
      </c>
      <c r="D26" s="38">
        <f t="shared" si="5"/>
        <v>-6.3883636716829516E-3</v>
      </c>
      <c r="E26" s="38"/>
      <c r="F26" s="38">
        <f t="shared" si="6"/>
        <v>6.7030662146289749E-2</v>
      </c>
      <c r="G26" s="38">
        <f t="shared" si="6"/>
        <v>6.7030662146289763E-10</v>
      </c>
      <c r="H26" s="38">
        <f t="shared" si="6"/>
        <v>8.5223995515494502E-3</v>
      </c>
      <c r="I26" s="38">
        <f t="shared" si="6"/>
        <v>-1.5563693211472321E-2</v>
      </c>
      <c r="J26" s="38"/>
      <c r="K26" s="38">
        <f t="shared" si="7"/>
        <v>0.11080144546897669</v>
      </c>
      <c r="L26" s="38">
        <f t="shared" si="7"/>
        <v>1.108014454689767E-9</v>
      </c>
      <c r="M26" s="38">
        <f t="shared" si="7"/>
        <v>1.3422712201852881E-2</v>
      </c>
      <c r="N26" s="38">
        <f t="shared" si="7"/>
        <v>-2.4794569739391488E-2</v>
      </c>
      <c r="P26" s="38">
        <f t="shared" si="8"/>
        <v>0.15035713401118941</v>
      </c>
      <c r="Q26" s="38">
        <f t="shared" si="8"/>
        <v>1.5035713401118944E-9</v>
      </c>
      <c r="R26" s="38">
        <f t="shared" si="8"/>
        <v>1.681645163210289E-2</v>
      </c>
      <c r="S26" s="38">
        <f t="shared" si="8"/>
        <v>-3.1901782560265123E-2</v>
      </c>
      <c r="T26" s="38"/>
      <c r="U26" s="38">
        <f t="shared" si="9"/>
        <v>0.17748604065420184</v>
      </c>
      <c r="V26" s="38">
        <f t="shared" si="9"/>
        <v>1.7748604065420188E-9</v>
      </c>
      <c r="W26" s="38">
        <f t="shared" si="9"/>
        <v>2.1294175246764198E-2</v>
      </c>
      <c r="X26" s="38">
        <f t="shared" si="9"/>
        <v>-3.5107735911224451E-2</v>
      </c>
      <c r="Z26" s="38">
        <f t="shared" si="10"/>
        <v>0.17748604065420184</v>
      </c>
      <c r="AA26" s="38">
        <f t="shared" si="10"/>
        <v>1.7748604065420188E-9</v>
      </c>
      <c r="AB26" s="38">
        <f t="shared" si="10"/>
        <v>2.1294175246764198E-2</v>
      </c>
      <c r="AC26" s="38">
        <f t="shared" si="10"/>
        <v>-3.5107735911224451E-2</v>
      </c>
      <c r="AD26" s="38"/>
      <c r="AE26" s="38"/>
      <c r="AF26" s="38"/>
      <c r="AG26" s="38"/>
      <c r="AL26" s="38"/>
      <c r="AM26" s="38"/>
      <c r="AN26" s="38"/>
      <c r="AO26" s="38"/>
      <c r="AP26" s="38"/>
      <c r="AQ26" s="38"/>
      <c r="AR26" s="38"/>
      <c r="AW26" s="38"/>
      <c r="AX26" s="38"/>
      <c r="AY26" s="38"/>
      <c r="AZ26" s="38"/>
      <c r="BA26" s="38"/>
      <c r="BB26" s="38"/>
      <c r="BC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</row>
    <row r="27" spans="1:71">
      <c r="A27" s="38">
        <f t="shared" si="5"/>
        <v>3.0434795768048226E-2</v>
      </c>
      <c r="B27" s="38">
        <f t="shared" si="5"/>
        <v>3.0434795768048227E-10</v>
      </c>
      <c r="C27" s="38">
        <f t="shared" si="5"/>
        <v>3.3356472474005265E-3</v>
      </c>
      <c r="D27" s="38">
        <f t="shared" si="5"/>
        <v>-7.2293911397202024E-3</v>
      </c>
      <c r="E27" s="38"/>
      <c r="F27" s="38">
        <f t="shared" si="6"/>
        <v>6.2895100413606062E-2</v>
      </c>
      <c r="G27" s="38">
        <f t="shared" si="6"/>
        <v>6.2895100413606074E-10</v>
      </c>
      <c r="H27" s="38">
        <f t="shared" si="6"/>
        <v>7.8442587479998528E-3</v>
      </c>
      <c r="I27" s="38">
        <f t="shared" si="6"/>
        <v>-1.4649921617671115E-2</v>
      </c>
      <c r="J27" s="38"/>
      <c r="K27" s="38">
        <f t="shared" si="7"/>
        <v>9.6025212592505821E-2</v>
      </c>
      <c r="L27" s="38">
        <f t="shared" si="7"/>
        <v>9.6025212592505833E-10</v>
      </c>
      <c r="M27" s="38">
        <f t="shared" si="7"/>
        <v>1.1553306096304615E-2</v>
      </c>
      <c r="N27" s="38">
        <f t="shared" si="7"/>
        <v>-2.16367733864633E-2</v>
      </c>
      <c r="P27" s="38">
        <f t="shared" si="8"/>
        <v>0.12811346450116651</v>
      </c>
      <c r="Q27" s="38">
        <f t="shared" si="8"/>
        <v>1.2811346450116653E-9</v>
      </c>
      <c r="R27" s="38">
        <f t="shared" si="8"/>
        <v>1.4306365637513276E-2</v>
      </c>
      <c r="S27" s="38">
        <f t="shared" si="8"/>
        <v>-2.7402266132753858E-2</v>
      </c>
      <c r="T27" s="38"/>
      <c r="U27" s="38">
        <f t="shared" si="9"/>
        <v>0.15503852800506784</v>
      </c>
      <c r="V27" s="38">
        <f t="shared" si="9"/>
        <v>1.5503852800506788E-9</v>
      </c>
      <c r="W27" s="38">
        <f t="shared" si="9"/>
        <v>1.8750444208911494E-2</v>
      </c>
      <c r="X27" s="38">
        <f t="shared" si="9"/>
        <v>-3.0584130359757589E-2</v>
      </c>
      <c r="Z27" s="38">
        <f t="shared" si="10"/>
        <v>0.17250143228829026</v>
      </c>
      <c r="AA27" s="38">
        <f t="shared" si="10"/>
        <v>1.7250143228829031E-9</v>
      </c>
      <c r="AB27" s="38">
        <f t="shared" si="10"/>
        <v>2.3551258334380175E-2</v>
      </c>
      <c r="AC27" s="38">
        <f t="shared" si="10"/>
        <v>-3.0584130359757589E-2</v>
      </c>
      <c r="AD27" s="38"/>
      <c r="AE27" s="38"/>
      <c r="AF27" s="38"/>
      <c r="AG27" s="38"/>
      <c r="AL27" s="38"/>
      <c r="AM27" s="38"/>
      <c r="AN27" s="38"/>
      <c r="AO27" s="38"/>
      <c r="AP27" s="38"/>
      <c r="AQ27" s="38"/>
      <c r="AR27" s="38"/>
      <c r="AW27" s="38"/>
      <c r="AX27" s="38"/>
      <c r="AY27" s="38"/>
      <c r="AZ27" s="38"/>
      <c r="BA27" s="38"/>
      <c r="BB27" s="38"/>
      <c r="BC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</row>
    <row r="28" spans="1:71">
      <c r="AD28" s="38"/>
      <c r="AE28" s="38"/>
      <c r="AF28" s="38"/>
      <c r="AG28" s="38"/>
      <c r="AL28" s="38"/>
      <c r="AM28" s="38"/>
      <c r="AN28" s="38"/>
      <c r="AO28" s="38"/>
      <c r="AP28" s="38"/>
      <c r="AQ28" s="38"/>
      <c r="AR28" s="38"/>
      <c r="AW28" s="38"/>
      <c r="AX28" s="38"/>
      <c r="AY28" s="38"/>
      <c r="AZ28" s="38"/>
      <c r="BA28" s="38"/>
      <c r="BB28" s="38"/>
      <c r="BC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</row>
    <row r="29" spans="1:71">
      <c r="AD29" s="38"/>
      <c r="AE29" s="38"/>
      <c r="AF29" s="38"/>
      <c r="AG29" s="38"/>
      <c r="AL29" s="38"/>
      <c r="AM29" s="38"/>
      <c r="AN29" s="38"/>
      <c r="AO29" s="38"/>
      <c r="AP29" s="38"/>
      <c r="AQ29" s="38"/>
      <c r="AR29" s="38"/>
      <c r="AW29" s="38"/>
      <c r="AX29" s="38"/>
      <c r="AY29" s="38"/>
      <c r="AZ29" s="38"/>
      <c r="BA29" s="38"/>
      <c r="BB29" s="38"/>
      <c r="BC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</row>
    <row r="30" spans="1:71">
      <c r="Y30" t="s">
        <v>225</v>
      </c>
      <c r="AD30" s="38"/>
      <c r="AE30" s="38"/>
      <c r="AF30" s="38"/>
      <c r="AG30" s="38"/>
      <c r="AL30" s="38"/>
      <c r="AM30" s="38"/>
      <c r="AN30" s="38"/>
      <c r="AO30" s="38"/>
      <c r="AP30" s="38"/>
      <c r="AQ30" s="38"/>
      <c r="AR30" s="38"/>
      <c r="AW30" s="38"/>
      <c r="AX30" s="38"/>
      <c r="AY30" s="38"/>
      <c r="AZ30" s="38"/>
      <c r="BA30" s="38"/>
      <c r="BB30" s="38"/>
      <c r="BC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</row>
    <row r="31" spans="1:71">
      <c r="AD31" s="38"/>
      <c r="AE31" s="38"/>
      <c r="AF31" s="38"/>
      <c r="AG31" s="38"/>
      <c r="AL31" s="38"/>
      <c r="AM31" s="38"/>
      <c r="AN31" s="38"/>
      <c r="AO31" s="38"/>
      <c r="AP31" s="38"/>
      <c r="AQ31" s="38"/>
      <c r="AR31" s="38"/>
      <c r="AW31" s="38"/>
      <c r="AX31" s="38"/>
      <c r="AY31" s="38"/>
      <c r="AZ31" s="38"/>
      <c r="BA31" s="38"/>
      <c r="BB31" s="38"/>
      <c r="BC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</row>
    <row r="32" spans="1:71">
      <c r="AD32" s="38"/>
      <c r="AE32" s="38"/>
      <c r="AF32" s="38"/>
      <c r="AG32" s="38"/>
      <c r="AL32" s="38"/>
      <c r="AM32" s="38"/>
      <c r="AN32" s="38"/>
      <c r="AO32" s="38"/>
      <c r="AP32" s="38"/>
      <c r="AQ32" s="38"/>
      <c r="AR32" s="38"/>
      <c r="AW32" s="38"/>
      <c r="AX32" s="38"/>
      <c r="AY32" s="38"/>
      <c r="AZ32" s="38"/>
      <c r="BA32" s="38"/>
      <c r="BB32" s="38"/>
      <c r="BC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</row>
    <row r="33" spans="30:71">
      <c r="AE33" s="38"/>
      <c r="AF33" s="38"/>
      <c r="AG33" s="38"/>
      <c r="AL33" s="38"/>
      <c r="AM33" s="38"/>
      <c r="AN33" s="38"/>
      <c r="AO33" s="38"/>
      <c r="AP33" s="38"/>
      <c r="AQ33" s="38"/>
      <c r="AR33" s="38"/>
      <c r="AW33" s="38"/>
      <c r="AX33" s="38"/>
      <c r="AY33" s="38"/>
      <c r="AZ33" s="38"/>
      <c r="BA33" s="38"/>
      <c r="BB33" s="38"/>
      <c r="BC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</row>
    <row r="34" spans="30:71">
      <c r="AE34" s="38"/>
      <c r="AF34" s="38"/>
      <c r="AG34" s="38"/>
      <c r="AL34" s="38"/>
      <c r="AM34" s="38"/>
      <c r="AN34" s="38"/>
      <c r="AO34" s="38"/>
      <c r="AP34" s="38"/>
      <c r="AQ34" s="38"/>
      <c r="AR34" s="38"/>
      <c r="AW34" s="38"/>
      <c r="AX34" s="38"/>
      <c r="AY34" s="38"/>
      <c r="AZ34" s="38"/>
      <c r="BA34" s="38"/>
      <c r="BB34" s="38"/>
      <c r="BC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</row>
    <row r="35" spans="30:71">
      <c r="AE35" s="38"/>
      <c r="AF35" s="38"/>
      <c r="AG35" s="38"/>
      <c r="AL35" s="38"/>
      <c r="AM35" s="38"/>
      <c r="AN35" s="38"/>
      <c r="AO35" s="38"/>
      <c r="AP35" s="38"/>
      <c r="AQ35" s="38"/>
      <c r="AR35" s="38"/>
      <c r="AW35" s="38"/>
      <c r="AX35" s="38"/>
      <c r="AY35" s="38"/>
      <c r="AZ35" s="38"/>
      <c r="BA35" s="38"/>
      <c r="BB35" s="38"/>
      <c r="BC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</row>
    <row r="36" spans="30:71">
      <c r="AE36" s="38"/>
      <c r="AF36" s="38"/>
      <c r="AG36" s="38"/>
      <c r="AL36" s="38"/>
      <c r="AM36" s="38"/>
      <c r="AN36" s="38"/>
      <c r="AO36" s="38"/>
      <c r="AP36" s="38"/>
      <c r="AQ36" s="38"/>
      <c r="AR36" s="38"/>
      <c r="AW36" s="38"/>
      <c r="AX36" s="38"/>
      <c r="AY36" s="38"/>
      <c r="AZ36" s="38"/>
      <c r="BA36" s="38"/>
      <c r="BB36" s="38"/>
      <c r="BC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</row>
    <row r="37" spans="30:71">
      <c r="AE37" s="38"/>
      <c r="AF37" s="38"/>
      <c r="AG37" s="38"/>
      <c r="AL37" s="38"/>
      <c r="AM37" s="38"/>
      <c r="AN37" s="38"/>
      <c r="AO37" s="38"/>
      <c r="AP37" s="38"/>
      <c r="AQ37" s="38"/>
      <c r="AR37" s="38"/>
      <c r="AW37" s="38"/>
      <c r="AX37" s="38"/>
      <c r="AY37" s="38"/>
      <c r="AZ37" s="38"/>
      <c r="BA37" s="38"/>
      <c r="BB37" s="38"/>
      <c r="BC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</row>
    <row r="38" spans="30:71">
      <c r="AE38" s="38"/>
      <c r="AF38" s="38"/>
      <c r="AG38" s="38"/>
      <c r="AL38" s="38"/>
      <c r="AM38" s="38"/>
      <c r="AN38" s="38"/>
      <c r="AO38" s="38"/>
      <c r="AP38" s="38"/>
      <c r="AQ38" s="38"/>
      <c r="AR38" s="38"/>
      <c r="AW38" s="38"/>
      <c r="AX38" s="38"/>
      <c r="AY38" s="38"/>
      <c r="AZ38" s="38"/>
      <c r="BA38" s="38"/>
      <c r="BB38" s="38"/>
      <c r="BC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</row>
    <row r="39" spans="30:71">
      <c r="AE39" s="38"/>
      <c r="AF39" s="38"/>
      <c r="AG39" s="38"/>
      <c r="AL39" s="38"/>
      <c r="AM39" s="38"/>
      <c r="AN39" s="38"/>
      <c r="AO39" s="38"/>
      <c r="AP39" s="38"/>
      <c r="AQ39" s="38"/>
      <c r="AR39" s="38"/>
      <c r="AW39" s="38"/>
      <c r="AX39" s="38"/>
      <c r="AY39" s="38"/>
      <c r="AZ39" s="38"/>
      <c r="BA39" s="38"/>
      <c r="BB39" s="38"/>
      <c r="BC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</row>
    <row r="40" spans="30:71">
      <c r="AE40" s="38"/>
      <c r="AF40" s="38"/>
      <c r="AG40" s="38"/>
      <c r="AL40" s="38"/>
      <c r="AM40" s="38"/>
      <c r="AN40" s="38"/>
      <c r="AO40" s="38"/>
      <c r="AP40" s="38"/>
      <c r="AQ40" s="38"/>
      <c r="AR40" s="38"/>
      <c r="AW40" s="38"/>
      <c r="AX40" s="38"/>
      <c r="AY40" s="38"/>
      <c r="AZ40" s="38"/>
      <c r="BA40" s="38"/>
      <c r="BB40" s="38"/>
      <c r="BC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</row>
    <row r="41" spans="30:71">
      <c r="AE41" s="38"/>
      <c r="AF41" s="38"/>
      <c r="AG41" s="38"/>
      <c r="AL41" s="38"/>
      <c r="AM41" s="38"/>
      <c r="AN41" s="38"/>
      <c r="AO41" s="38"/>
      <c r="AP41" s="38"/>
      <c r="AQ41" s="38"/>
      <c r="AR41" s="38"/>
      <c r="AW41" s="38"/>
      <c r="AX41" s="38"/>
      <c r="AY41" s="38"/>
      <c r="AZ41" s="38"/>
      <c r="BA41" s="38"/>
      <c r="BB41" s="38"/>
      <c r="BC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</row>
    <row r="42" spans="30:71">
      <c r="AE42" s="38"/>
      <c r="AF42" s="38"/>
      <c r="AG42" s="38"/>
      <c r="AL42" s="38"/>
      <c r="AM42" s="38"/>
      <c r="AN42" s="38"/>
      <c r="AO42" s="38"/>
      <c r="AP42" s="38"/>
      <c r="AQ42" s="38"/>
      <c r="AR42" s="38"/>
      <c r="AW42" s="38"/>
      <c r="AX42" s="38"/>
      <c r="AY42" s="38"/>
      <c r="AZ42" s="38"/>
      <c r="BA42" s="38"/>
      <c r="BB42" s="38"/>
      <c r="BC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</row>
    <row r="43" spans="30:71">
      <c r="AE43" s="38"/>
      <c r="AF43" s="38"/>
      <c r="AG43" s="38"/>
      <c r="AL43" s="38"/>
      <c r="AM43" s="38"/>
      <c r="AN43" s="38"/>
      <c r="AO43" s="38"/>
      <c r="AP43" s="38"/>
      <c r="AQ43" s="38"/>
      <c r="AR43" s="38"/>
      <c r="AW43" s="38"/>
      <c r="AX43" s="38"/>
      <c r="AY43" s="38"/>
      <c r="AZ43" s="38"/>
      <c r="BA43" s="38"/>
      <c r="BB43" s="38"/>
      <c r="BC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</row>
    <row r="44" spans="30:71">
      <c r="AE44" s="38"/>
      <c r="AF44" s="38"/>
      <c r="AG44" s="38"/>
      <c r="AL44" s="38"/>
      <c r="AM44" s="38"/>
      <c r="AN44" s="38"/>
      <c r="AO44" s="38"/>
      <c r="AP44" s="38"/>
      <c r="AQ44" s="38"/>
      <c r="AR44" s="38"/>
      <c r="AW44" s="38"/>
      <c r="AX44" s="38"/>
      <c r="AY44" s="38"/>
      <c r="AZ44" s="38"/>
      <c r="BA44" s="38"/>
      <c r="BB44" s="38"/>
      <c r="BC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</row>
    <row r="45" spans="30:71">
      <c r="AE45" s="38"/>
      <c r="AF45" s="38"/>
      <c r="AG45" s="38"/>
      <c r="AL45" s="38"/>
      <c r="AM45" s="38"/>
      <c r="AN45" s="38"/>
      <c r="AO45" s="38"/>
      <c r="AP45" s="38"/>
      <c r="AQ45" s="38"/>
      <c r="AR45" s="38"/>
      <c r="AW45" s="38"/>
      <c r="AX45" s="38"/>
      <c r="AY45" s="38"/>
      <c r="AZ45" s="38"/>
      <c r="BA45" s="38"/>
      <c r="BB45" s="38"/>
      <c r="BC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</row>
    <row r="46" spans="30:71"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</row>
    <row r="47" spans="30:71"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</row>
    <row r="48" spans="30:71"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</row>
    <row r="49" spans="1:71"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</row>
    <row r="50" spans="1:71"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</row>
    <row r="51" spans="1:7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</row>
    <row r="52" spans="1:7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</row>
    <row r="53" spans="1:7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</row>
    <row r="54" spans="1:7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</row>
    <row r="55" spans="1:7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</row>
    <row r="56" spans="1:7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</row>
    <row r="57" spans="1:7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</row>
    <row r="58" spans="1:7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</row>
    <row r="59" spans="1:71">
      <c r="A59" s="38" t="s">
        <v>174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</row>
    <row r="60" spans="1:7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</row>
    <row r="61" spans="1:7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</row>
    <row r="62" spans="1:7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</row>
    <row r="63" spans="1:7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A12" workbookViewId="0">
      <selection activeCell="R28" sqref="R28"/>
    </sheetView>
  </sheetViews>
  <sheetFormatPr defaultRowHeight="15"/>
  <cols>
    <col min="3" max="3" width="11.28515625" customWidth="1"/>
    <col min="13" max="13" width="11.5703125" customWidth="1"/>
    <col min="16" max="16" width="11.42578125" customWidth="1"/>
    <col min="22" max="22" width="16.85546875" customWidth="1"/>
    <col min="25" max="25" width="14.42578125" customWidth="1"/>
  </cols>
  <sheetData>
    <row r="1" spans="1:17">
      <c r="G1" t="s">
        <v>177</v>
      </c>
    </row>
    <row r="2" spans="1:17">
      <c r="G2">
        <f>'Bobot Error untuk squence'!Z24</f>
        <v>-2.2676865457716957</v>
      </c>
      <c r="H2">
        <f>'Bobot Error untuk squence'!AA24</f>
        <v>-2.2676865457716956E-8</v>
      </c>
      <c r="I2">
        <f>'Bobot Error untuk squence'!AB24</f>
        <v>-0.35193136605787478</v>
      </c>
      <c r="J2">
        <f>'Bobot Error untuk squence'!AC24</f>
        <v>0.33560747605047159</v>
      </c>
      <c r="M2" t="s">
        <v>178</v>
      </c>
      <c r="N2">
        <f>0.1/(1+(0/10))</f>
        <v>0.1</v>
      </c>
      <c r="P2" t="s">
        <v>179</v>
      </c>
      <c r="Q2">
        <f>0+'Bobot Error untuk squence'!$AA$21</f>
        <v>0.15468329459286959</v>
      </c>
    </row>
    <row r="3" spans="1:17">
      <c r="G3">
        <f>'Bobot Error untuk squence'!Z25</f>
        <v>0.19826984406878903</v>
      </c>
      <c r="H3">
        <f>'Bobot Error untuk squence'!AA25</f>
        <v>1.9826984406878903E-9</v>
      </c>
      <c r="I3">
        <f>'Bobot Error untuk squence'!AB25</f>
        <v>3.0060860637704225E-2</v>
      </c>
      <c r="J3">
        <f>'Bobot Error untuk squence'!AC25</f>
        <v>-3.0369783528248363E-2</v>
      </c>
    </row>
    <row r="4" spans="1:17">
      <c r="G4">
        <f>'Bobot Error untuk squence'!Z26</f>
        <v>0.17748604065420184</v>
      </c>
      <c r="H4">
        <f>'Bobot Error untuk squence'!AA26</f>
        <v>1.7748604065420188E-9</v>
      </c>
      <c r="I4">
        <f>'Bobot Error untuk squence'!AB26</f>
        <v>2.1294175246764198E-2</v>
      </c>
      <c r="J4">
        <f>'Bobot Error untuk squence'!AC26</f>
        <v>-3.5107735911224451E-2</v>
      </c>
    </row>
    <row r="5" spans="1:17">
      <c r="G5">
        <f>'Bobot Error untuk squence'!Z27</f>
        <v>0.17250143228829026</v>
      </c>
      <c r="H5">
        <f>'Bobot Error untuk squence'!AA27</f>
        <v>1.7250143228829031E-9</v>
      </c>
      <c r="I5">
        <f>'Bobot Error untuk squence'!AB27</f>
        <v>2.3551258334380175E-2</v>
      </c>
      <c r="J5">
        <f>'Bobot Error untuk squence'!AC27</f>
        <v>-3.0584130359757589E-2</v>
      </c>
    </row>
    <row r="6" spans="1:17">
      <c r="A6" t="s">
        <v>176</v>
      </c>
    </row>
    <row r="7" spans="1:17">
      <c r="A7">
        <f>iNPUT!A29</f>
        <v>-0.245714286</v>
      </c>
      <c r="B7">
        <f>iNPUT!B29</f>
        <v>0.85036060199999997</v>
      </c>
      <c r="C7">
        <f>iNPUT!C29</f>
        <v>2.9262045E-2</v>
      </c>
      <c r="D7">
        <f>iNPUT!D29</f>
        <v>0.18439808699999999</v>
      </c>
      <c r="G7">
        <f t="shared" ref="G7:J10" si="0">G2*$N$2</f>
        <v>-0.22676865457716958</v>
      </c>
      <c r="H7" s="30">
        <f t="shared" si="0"/>
        <v>-2.2676865457716957E-9</v>
      </c>
      <c r="I7" s="30">
        <f t="shared" si="0"/>
        <v>-3.5193136605787483E-2</v>
      </c>
      <c r="J7" s="30">
        <f t="shared" si="0"/>
        <v>3.356074760504716E-2</v>
      </c>
      <c r="M7" s="30">
        <f>A7-G7</f>
        <v>-1.8945631422830428E-2</v>
      </c>
      <c r="N7" s="30">
        <f t="shared" ref="N7:P7" si="1">B7-H7</f>
        <v>0.85036060426768656</v>
      </c>
      <c r="O7" s="30">
        <f t="shared" si="1"/>
        <v>6.4455181605787476E-2</v>
      </c>
      <c r="P7" s="30">
        <f t="shared" si="1"/>
        <v>0.15083733939495284</v>
      </c>
    </row>
    <row r="8" spans="1:17">
      <c r="A8">
        <f>iNPUT!A30</f>
        <v>0.86802039799999997</v>
      </c>
      <c r="B8">
        <f>iNPUT!B30</f>
        <v>0.86042975399999999</v>
      </c>
      <c r="C8">
        <f>iNPUT!C30</f>
        <v>-0.37958092500000001</v>
      </c>
      <c r="D8">
        <f>iNPUT!D30</f>
        <v>7.9506913999999998E-2</v>
      </c>
      <c r="G8" s="30">
        <f t="shared" si="0"/>
        <v>1.9826984406878904E-2</v>
      </c>
      <c r="H8" s="30">
        <f t="shared" si="0"/>
        <v>1.9826984406878903E-10</v>
      </c>
      <c r="I8" s="30">
        <f t="shared" si="0"/>
        <v>3.0060860637704228E-3</v>
      </c>
      <c r="J8" s="30">
        <f t="shared" si="0"/>
        <v>-3.0369783528248363E-3</v>
      </c>
      <c r="M8" s="30">
        <f t="shared" ref="M8:M10" si="2">A8-G8</f>
        <v>0.84819341359312106</v>
      </c>
      <c r="N8" s="30">
        <f t="shared" ref="N8:N10" si="3">B8-H8</f>
        <v>0.86042975380173015</v>
      </c>
      <c r="O8" s="30">
        <f t="shared" ref="O8:O10" si="4">C8-I8</f>
        <v>-0.38258701106377041</v>
      </c>
      <c r="P8" s="30">
        <f t="shared" ref="P8:P10" si="5">D8-J8</f>
        <v>8.2543892352824833E-2</v>
      </c>
    </row>
    <row r="9" spans="1:17">
      <c r="A9">
        <f>iNPUT!A31</f>
        <v>-0.20644416099999999</v>
      </c>
      <c r="B9">
        <f>iNPUT!B31</f>
        <v>-0.24856165999999999</v>
      </c>
      <c r="C9">
        <f>iNPUT!C31</f>
        <v>-8.5253247000000004E-2</v>
      </c>
      <c r="D9">
        <f>iNPUT!D31</f>
        <v>0.25112624</v>
      </c>
      <c r="G9" s="30">
        <f t="shared" si="0"/>
        <v>1.7748604065420184E-2</v>
      </c>
      <c r="H9" s="30">
        <f t="shared" si="0"/>
        <v>1.7748604065420188E-10</v>
      </c>
      <c r="I9" s="30">
        <f t="shared" si="0"/>
        <v>2.1294175246764197E-3</v>
      </c>
      <c r="J9" s="30">
        <f t="shared" si="0"/>
        <v>-3.5107735911224453E-3</v>
      </c>
      <c r="M9" s="30">
        <f t="shared" si="2"/>
        <v>-0.22419276506542019</v>
      </c>
      <c r="N9" s="30">
        <f t="shared" si="3"/>
        <v>-0.24856166017748604</v>
      </c>
      <c r="O9" s="30">
        <f t="shared" si="4"/>
        <v>-8.7382664524676426E-2</v>
      </c>
      <c r="P9" s="30">
        <f t="shared" si="5"/>
        <v>0.25463701359112245</v>
      </c>
    </row>
    <row r="10" spans="1:17">
      <c r="A10">
        <f>iNPUT!A32</f>
        <v>0.84287438299999995</v>
      </c>
      <c r="B10">
        <f>iNPUT!B32</f>
        <v>-0.32420606499999999</v>
      </c>
      <c r="C10">
        <f>iNPUT!C32</f>
        <v>0.90772282900000001</v>
      </c>
      <c r="D10">
        <f>iNPUT!D32</f>
        <v>-0.59373879200000002</v>
      </c>
      <c r="G10" s="30">
        <f t="shared" si="0"/>
        <v>1.7250143228829028E-2</v>
      </c>
      <c r="H10" s="30">
        <f t="shared" si="0"/>
        <v>1.7250143228829033E-10</v>
      </c>
      <c r="I10" s="30">
        <f t="shared" si="0"/>
        <v>2.3551258334380178E-3</v>
      </c>
      <c r="J10" s="30">
        <f t="shared" si="0"/>
        <v>-3.0584130359757591E-3</v>
      </c>
      <c r="M10" s="30">
        <f t="shared" si="2"/>
        <v>0.82562423977117094</v>
      </c>
      <c r="N10" s="30">
        <f t="shared" si="3"/>
        <v>-0.32420606517250145</v>
      </c>
      <c r="O10" s="30">
        <f t="shared" si="4"/>
        <v>0.90536770316656201</v>
      </c>
      <c r="P10" s="30">
        <f t="shared" si="5"/>
        <v>-0.59068037896402426</v>
      </c>
    </row>
    <row r="12" spans="1:17">
      <c r="A12" t="s">
        <v>223</v>
      </c>
    </row>
    <row r="13" spans="1:17">
      <c r="C13" t="s">
        <v>215</v>
      </c>
      <c r="D13" s="141" t="s">
        <v>216</v>
      </c>
    </row>
    <row r="14" spans="1:17">
      <c r="D14" s="141" t="s">
        <v>224</v>
      </c>
    </row>
    <row r="19" spans="12:34">
      <c r="P19" s="30"/>
      <c r="Q19" s="30"/>
      <c r="R19" s="30"/>
      <c r="S19" s="30"/>
      <c r="T19" s="30"/>
      <c r="U19" s="30"/>
      <c r="AB19" s="30"/>
      <c r="AC19" s="30"/>
      <c r="AD19" s="30"/>
      <c r="AE19" s="30"/>
      <c r="AF19" s="30"/>
      <c r="AG19" s="30"/>
      <c r="AH19" s="30"/>
    </row>
    <row r="20" spans="12:34">
      <c r="P20" s="30"/>
      <c r="Q20" s="30"/>
      <c r="R20" s="30"/>
      <c r="S20" s="30"/>
      <c r="T20" s="30"/>
      <c r="U20" s="30"/>
      <c r="AB20" s="30"/>
      <c r="AC20" s="30"/>
      <c r="AD20" s="30"/>
      <c r="AE20" s="30"/>
      <c r="AF20" s="30"/>
      <c r="AG20" s="30"/>
      <c r="AH20" s="30"/>
    </row>
    <row r="21" spans="12:34">
      <c r="P21" s="30"/>
      <c r="Q21" s="30"/>
      <c r="R21" s="30"/>
      <c r="S21" s="30"/>
      <c r="T21" s="30"/>
      <c r="U21" s="30"/>
      <c r="AB21" s="30"/>
      <c r="AC21" s="30"/>
      <c r="AD21" s="30"/>
      <c r="AE21" s="30"/>
      <c r="AF21" s="30"/>
      <c r="AG21" s="30"/>
      <c r="AH21" s="30"/>
    </row>
    <row r="22" spans="12:34">
      <c r="P22" s="30"/>
      <c r="Q22" s="30"/>
      <c r="R22" s="30"/>
      <c r="S22" s="30"/>
      <c r="T22" s="30"/>
      <c r="U22" s="30"/>
      <c r="AB22" s="30"/>
      <c r="AC22" s="30"/>
      <c r="AD22" s="30"/>
      <c r="AE22" s="30"/>
      <c r="AF22" s="30"/>
      <c r="AG22" s="30"/>
      <c r="AH22" s="30"/>
    </row>
    <row r="23" spans="12:34">
      <c r="L23" s="30"/>
      <c r="M23" s="30"/>
      <c r="N23" s="30"/>
      <c r="O23" s="30"/>
      <c r="P23" s="30"/>
      <c r="Q23" s="30"/>
      <c r="R23" s="30"/>
      <c r="S23" s="30"/>
      <c r="T23" s="30"/>
      <c r="U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</row>
    <row r="24" spans="12:34">
      <c r="L24" s="30"/>
      <c r="M24" s="30"/>
      <c r="N24" s="30"/>
      <c r="O24" s="30"/>
      <c r="P24" s="30"/>
      <c r="Q24" s="30"/>
      <c r="R24" s="30"/>
      <c r="S24" s="30"/>
      <c r="T24" s="30"/>
      <c r="U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</row>
    <row r="25" spans="12:34">
      <c r="L25" s="30"/>
      <c r="M25" s="30"/>
      <c r="N25" s="30"/>
      <c r="O25" s="30"/>
      <c r="P25" s="30"/>
      <c r="Q25" s="30"/>
      <c r="R25" s="30"/>
      <c r="S25" s="30"/>
      <c r="T25" s="30"/>
      <c r="U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</row>
    <row r="26" spans="12:34">
      <c r="L26" s="30"/>
      <c r="M26" s="30"/>
      <c r="N26" s="30"/>
      <c r="O26" s="30"/>
      <c r="P26" s="30"/>
      <c r="Q26" s="30"/>
      <c r="R26" s="30"/>
      <c r="S26" s="30"/>
      <c r="T26" s="30"/>
      <c r="U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</row>
    <row r="27" spans="12:34">
      <c r="L27" s="30"/>
      <c r="M27" s="30"/>
      <c r="N27" s="30"/>
      <c r="O27" s="30"/>
      <c r="P27" s="30"/>
      <c r="Q27" s="30"/>
      <c r="R27" s="30"/>
      <c r="S27" s="30"/>
      <c r="T27" s="30"/>
      <c r="U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</row>
    <row r="28" spans="12:34">
      <c r="L28" s="30"/>
      <c r="M28" s="30"/>
      <c r="N28" s="30"/>
      <c r="O28" s="30"/>
      <c r="P28" s="30"/>
      <c r="Q28" s="30"/>
      <c r="R28" s="30"/>
      <c r="S28" s="30"/>
      <c r="T28" s="30"/>
      <c r="U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</row>
    <row r="29" spans="12:34">
      <c r="L29" s="30"/>
      <c r="M29" s="30"/>
      <c r="N29" s="30"/>
      <c r="O29" s="30"/>
      <c r="P29" s="30"/>
      <c r="Q29" s="30"/>
      <c r="R29" s="30"/>
      <c r="S29" s="30"/>
      <c r="T29" s="30"/>
      <c r="U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</row>
    <row r="30" spans="12:34">
      <c r="L30" s="30"/>
      <c r="M30" s="30"/>
      <c r="N30" s="30"/>
      <c r="O30" s="30"/>
      <c r="P30" s="30"/>
      <c r="Q30" s="30"/>
      <c r="R30" s="30"/>
      <c r="S30" s="30"/>
      <c r="T30" s="30"/>
      <c r="U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</row>
    <row r="31" spans="12:34">
      <c r="L31" s="30"/>
      <c r="M31" s="30"/>
      <c r="N31" s="30"/>
      <c r="O31" s="30"/>
      <c r="P31" s="30"/>
      <c r="Q31" s="30"/>
      <c r="R31" s="30"/>
      <c r="S31" s="30"/>
      <c r="T31" s="30"/>
      <c r="U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</row>
    <row r="32" spans="12:34">
      <c r="L32" s="30"/>
      <c r="M32" s="30"/>
      <c r="N32" s="30"/>
      <c r="O32" s="30"/>
      <c r="P32" s="30"/>
      <c r="Q32" s="30"/>
      <c r="R32" s="30"/>
      <c r="S32" s="30"/>
      <c r="T32" s="30"/>
      <c r="U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</row>
    <row r="33" spans="12:34">
      <c r="L33" s="30"/>
      <c r="M33" s="30"/>
      <c r="N33" s="30"/>
      <c r="O33" s="30"/>
      <c r="P33" s="30"/>
      <c r="Q33" s="30"/>
      <c r="R33" s="30"/>
      <c r="S33" s="30"/>
      <c r="T33" s="30"/>
      <c r="U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</row>
    <row r="34" spans="12:34">
      <c r="L34" s="30"/>
      <c r="M34" s="30"/>
      <c r="N34" s="30"/>
      <c r="O34" s="30"/>
      <c r="P34" s="30"/>
      <c r="Q34" s="30"/>
      <c r="R34" s="30"/>
      <c r="S34" s="30"/>
      <c r="T34" s="30"/>
      <c r="U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</row>
    <row r="35" spans="12:34">
      <c r="L35" s="30"/>
      <c r="M35" s="30"/>
      <c r="N35" s="30"/>
      <c r="O35" s="30"/>
      <c r="P35" s="30"/>
      <c r="Q35" s="30"/>
      <c r="R35" s="30"/>
      <c r="S35" s="30"/>
      <c r="T35" s="30"/>
      <c r="U35" s="30"/>
    </row>
  </sheetData>
  <hyperlinks>
    <hyperlink ref="D13" r:id="rId1"/>
    <hyperlink ref="D14" r:id="rId2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37" sqref="R37"/>
    </sheetView>
  </sheetViews>
  <sheetFormatPr defaultRowHeight="15"/>
  <sheetData>
    <row r="1" spans="1:1">
      <c r="A1" t="s">
        <v>217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48"/>
  <sheetViews>
    <sheetView zoomScale="70" zoomScaleNormal="70" workbookViewId="0">
      <selection activeCell="K32" sqref="K32"/>
    </sheetView>
  </sheetViews>
  <sheetFormatPr defaultRowHeight="15"/>
  <cols>
    <col min="3" max="3" width="14" customWidth="1"/>
    <col min="9" max="9" width="12" customWidth="1"/>
  </cols>
  <sheetData>
    <row r="1" spans="1:28">
      <c r="A1" s="1" t="s">
        <v>211</v>
      </c>
      <c r="B1" s="1">
        <v>10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</row>
    <row r="2" spans="1:28">
      <c r="A2" s="1" t="s">
        <v>0</v>
      </c>
      <c r="B2" s="1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</row>
    <row r="3" spans="1:28">
      <c r="A3" s="1" t="s">
        <v>1</v>
      </c>
      <c r="B3" s="1">
        <v>5</v>
      </c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</row>
    <row r="4" spans="1:28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</row>
    <row r="5" spans="1:28">
      <c r="A5" s="1" t="s">
        <v>212</v>
      </c>
      <c r="B5" s="2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</row>
    <row r="6" spans="1:28">
      <c r="A6" s="3" t="s">
        <v>178</v>
      </c>
      <c r="B6" s="1">
        <v>0.05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</row>
    <row r="7" spans="1:28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</row>
    <row r="8" spans="1:28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</row>
    <row r="9" spans="1:28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</row>
    <row r="10" spans="1:28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  <c r="AA10" s="30"/>
      <c r="AB10" s="30"/>
    </row>
    <row r="11" spans="1:28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  <c r="AA11" s="30"/>
      <c r="AB11" s="30"/>
    </row>
    <row r="12" spans="1:28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  <c r="AA12" s="30"/>
      <c r="AB12" s="30"/>
    </row>
    <row r="13" spans="1:28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</row>
    <row r="14" spans="1:28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  <c r="AA14" s="30"/>
      <c r="AB14" s="30"/>
    </row>
    <row r="15" spans="1:28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</row>
    <row r="16" spans="1:28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</row>
    <row r="17" spans="1:28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</row>
    <row r="18" spans="1:28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</row>
    <row r="19" spans="1:28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</row>
    <row r="20" spans="1:28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 spans="1:28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</row>
    <row r="22" spans="1:28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</row>
    <row r="23" spans="1:28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</row>
    <row r="24" spans="1:28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</row>
    <row r="25" spans="1:28">
      <c r="A25" s="30" t="s">
        <v>8</v>
      </c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</row>
    <row r="26" spans="1:28">
      <c r="A26" s="30" t="s">
        <v>182</v>
      </c>
      <c r="B26" s="30"/>
      <c r="C26" s="30"/>
      <c r="D26" s="30"/>
      <c r="E26" s="30"/>
      <c r="F26" s="30"/>
      <c r="G26" s="30" t="s">
        <v>184</v>
      </c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</row>
    <row r="27" spans="1:28">
      <c r="A27" s="30" t="s">
        <v>14</v>
      </c>
      <c r="B27" s="30" t="s">
        <v>183</v>
      </c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</row>
    <row r="28" spans="1:28">
      <c r="A28" s="4" t="s">
        <v>15</v>
      </c>
      <c r="B28" s="4"/>
      <c r="C28" s="30" t="s">
        <v>19</v>
      </c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</row>
    <row r="29" spans="1:28">
      <c r="A29" s="30">
        <f>'Epoch (Update bobot)'!M7</f>
        <v>-1.8945631422830428E-2</v>
      </c>
      <c r="B29" s="30">
        <f>'Epoch (Update bobot)'!N7</f>
        <v>0.85036060426768656</v>
      </c>
      <c r="C29" s="30">
        <f>'Epoch (Update bobot)'!O7</f>
        <v>6.4455181605787476E-2</v>
      </c>
      <c r="D29" s="30">
        <f>'Epoch (Update bobot)'!P7</f>
        <v>0.15083733939495284</v>
      </c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</row>
    <row r="30" spans="1:28">
      <c r="A30" s="30">
        <f>'Epoch (Update bobot)'!M8</f>
        <v>0.84819341359312106</v>
      </c>
      <c r="B30" s="30">
        <f>'Epoch (Update bobot)'!N8</f>
        <v>0.86042975380173015</v>
      </c>
      <c r="C30" s="30">
        <f>'Epoch (Update bobot)'!O8</f>
        <v>-0.38258701106377041</v>
      </c>
      <c r="D30" s="30">
        <f>'Epoch (Update bobot)'!P8</f>
        <v>8.2543892352824833E-2</v>
      </c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</row>
    <row r="31" spans="1:28">
      <c r="A31" s="30">
        <f>'Epoch (Update bobot)'!M9</f>
        <v>-0.22419276506542019</v>
      </c>
      <c r="B31" s="30">
        <f>'Epoch (Update bobot)'!N9</f>
        <v>-0.24856166017748604</v>
      </c>
      <c r="C31" s="30">
        <f>'Epoch (Update bobot)'!O9</f>
        <v>-8.7382664524676426E-2</v>
      </c>
      <c r="D31" s="30">
        <f>'Epoch (Update bobot)'!P9</f>
        <v>0.25463701359112245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</row>
    <row r="32" spans="1:28">
      <c r="A32" s="30">
        <f>'Epoch (Update bobot)'!M10</f>
        <v>0.82562423977117094</v>
      </c>
      <c r="B32" s="30">
        <f>'Epoch (Update bobot)'!N10</f>
        <v>-0.32420606517250145</v>
      </c>
      <c r="C32" s="30">
        <f>'Epoch (Update bobot)'!O10</f>
        <v>0.90536770316656201</v>
      </c>
      <c r="D32" s="30">
        <f>'Epoch (Update bobot)'!P10</f>
        <v>-0.59068037896402426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</row>
    <row r="33" spans="1:28">
      <c r="A33" s="113"/>
      <c r="B33" s="86"/>
      <c r="C33" s="86"/>
      <c r="D33" s="114"/>
      <c r="E33" s="87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</row>
    <row r="34" spans="1:28">
      <c r="A34" s="30"/>
      <c r="B34" s="30"/>
      <c r="C34" s="30"/>
      <c r="D34" s="30"/>
      <c r="E34" s="30"/>
      <c r="F34" s="30"/>
      <c r="G34" s="30"/>
      <c r="H34" s="30"/>
      <c r="I34" s="65"/>
      <c r="J34" s="65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</row>
    <row r="35" spans="1:28">
      <c r="A35" s="30"/>
      <c r="B35" s="30"/>
      <c r="C35" s="30"/>
      <c r="D35" s="30"/>
      <c r="E35" s="30"/>
      <c r="F35" s="30"/>
      <c r="G35" s="30"/>
      <c r="H35" s="30"/>
      <c r="I35" s="65"/>
      <c r="J35" s="65"/>
      <c r="K35" s="65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</row>
    <row r="36" spans="1:28" ht="15.75" thickBot="1">
      <c r="A36" s="30"/>
      <c r="B36" s="30"/>
      <c r="C36" s="30"/>
      <c r="D36" s="30"/>
      <c r="E36" s="30"/>
      <c r="F36" s="30"/>
      <c r="G36" s="30"/>
      <c r="H36" s="157" t="s">
        <v>21</v>
      </c>
      <c r="I36" s="157"/>
      <c r="J36" s="157"/>
      <c r="K36" s="157"/>
      <c r="L36" s="157"/>
      <c r="M36" s="157"/>
      <c r="N36" s="157"/>
      <c r="O36" s="157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</row>
    <row r="37" spans="1:28">
      <c r="A37" s="67" t="s">
        <v>9</v>
      </c>
      <c r="B37" s="68"/>
      <c r="C37" s="68"/>
      <c r="D37" s="70" t="s">
        <v>20</v>
      </c>
      <c r="E37" s="38"/>
      <c r="F37" s="38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</row>
    <row r="38" spans="1:28">
      <c r="A38" s="71" t="s">
        <v>10</v>
      </c>
      <c r="B38" s="38" t="s">
        <v>11</v>
      </c>
      <c r="C38" s="66" t="s">
        <v>13</v>
      </c>
      <c r="D38" s="72" t="s">
        <v>12</v>
      </c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</row>
    <row r="39" spans="1:28" ht="15.75" thickBot="1">
      <c r="A39" s="71">
        <v>1</v>
      </c>
      <c r="B39" s="38">
        <f>'Data split dan Normalisasi data'!U12</f>
        <v>1E-8</v>
      </c>
      <c r="C39" s="119">
        <f>'Data split dan Normalisasi data'!V12</f>
        <v>0.10959979074025639</v>
      </c>
      <c r="D39" s="88">
        <v>0</v>
      </c>
      <c r="E39" s="30" t="s">
        <v>47</v>
      </c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</row>
    <row r="40" spans="1:28">
      <c r="A40" s="71">
        <v>1</v>
      </c>
      <c r="B40" s="38">
        <f>'Data split dan Normalisasi data'!U13</f>
        <v>1E-8</v>
      </c>
      <c r="C40" s="119">
        <f>'Data split dan Normalisasi data'!V13</f>
        <v>2.929636411195399E-2</v>
      </c>
      <c r="D40" s="88">
        <f>'Forward Prediksi'!$B$72</f>
        <v>-5.8808614677346004E-3</v>
      </c>
      <c r="E40" s="30" t="s">
        <v>48</v>
      </c>
      <c r="F40" s="30"/>
      <c r="G40" s="30"/>
      <c r="H40" s="31" t="s">
        <v>22</v>
      </c>
      <c r="I40" s="31">
        <f t="array" ref="I40:I43">TRANSPOSE(A39:D39)</f>
        <v>1</v>
      </c>
      <c r="J40" s="31">
        <f t="array" ref="J40:J43">TRANSPOSE(A40:D40)</f>
        <v>1</v>
      </c>
      <c r="K40" s="31">
        <f t="array" ref="K40:K43">TRANSPOSE(A41:D41)</f>
        <v>1</v>
      </c>
      <c r="L40" s="31">
        <f t="array" ref="L40:L43">TRANSPOSE(A42:D42)</f>
        <v>1</v>
      </c>
      <c r="M40" s="31">
        <f t="array" ref="M40:M43">TRANSPOSE(A43:D43)</f>
        <v>1</v>
      </c>
      <c r="N40" s="31">
        <f t="array" ref="N40:N43">TRANSPOSE(A44:D44)</f>
        <v>0</v>
      </c>
      <c r="O40" s="30"/>
      <c r="P40" s="30"/>
      <c r="Q40" s="30"/>
      <c r="R40" s="30"/>
      <c r="S40" s="76"/>
      <c r="T40" s="69" t="s">
        <v>23</v>
      </c>
      <c r="U40" s="69"/>
      <c r="V40" s="69"/>
      <c r="W40" s="69"/>
      <c r="X40" s="69"/>
      <c r="Y40" s="70"/>
      <c r="Z40" s="30"/>
      <c r="AA40" s="30"/>
      <c r="AB40" s="30"/>
    </row>
    <row r="41" spans="1:28" ht="21">
      <c r="A41" s="71">
        <v>1</v>
      </c>
      <c r="B41" s="38">
        <f>'Data split dan Normalisasi data'!U14</f>
        <v>1E-8</v>
      </c>
      <c r="C41" s="119">
        <f>'Data split dan Normalisasi data'!V14</f>
        <v>1.2294009939837888E-2</v>
      </c>
      <c r="D41" s="88">
        <f>'Forward Prediksi'!$O$72</f>
        <v>-1.1338483134030108E-2</v>
      </c>
      <c r="E41" s="30" t="s">
        <v>139</v>
      </c>
      <c r="F41" s="30"/>
      <c r="G41" s="30"/>
      <c r="H41" s="31"/>
      <c r="I41" s="31">
        <v>1E-8</v>
      </c>
      <c r="J41" s="31">
        <v>1E-8</v>
      </c>
      <c r="K41" s="31">
        <v>1E-8</v>
      </c>
      <c r="L41" s="31">
        <v>1E-8</v>
      </c>
      <c r="M41" s="31">
        <v>1E-8</v>
      </c>
      <c r="N41" s="31">
        <v>0</v>
      </c>
      <c r="O41" s="30"/>
      <c r="P41" s="30"/>
      <c r="Q41" s="30"/>
      <c r="R41" s="30"/>
      <c r="S41" s="93" t="s">
        <v>218</v>
      </c>
      <c r="T41" s="85">
        <f t="array" ref="T41:T44">MMULT($A29:$D32,I40:I43)</f>
        <v>-1.1881348503104856E-2</v>
      </c>
      <c r="U41" s="85">
        <f t="array" ref="U41:U44">MMULT($A29:$D32,J40:J43)</f>
        <v>-1.7944373947142503E-2</v>
      </c>
      <c r="V41" s="85">
        <f t="array" ref="V41:V44">MMULT($A29:$D32,K40:K43)</f>
        <v>-1.9863476904600427E-2</v>
      </c>
      <c r="W41" s="85">
        <f t="array" ref="W41:W44">MMULT($A29:$D32,L40:L43)</f>
        <v>-1.7995094523294557E-2</v>
      </c>
      <c r="X41" s="85" t="e">
        <f t="array" ref="X41:X44">MMULT($A29:$D32,M40:M43)</f>
        <v>#VALUE!</v>
      </c>
      <c r="Y41" s="85">
        <f t="array" ref="Y41:Y44">MMULT($A29:$D32,N40:N43)</f>
        <v>0</v>
      </c>
      <c r="Z41" s="30"/>
      <c r="AA41" s="30"/>
      <c r="AB41" s="30"/>
    </row>
    <row r="42" spans="1:28" ht="21">
      <c r="A42" s="71">
        <v>1</v>
      </c>
      <c r="B42" s="38">
        <f>'Data split dan Normalisasi data'!U15</f>
        <v>1E-8</v>
      </c>
      <c r="C42" s="38">
        <f>'Data split dan Normalisasi data'!V15</f>
        <v>4.9176039759351364E-2</v>
      </c>
      <c r="D42" s="88">
        <f>'Forward Prediksi'!$AB$72</f>
        <v>-1.4712021481644104E-2</v>
      </c>
      <c r="E42" s="30" t="s">
        <v>140</v>
      </c>
      <c r="F42" s="30"/>
      <c r="G42" s="30"/>
      <c r="H42" s="31"/>
      <c r="I42" s="120">
        <v>0.10959979074025639</v>
      </c>
      <c r="J42" s="31">
        <v>2.929636411195399E-2</v>
      </c>
      <c r="K42" s="31">
        <v>1.2294009939837888E-2</v>
      </c>
      <c r="L42" s="31">
        <v>4.9176039759351364E-2</v>
      </c>
      <c r="M42" s="31" t="str">
        <v>?</v>
      </c>
      <c r="N42" s="31">
        <v>0</v>
      </c>
      <c r="O42" s="30"/>
      <c r="P42" s="30"/>
      <c r="Q42" s="30"/>
      <c r="R42" s="30"/>
      <c r="S42" s="93" t="s">
        <v>16</v>
      </c>
      <c r="T42" s="90">
        <v>0.80626196584488918</v>
      </c>
      <c r="U42" s="90">
        <v>0.83649958462085561</v>
      </c>
      <c r="V42" s="90">
        <v>0.84255397114928798</v>
      </c>
      <c r="W42" s="90">
        <v>0.82816492061246194</v>
      </c>
      <c r="X42" s="90" t="e">
        <v>#VALUE!</v>
      </c>
      <c r="Y42" s="90">
        <v>0</v>
      </c>
      <c r="Z42" s="30"/>
      <c r="AA42" s="30"/>
      <c r="AB42" s="30"/>
    </row>
    <row r="43" spans="1:28" ht="21.75" thickBot="1">
      <c r="A43" s="77">
        <v>1</v>
      </c>
      <c r="B43" s="78">
        <f>'Data split dan Normalisasi data'!U16</f>
        <v>1E-8</v>
      </c>
      <c r="C43" s="78" t="str">
        <f>'Data split dan Normalisasi data'!V16</f>
        <v>?</v>
      </c>
      <c r="D43" s="89">
        <f>'Forward Prediksi'!$AO$72</f>
        <v>-1.5421196971458594E-2</v>
      </c>
      <c r="E43" s="30" t="s">
        <v>142</v>
      </c>
      <c r="F43" s="30"/>
      <c r="G43" s="30"/>
      <c r="H43" s="31"/>
      <c r="I43" s="31">
        <v>0</v>
      </c>
      <c r="J43" s="31">
        <v>-5.8808614677346004E-3</v>
      </c>
      <c r="K43" s="31">
        <v>-1.1338483134030108E-2</v>
      </c>
      <c r="L43" s="31">
        <v>-1.4712021481644104E-2</v>
      </c>
      <c r="M43" s="31">
        <v>-1.5421196971458594E-2</v>
      </c>
      <c r="N43" s="31">
        <v>0</v>
      </c>
      <c r="O43" s="30"/>
      <c r="P43" s="30"/>
      <c r="Q43" s="30"/>
      <c r="R43" s="30"/>
      <c r="S43" s="93" t="s">
        <v>17</v>
      </c>
      <c r="T43" s="91">
        <v>-0.23376988929726736</v>
      </c>
      <c r="U43" s="91">
        <v>-0.22825024690951148</v>
      </c>
      <c r="V43" s="91">
        <v>-0.2281542483811754</v>
      </c>
      <c r="W43" s="91">
        <v>-0.23223612614995465</v>
      </c>
      <c r="X43" s="91" t="e">
        <v>#VALUE!</v>
      </c>
      <c r="Y43" s="91">
        <v>0</v>
      </c>
      <c r="Z43" s="30"/>
      <c r="AA43" s="30"/>
      <c r="AB43" s="30"/>
    </row>
    <row r="44" spans="1:28" ht="21.75" thickBot="1">
      <c r="A44" s="45"/>
      <c r="B44" s="45"/>
      <c r="C44" s="45"/>
      <c r="D44" s="45"/>
      <c r="E44" s="45"/>
      <c r="F44" s="30"/>
      <c r="G44" s="30"/>
      <c r="H44" s="38"/>
      <c r="I44" s="38" t="str">
        <f>E39</f>
        <v>langkah 1</v>
      </c>
      <c r="J44" s="38" t="str">
        <f>E40</f>
        <v>langkah 2</v>
      </c>
      <c r="K44" s="38" t="s">
        <v>139</v>
      </c>
      <c r="L44" s="38" t="s">
        <v>141</v>
      </c>
      <c r="M44" s="38" t="s">
        <v>142</v>
      </c>
      <c r="N44" s="38" t="s">
        <v>143</v>
      </c>
      <c r="O44" s="30"/>
      <c r="P44" s="30"/>
      <c r="Q44" s="30"/>
      <c r="R44" s="30"/>
      <c r="S44" s="97" t="s">
        <v>18</v>
      </c>
      <c r="T44" s="98">
        <v>0.92485234733915211</v>
      </c>
      <c r="U44" s="98">
        <v>0.85562192789667779</v>
      </c>
      <c r="V44" s="98">
        <v>0.84345225558553438</v>
      </c>
      <c r="W44" s="98">
        <v>0.87883673712096622</v>
      </c>
      <c r="X44" s="98" t="e">
        <v>#VALUE!</v>
      </c>
      <c r="Y44" s="98">
        <v>0</v>
      </c>
      <c r="Z44" s="30"/>
      <c r="AA44" s="30"/>
      <c r="AB44" s="30"/>
    </row>
    <row r="45" spans="1:28" ht="21">
      <c r="A45" s="45"/>
      <c r="B45" s="45"/>
      <c r="C45" s="45"/>
      <c r="D45" s="45"/>
      <c r="E45" s="45"/>
      <c r="F45" s="30"/>
      <c r="G45" s="30"/>
      <c r="H45" s="38"/>
      <c r="I45" s="38"/>
      <c r="J45" s="38"/>
      <c r="K45" s="38"/>
      <c r="L45" s="38"/>
      <c r="M45" s="38"/>
      <c r="N45" s="38"/>
      <c r="O45" s="30"/>
      <c r="P45" s="30"/>
      <c r="Q45" s="30"/>
      <c r="R45" s="30"/>
      <c r="S45" s="100"/>
      <c r="T45" s="25" t="str">
        <f>I44</f>
        <v>langkah 1</v>
      </c>
      <c r="U45" s="30" t="str">
        <f>J44</f>
        <v>langkah 2</v>
      </c>
      <c r="V45" s="30" t="s">
        <v>139</v>
      </c>
      <c r="W45" s="30" t="s">
        <v>140</v>
      </c>
      <c r="X45" s="30" t="s">
        <v>142</v>
      </c>
      <c r="Y45" s="30" t="s">
        <v>143</v>
      </c>
      <c r="Z45" s="30"/>
      <c r="AA45" s="30"/>
      <c r="AB45" s="30"/>
    </row>
    <row r="46" spans="1:28" ht="21">
      <c r="A46" s="30"/>
      <c r="B46" s="30"/>
      <c r="C46" s="30"/>
      <c r="D46" s="30"/>
      <c r="E46" s="30"/>
      <c r="F46" s="30"/>
      <c r="G46" s="30"/>
      <c r="H46" s="38"/>
      <c r="I46" s="38"/>
      <c r="J46" s="38"/>
      <c r="K46" s="38"/>
      <c r="L46" s="38"/>
      <c r="M46" s="38"/>
      <c r="N46" s="38"/>
      <c r="O46" s="30"/>
      <c r="P46" s="30"/>
      <c r="Q46" s="30"/>
      <c r="R46" s="30"/>
      <c r="S46" s="100"/>
      <c r="T46" s="45"/>
      <c r="U46" s="45"/>
      <c r="V46" s="45"/>
      <c r="W46" s="45"/>
      <c r="X46" s="45"/>
      <c r="Y46" s="45"/>
      <c r="Z46" s="30"/>
      <c r="AA46" s="30"/>
      <c r="AB46" s="30"/>
    </row>
    <row r="47" spans="1:28" ht="21">
      <c r="A47" s="79" t="s">
        <v>181</v>
      </c>
      <c r="B47" s="30"/>
      <c r="C47" s="30"/>
      <c r="D47" s="30"/>
      <c r="E47" s="30"/>
      <c r="F47" s="30"/>
      <c r="G47" s="30"/>
      <c r="H47" s="38"/>
      <c r="I47" s="38"/>
      <c r="J47" s="38"/>
      <c r="K47" s="38"/>
      <c r="L47" s="38"/>
      <c r="M47" s="38"/>
      <c r="N47" s="38"/>
      <c r="O47" s="30"/>
      <c r="P47" s="30"/>
      <c r="Q47" s="30"/>
      <c r="R47" s="30"/>
      <c r="S47" s="100"/>
      <c r="T47" s="45"/>
      <c r="U47" s="45"/>
      <c r="V47" s="45"/>
      <c r="W47" s="45"/>
      <c r="X47" s="45"/>
      <c r="Y47" s="45"/>
      <c r="Z47" s="30"/>
      <c r="AA47" s="30"/>
      <c r="AB47" s="30"/>
    </row>
    <row r="48" spans="1:28" ht="21">
      <c r="A48" s="30"/>
      <c r="B48" s="30" t="s">
        <v>180</v>
      </c>
      <c r="C48" s="30"/>
      <c r="D48" s="30"/>
      <c r="E48" s="30"/>
      <c r="F48" s="30"/>
      <c r="G48" s="30"/>
      <c r="H48" s="38"/>
      <c r="I48" s="38"/>
      <c r="J48" s="38"/>
      <c r="K48" s="38"/>
      <c r="L48" s="38"/>
      <c r="M48" s="38"/>
      <c r="N48" s="38"/>
      <c r="O48" s="30"/>
      <c r="P48" s="30"/>
      <c r="Q48" s="30"/>
      <c r="R48" s="30"/>
      <c r="S48" s="30"/>
      <c r="T48" s="30"/>
      <c r="U48" s="30"/>
      <c r="V48" s="30"/>
      <c r="W48" s="100"/>
      <c r="X48" s="45"/>
      <c r="Y48" s="45"/>
      <c r="Z48" s="45"/>
      <c r="AA48" s="45"/>
      <c r="AB48" s="30"/>
    </row>
  </sheetData>
  <mergeCells count="1">
    <mergeCell ref="H36:O3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76"/>
  <sheetViews>
    <sheetView zoomScale="70" zoomScaleNormal="70" workbookViewId="0">
      <selection activeCell="N11" sqref="N11:N14"/>
    </sheetView>
  </sheetViews>
  <sheetFormatPr defaultRowHeight="15"/>
  <cols>
    <col min="2" max="2" width="11.42578125" customWidth="1"/>
  </cols>
  <sheetData>
    <row r="2" spans="1:51">
      <c r="H2" s="65"/>
      <c r="I2" s="65"/>
      <c r="J2" s="65"/>
    </row>
    <row r="9" spans="1:51">
      <c r="A9" s="8" t="s">
        <v>46</v>
      </c>
      <c r="B9" s="36"/>
      <c r="C9" s="35"/>
      <c r="D9" s="35"/>
      <c r="E9" s="35"/>
      <c r="F9" s="35"/>
      <c r="G9" s="35"/>
      <c r="H9" s="35"/>
      <c r="I9" s="35"/>
      <c r="J9" s="35"/>
      <c r="K9" s="35"/>
      <c r="L9" s="43"/>
      <c r="M9" s="30"/>
      <c r="N9" s="8" t="s">
        <v>144</v>
      </c>
      <c r="O9" s="36"/>
      <c r="P9" s="35"/>
      <c r="Q9" s="35"/>
      <c r="R9" s="35"/>
      <c r="S9" s="35"/>
      <c r="T9" s="35"/>
      <c r="U9" s="35"/>
      <c r="V9" s="35"/>
      <c r="W9" s="35"/>
      <c r="X9" s="35"/>
      <c r="Y9" s="43"/>
      <c r="AA9" s="8" t="s">
        <v>145</v>
      </c>
      <c r="AB9" s="36"/>
      <c r="AC9" s="35"/>
      <c r="AD9" s="35"/>
      <c r="AE9" s="35"/>
      <c r="AF9" s="35"/>
      <c r="AG9" s="35"/>
      <c r="AH9" s="35"/>
      <c r="AI9" s="35"/>
      <c r="AJ9" s="35"/>
      <c r="AK9" s="35"/>
      <c r="AL9" s="43"/>
      <c r="AN9" s="8" t="s">
        <v>146</v>
      </c>
      <c r="AO9" s="36"/>
      <c r="AP9" s="35"/>
      <c r="AQ9" s="35"/>
      <c r="AR9" s="35"/>
      <c r="AS9" s="35"/>
      <c r="AT9" s="35"/>
      <c r="AU9" s="35"/>
      <c r="AV9" s="35"/>
      <c r="AW9" s="35"/>
      <c r="AX9" s="35"/>
      <c r="AY9" s="43"/>
    </row>
    <row r="10" spans="1:51">
      <c r="A10" s="37"/>
      <c r="B10" s="18" t="s">
        <v>24</v>
      </c>
      <c r="C10" s="18"/>
      <c r="D10" s="18"/>
      <c r="E10" s="18"/>
      <c r="F10" s="18"/>
      <c r="G10" s="18"/>
      <c r="H10" s="38"/>
      <c r="I10" s="38"/>
      <c r="J10" s="38"/>
      <c r="K10" s="38"/>
      <c r="L10" s="39"/>
      <c r="M10" s="30"/>
      <c r="N10" s="37"/>
      <c r="O10" s="18" t="s">
        <v>24</v>
      </c>
      <c r="P10" s="18"/>
      <c r="Q10" s="18"/>
      <c r="R10" s="18"/>
      <c r="S10" s="18"/>
      <c r="T10" s="18"/>
      <c r="U10" s="38"/>
      <c r="V10" s="38"/>
      <c r="W10" s="38"/>
      <c r="X10" s="38"/>
      <c r="Y10" s="39"/>
      <c r="AA10" s="37"/>
      <c r="AB10" s="18" t="s">
        <v>24</v>
      </c>
      <c r="AC10" s="18"/>
      <c r="AD10" s="18"/>
      <c r="AE10" s="18"/>
      <c r="AF10" s="18"/>
      <c r="AG10" s="18"/>
      <c r="AH10" s="38"/>
      <c r="AI10" s="38"/>
      <c r="AJ10" s="38"/>
      <c r="AK10" s="38"/>
      <c r="AL10" s="39"/>
      <c r="AN10" s="37"/>
      <c r="AO10" s="18" t="s">
        <v>24</v>
      </c>
      <c r="AP10" s="18"/>
      <c r="AQ10" s="18"/>
      <c r="AR10" s="18"/>
      <c r="AS10" s="18"/>
      <c r="AT10" s="18"/>
      <c r="AU10" s="38"/>
      <c r="AV10" s="38"/>
      <c r="AW10" s="38"/>
      <c r="AX10" s="38"/>
      <c r="AY10" s="39"/>
    </row>
    <row r="11" spans="1:51" ht="15.75">
      <c r="A11" s="92" t="s">
        <v>218</v>
      </c>
      <c r="B11" s="38">
        <f>'Input prediksi'!T41</f>
        <v>-1.1881348503104856E-2</v>
      </c>
      <c r="C11" s="38"/>
      <c r="D11" s="38"/>
      <c r="E11" s="38" t="s">
        <v>25</v>
      </c>
      <c r="F11" s="17">
        <f>B11</f>
        <v>-1.1881348503104856E-2</v>
      </c>
      <c r="G11" s="45"/>
      <c r="H11" s="45"/>
      <c r="I11" s="45"/>
      <c r="J11" s="45"/>
      <c r="K11" s="38"/>
      <c r="L11" s="39"/>
      <c r="M11" s="30"/>
      <c r="N11" s="92" t="s">
        <v>218</v>
      </c>
      <c r="O11" s="38">
        <f>'Input prediksi'!U41</f>
        <v>-1.7944373947142503E-2</v>
      </c>
      <c r="P11" s="38"/>
      <c r="Q11" s="38"/>
      <c r="R11" s="38" t="s">
        <v>25</v>
      </c>
      <c r="S11" s="17">
        <f>O11</f>
        <v>-1.7944373947142503E-2</v>
      </c>
      <c r="T11" s="45"/>
      <c r="U11" s="45"/>
      <c r="V11" s="45"/>
      <c r="W11" s="45"/>
      <c r="X11" s="38"/>
      <c r="Y11" s="39"/>
      <c r="AA11" s="92" t="s">
        <v>218</v>
      </c>
      <c r="AB11" s="38">
        <f>'Input prediksi'!V41</f>
        <v>-1.9863476904600427E-2</v>
      </c>
      <c r="AC11" s="38"/>
      <c r="AD11" s="38"/>
      <c r="AE11" s="38" t="s">
        <v>25</v>
      </c>
      <c r="AF11" s="17">
        <f>AB11</f>
        <v>-1.9863476904600427E-2</v>
      </c>
      <c r="AG11" s="45"/>
      <c r="AH11" s="45"/>
      <c r="AI11" s="45"/>
      <c r="AJ11" s="45"/>
      <c r="AK11" s="38"/>
      <c r="AL11" s="39"/>
      <c r="AN11" s="92" t="s">
        <v>218</v>
      </c>
      <c r="AO11" s="38">
        <f>'Input prediksi'!W41</f>
        <v>-1.7995094523294557E-2</v>
      </c>
      <c r="AP11" s="38"/>
      <c r="AQ11" s="38"/>
      <c r="AR11" s="38" t="s">
        <v>25</v>
      </c>
      <c r="AS11" s="17">
        <f>AO11</f>
        <v>-1.7995094523294557E-2</v>
      </c>
      <c r="AT11" s="17"/>
      <c r="AU11" s="17"/>
      <c r="AV11" s="17"/>
      <c r="AW11" s="17"/>
      <c r="AX11" s="38"/>
      <c r="AY11" s="39"/>
    </row>
    <row r="12" spans="1:51" ht="15.75">
      <c r="A12" s="92" t="s">
        <v>16</v>
      </c>
      <c r="B12" s="38">
        <f>'Input prediksi'!T42</f>
        <v>0.80626196584488918</v>
      </c>
      <c r="C12" s="38"/>
      <c r="D12" s="38"/>
      <c r="E12" s="38"/>
      <c r="F12" s="17">
        <f t="shared" ref="F12:F14" si="0">B12</f>
        <v>0.80626196584488918</v>
      </c>
      <c r="G12" s="45"/>
      <c r="H12" s="45"/>
      <c r="I12" s="45"/>
      <c r="J12" s="45"/>
      <c r="K12" s="38"/>
      <c r="L12" s="39"/>
      <c r="M12" s="30"/>
      <c r="N12" s="92" t="s">
        <v>16</v>
      </c>
      <c r="O12" s="38">
        <f>'Input prediksi'!U42</f>
        <v>0.83649958462085561</v>
      </c>
      <c r="P12" s="38"/>
      <c r="Q12" s="38"/>
      <c r="R12" s="38"/>
      <c r="S12" s="17">
        <f t="shared" ref="S12:S14" si="1">O12</f>
        <v>0.83649958462085561</v>
      </c>
      <c r="T12" s="45"/>
      <c r="U12" s="45"/>
      <c r="V12" s="45"/>
      <c r="W12" s="45"/>
      <c r="X12" s="38"/>
      <c r="Y12" s="39"/>
      <c r="AA12" s="92" t="s">
        <v>16</v>
      </c>
      <c r="AB12" s="38">
        <f>'Input prediksi'!V42</f>
        <v>0.84255397114928798</v>
      </c>
      <c r="AC12" s="38"/>
      <c r="AD12" s="38"/>
      <c r="AE12" s="38"/>
      <c r="AF12" s="17">
        <f t="shared" ref="AF12:AF14" si="2">AB12</f>
        <v>0.84255397114928798</v>
      </c>
      <c r="AG12" s="45"/>
      <c r="AH12" s="45"/>
      <c r="AI12" s="45"/>
      <c r="AJ12" s="45"/>
      <c r="AK12" s="38"/>
      <c r="AL12" s="39"/>
      <c r="AN12" s="92" t="s">
        <v>16</v>
      </c>
      <c r="AO12" s="38">
        <f>'Input prediksi'!W42</f>
        <v>0.82816492061246194</v>
      </c>
      <c r="AP12" s="38"/>
      <c r="AQ12" s="38"/>
      <c r="AR12" s="38"/>
      <c r="AS12" s="17">
        <f t="shared" ref="AS12:AS14" si="3">AO12</f>
        <v>0.82816492061246194</v>
      </c>
      <c r="AT12" s="17"/>
      <c r="AU12" s="17"/>
      <c r="AV12" s="17"/>
      <c r="AW12" s="17"/>
      <c r="AX12" s="38"/>
      <c r="AY12" s="39"/>
    </row>
    <row r="13" spans="1:51" ht="15.75">
      <c r="A13" s="92" t="s">
        <v>17</v>
      </c>
      <c r="B13" s="38">
        <f>'Input prediksi'!T43</f>
        <v>-0.23376988929726736</v>
      </c>
      <c r="C13" s="38"/>
      <c r="D13" s="38"/>
      <c r="E13" s="38"/>
      <c r="F13" s="17">
        <f t="shared" si="0"/>
        <v>-0.23376988929726736</v>
      </c>
      <c r="G13" s="38"/>
      <c r="H13" s="38"/>
      <c r="I13" s="38"/>
      <c r="J13" s="38"/>
      <c r="K13" s="38"/>
      <c r="L13" s="39"/>
      <c r="M13" s="30"/>
      <c r="N13" s="92" t="s">
        <v>17</v>
      </c>
      <c r="O13" s="38">
        <f>'Input prediksi'!U43</f>
        <v>-0.22825024690951148</v>
      </c>
      <c r="P13" s="38"/>
      <c r="Q13" s="38"/>
      <c r="R13" s="38"/>
      <c r="S13" s="17">
        <f t="shared" si="1"/>
        <v>-0.22825024690951148</v>
      </c>
      <c r="T13" s="38"/>
      <c r="U13" s="38"/>
      <c r="V13" s="38"/>
      <c r="W13" s="38"/>
      <c r="X13" s="38"/>
      <c r="Y13" s="39"/>
      <c r="AA13" s="92" t="s">
        <v>17</v>
      </c>
      <c r="AB13" s="38">
        <f>'Input prediksi'!V43</f>
        <v>-0.2281542483811754</v>
      </c>
      <c r="AC13" s="38"/>
      <c r="AD13" s="38"/>
      <c r="AE13" s="38"/>
      <c r="AF13" s="17">
        <f t="shared" si="2"/>
        <v>-0.2281542483811754</v>
      </c>
      <c r="AG13" s="38"/>
      <c r="AH13" s="38"/>
      <c r="AI13" s="38"/>
      <c r="AJ13" s="38"/>
      <c r="AK13" s="38"/>
      <c r="AL13" s="39"/>
      <c r="AN13" s="92" t="s">
        <v>17</v>
      </c>
      <c r="AO13" s="38">
        <f>'Input prediksi'!W43</f>
        <v>-0.23223612614995465</v>
      </c>
      <c r="AP13" s="38"/>
      <c r="AQ13" s="38"/>
      <c r="AR13" s="38"/>
      <c r="AS13" s="17">
        <f t="shared" si="3"/>
        <v>-0.23223612614995465</v>
      </c>
      <c r="AT13" s="38"/>
      <c r="AU13" s="38"/>
      <c r="AV13" s="38"/>
      <c r="AW13" s="38"/>
      <c r="AX13" s="38"/>
      <c r="AY13" s="39"/>
    </row>
    <row r="14" spans="1:51" ht="15.75">
      <c r="A14" s="92" t="s">
        <v>18</v>
      </c>
      <c r="B14" s="38">
        <f>'Input prediksi'!T44</f>
        <v>0.92485234733915211</v>
      </c>
      <c r="C14" s="38"/>
      <c r="D14" s="38"/>
      <c r="E14" s="38"/>
      <c r="F14" s="17">
        <f t="shared" si="0"/>
        <v>0.92485234733915211</v>
      </c>
      <c r="G14" s="38"/>
      <c r="H14" s="38"/>
      <c r="I14" s="38"/>
      <c r="J14" s="38"/>
      <c r="K14" s="38"/>
      <c r="L14" s="39"/>
      <c r="M14" s="30"/>
      <c r="N14" s="92" t="s">
        <v>18</v>
      </c>
      <c r="O14" s="38">
        <f>'Input prediksi'!U44</f>
        <v>0.85562192789667779</v>
      </c>
      <c r="P14" s="38"/>
      <c r="Q14" s="38"/>
      <c r="R14" s="38"/>
      <c r="S14" s="17">
        <f t="shared" si="1"/>
        <v>0.85562192789667779</v>
      </c>
      <c r="T14" s="38"/>
      <c r="U14" s="38"/>
      <c r="V14" s="38"/>
      <c r="W14" s="38"/>
      <c r="X14" s="38"/>
      <c r="Y14" s="39"/>
      <c r="AA14" s="92" t="s">
        <v>18</v>
      </c>
      <c r="AB14" s="38">
        <f>'Input prediksi'!V44</f>
        <v>0.84345225558553438</v>
      </c>
      <c r="AC14" s="38"/>
      <c r="AD14" s="38"/>
      <c r="AE14" s="38"/>
      <c r="AF14" s="17">
        <f t="shared" si="2"/>
        <v>0.84345225558553438</v>
      </c>
      <c r="AG14" s="38"/>
      <c r="AH14" s="38"/>
      <c r="AI14" s="38"/>
      <c r="AJ14" s="38"/>
      <c r="AK14" s="38"/>
      <c r="AL14" s="39"/>
      <c r="AN14" s="92" t="s">
        <v>18</v>
      </c>
      <c r="AO14" s="38">
        <f>'Input prediksi'!W44</f>
        <v>0.87883673712096622</v>
      </c>
      <c r="AP14" s="38"/>
      <c r="AQ14" s="38"/>
      <c r="AR14" s="38"/>
      <c r="AS14" s="17">
        <f t="shared" si="3"/>
        <v>0.87883673712096622</v>
      </c>
      <c r="AT14" s="38"/>
      <c r="AU14" s="38"/>
      <c r="AV14" s="38"/>
      <c r="AW14" s="38"/>
      <c r="AX14" s="38"/>
      <c r="AY14" s="39"/>
    </row>
    <row r="15" spans="1:51" ht="18.75" customHeight="1">
      <c r="A15" s="92"/>
      <c r="B15" s="38"/>
      <c r="C15" s="18" t="s">
        <v>26</v>
      </c>
      <c r="D15" s="18"/>
      <c r="E15" s="18"/>
      <c r="F15" s="18"/>
      <c r="G15" s="18"/>
      <c r="H15" s="18"/>
      <c r="I15" s="38" t="s">
        <v>27</v>
      </c>
      <c r="J15" s="38"/>
      <c r="K15" s="38"/>
      <c r="L15" s="39"/>
      <c r="M15" s="30"/>
      <c r="N15" s="24"/>
      <c r="O15" s="38"/>
      <c r="P15" s="18" t="s">
        <v>26</v>
      </c>
      <c r="Q15" s="18"/>
      <c r="R15" s="18"/>
      <c r="S15" s="18"/>
      <c r="T15" s="18"/>
      <c r="U15" s="18"/>
      <c r="V15" s="38" t="s">
        <v>27</v>
      </c>
      <c r="W15" s="38"/>
      <c r="X15" s="38"/>
      <c r="Y15" s="39"/>
      <c r="AA15" s="24"/>
      <c r="AB15" s="38"/>
      <c r="AC15" s="18" t="s">
        <v>26</v>
      </c>
      <c r="AD15" s="18"/>
      <c r="AE15" s="18"/>
      <c r="AF15" s="18"/>
      <c r="AG15" s="18"/>
      <c r="AH15" s="18"/>
      <c r="AI15" s="38" t="s">
        <v>27</v>
      </c>
      <c r="AJ15" s="38"/>
      <c r="AK15" s="38"/>
      <c r="AL15" s="39"/>
      <c r="AN15" s="24"/>
      <c r="AO15" s="38"/>
      <c r="AP15" s="18" t="s">
        <v>26</v>
      </c>
      <c r="AQ15" s="18"/>
      <c r="AR15" s="18"/>
      <c r="AS15" s="18"/>
      <c r="AT15" s="18"/>
      <c r="AU15" s="18"/>
      <c r="AV15" s="38" t="s">
        <v>27</v>
      </c>
      <c r="AW15" s="38"/>
      <c r="AX15" s="38"/>
      <c r="AY15" s="39"/>
    </row>
    <row r="16" spans="1:51" ht="22.5" customHeight="1">
      <c r="A16" s="92"/>
      <c r="B16" s="38"/>
      <c r="C16" s="38"/>
      <c r="D16" s="38" t="s">
        <v>28</v>
      </c>
      <c r="E16" s="38"/>
      <c r="F16" s="38"/>
      <c r="G16" s="38"/>
      <c r="H16" s="38"/>
      <c r="I16" s="38"/>
      <c r="J16" s="38"/>
      <c r="K16" s="38"/>
      <c r="L16" s="39"/>
      <c r="M16" s="30"/>
      <c r="N16" s="24"/>
      <c r="O16" s="38"/>
      <c r="P16" s="38"/>
      <c r="Q16" s="38" t="s">
        <v>28</v>
      </c>
      <c r="R16" s="38"/>
      <c r="S16" s="38"/>
      <c r="T16" s="38"/>
      <c r="U16" s="38"/>
      <c r="V16" s="38"/>
      <c r="W16" s="38"/>
      <c r="X16" s="38"/>
      <c r="Y16" s="39"/>
      <c r="AA16" s="24"/>
      <c r="AB16" s="38"/>
      <c r="AC16" s="38"/>
      <c r="AD16" s="38" t="s">
        <v>28</v>
      </c>
      <c r="AE16" s="38"/>
      <c r="AF16" s="38"/>
      <c r="AG16" s="38"/>
      <c r="AH16" s="38"/>
      <c r="AI16" s="38"/>
      <c r="AJ16" s="38"/>
      <c r="AK16" s="38"/>
      <c r="AL16" s="39"/>
      <c r="AN16" s="24"/>
      <c r="AO16" s="38"/>
      <c r="AP16" s="38"/>
      <c r="AQ16" s="38" t="s">
        <v>28</v>
      </c>
      <c r="AR16" s="38"/>
      <c r="AS16" s="38"/>
      <c r="AT16" s="38"/>
      <c r="AU16" s="38"/>
      <c r="AV16" s="38"/>
      <c r="AW16" s="38"/>
      <c r="AX16" s="38"/>
      <c r="AY16" s="39"/>
    </row>
    <row r="17" spans="1:51" ht="20.25" customHeight="1">
      <c r="A17" s="92"/>
      <c r="B17" s="38"/>
      <c r="C17" s="38"/>
      <c r="D17" s="38">
        <f>F11</f>
        <v>-1.1881348503104856E-2</v>
      </c>
      <c r="E17" s="38"/>
      <c r="F17" s="38"/>
      <c r="G17" s="38"/>
      <c r="H17" s="38"/>
      <c r="I17" s="38"/>
      <c r="J17" s="38"/>
      <c r="K17" s="38"/>
      <c r="L17" s="39"/>
      <c r="M17" s="30"/>
      <c r="N17" s="24"/>
      <c r="O17" s="38"/>
      <c r="P17" s="38"/>
      <c r="Q17" s="38">
        <f>S11</f>
        <v>-1.7944373947142503E-2</v>
      </c>
      <c r="R17" s="38"/>
      <c r="S17" s="38"/>
      <c r="T17" s="38"/>
      <c r="U17" s="38"/>
      <c r="V17" s="38"/>
      <c r="W17" s="38"/>
      <c r="X17" s="38"/>
      <c r="Y17" s="39"/>
      <c r="AA17" s="24"/>
      <c r="AB17" s="38"/>
      <c r="AC17" s="38"/>
      <c r="AD17" s="38">
        <f>AF11</f>
        <v>-1.9863476904600427E-2</v>
      </c>
      <c r="AE17" s="38"/>
      <c r="AF17" s="38"/>
      <c r="AG17" s="38"/>
      <c r="AH17" s="38"/>
      <c r="AI17" s="38"/>
      <c r="AJ17" s="38"/>
      <c r="AK17" s="38"/>
      <c r="AL17" s="39"/>
      <c r="AN17" s="24"/>
      <c r="AO17" s="38"/>
      <c r="AP17" s="38"/>
      <c r="AQ17" s="38">
        <f>AS11</f>
        <v>-1.7995094523294557E-2</v>
      </c>
      <c r="AR17" s="38"/>
      <c r="AS17" s="38"/>
      <c r="AT17" s="38"/>
      <c r="AU17" s="38"/>
      <c r="AV17" s="38"/>
      <c r="AW17" s="38"/>
      <c r="AX17" s="38"/>
      <c r="AY17" s="39"/>
    </row>
    <row r="18" spans="1:51" ht="22.5" customHeight="1">
      <c r="A18" s="92"/>
      <c r="B18" s="38"/>
      <c r="C18" s="38" t="s">
        <v>29</v>
      </c>
      <c r="D18" s="38">
        <f>TANH(D17)</f>
        <v>-1.1880789452106752E-2</v>
      </c>
      <c r="E18" s="38"/>
      <c r="F18" s="38"/>
      <c r="G18" s="38"/>
      <c r="H18" s="38"/>
      <c r="I18" s="38"/>
      <c r="J18" s="38"/>
      <c r="K18" s="38"/>
      <c r="L18" s="39"/>
      <c r="M18" s="30"/>
      <c r="N18" s="24"/>
      <c r="O18" s="38"/>
      <c r="P18" s="38" t="s">
        <v>29</v>
      </c>
      <c r="Q18" s="38">
        <f>TANH(Q17)</f>
        <v>-1.7942448162385483E-2</v>
      </c>
      <c r="R18" s="38"/>
      <c r="S18" s="38"/>
      <c r="T18" s="38"/>
      <c r="U18" s="38"/>
      <c r="V18" s="38"/>
      <c r="W18" s="38"/>
      <c r="X18" s="38"/>
      <c r="Y18" s="39"/>
      <c r="AA18" s="24"/>
      <c r="AB18" s="38"/>
      <c r="AC18" s="38" t="s">
        <v>29</v>
      </c>
      <c r="AD18" s="38">
        <f>TANH(AD17)</f>
        <v>-1.9860864887484831E-2</v>
      </c>
      <c r="AE18" s="38"/>
      <c r="AF18" s="38"/>
      <c r="AG18" s="38"/>
      <c r="AH18" s="38"/>
      <c r="AI18" s="38"/>
      <c r="AJ18" s="38"/>
      <c r="AK18" s="38"/>
      <c r="AL18" s="39"/>
      <c r="AN18" s="24"/>
      <c r="AO18" s="38"/>
      <c r="AP18" s="38" t="s">
        <v>29</v>
      </c>
      <c r="AQ18" s="38">
        <f>TANH(AQ17)</f>
        <v>-1.7993152363802209E-2</v>
      </c>
      <c r="AR18" s="38"/>
      <c r="AS18" s="38"/>
      <c r="AT18" s="38"/>
      <c r="AU18" s="38"/>
      <c r="AV18" s="38"/>
      <c r="AW18" s="38"/>
      <c r="AX18" s="38"/>
      <c r="AY18" s="39"/>
    </row>
    <row r="19" spans="1:51" ht="26.25">
      <c r="A19" s="9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9"/>
      <c r="M19" s="30"/>
      <c r="N19" s="24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9"/>
      <c r="AA19" s="24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9"/>
      <c r="AN19" s="24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9"/>
    </row>
    <row r="20" spans="1:51" ht="26.25">
      <c r="A20" s="92"/>
      <c r="B20" s="38"/>
      <c r="C20" s="18" t="s">
        <v>30</v>
      </c>
      <c r="D20" s="18"/>
      <c r="E20" s="18"/>
      <c r="F20" s="18"/>
      <c r="G20" s="18"/>
      <c r="H20" s="18"/>
      <c r="I20" s="38"/>
      <c r="J20" s="38"/>
      <c r="K20" s="38"/>
      <c r="L20" s="39"/>
      <c r="M20" s="30"/>
      <c r="N20" s="24"/>
      <c r="O20" s="38"/>
      <c r="P20" s="18" t="s">
        <v>30</v>
      </c>
      <c r="Q20" s="18"/>
      <c r="R20" s="18"/>
      <c r="S20" s="18"/>
      <c r="T20" s="18"/>
      <c r="U20" s="18"/>
      <c r="V20" s="38"/>
      <c r="W20" s="38"/>
      <c r="X20" s="38"/>
      <c r="Y20" s="39"/>
      <c r="AA20" s="24"/>
      <c r="AB20" s="38"/>
      <c r="AC20" s="18" t="s">
        <v>30</v>
      </c>
      <c r="AD20" s="18"/>
      <c r="AE20" s="18"/>
      <c r="AF20" s="18"/>
      <c r="AG20" s="18"/>
      <c r="AH20" s="18"/>
      <c r="AI20" s="38"/>
      <c r="AJ20" s="38"/>
      <c r="AK20" s="38"/>
      <c r="AL20" s="39"/>
      <c r="AN20" s="24"/>
      <c r="AO20" s="38"/>
      <c r="AP20" s="18" t="s">
        <v>30</v>
      </c>
      <c r="AQ20" s="18"/>
      <c r="AR20" s="18"/>
      <c r="AS20" s="18"/>
      <c r="AT20" s="18"/>
      <c r="AU20" s="18"/>
      <c r="AV20" s="38"/>
      <c r="AW20" s="38"/>
      <c r="AX20" s="38"/>
      <c r="AY20" s="39"/>
    </row>
    <row r="21" spans="1:51" ht="26.25">
      <c r="A21" s="92"/>
      <c r="B21" s="38"/>
      <c r="C21" s="38"/>
      <c r="D21" s="38" t="s">
        <v>31</v>
      </c>
      <c r="E21" s="38"/>
      <c r="F21" s="38"/>
      <c r="G21" s="38"/>
      <c r="H21" s="38"/>
      <c r="I21" s="38"/>
      <c r="J21" s="38"/>
      <c r="K21" s="38"/>
      <c r="L21" s="39"/>
      <c r="M21" s="30"/>
      <c r="N21" s="24"/>
      <c r="O21" s="38"/>
      <c r="P21" s="38"/>
      <c r="Q21" s="38" t="s">
        <v>31</v>
      </c>
      <c r="R21" s="38"/>
      <c r="S21" s="38"/>
      <c r="T21" s="38"/>
      <c r="U21" s="38"/>
      <c r="V21" s="38"/>
      <c r="W21" s="38"/>
      <c r="X21" s="38"/>
      <c r="Y21" s="39"/>
      <c r="AA21" s="24"/>
      <c r="AB21" s="38"/>
      <c r="AC21" s="38"/>
      <c r="AD21" s="38" t="s">
        <v>31</v>
      </c>
      <c r="AE21" s="38"/>
      <c r="AF21" s="38"/>
      <c r="AG21" s="38"/>
      <c r="AH21" s="38"/>
      <c r="AI21" s="38"/>
      <c r="AJ21" s="38"/>
      <c r="AK21" s="38"/>
      <c r="AL21" s="39"/>
      <c r="AN21" s="24"/>
      <c r="AO21" s="38"/>
      <c r="AP21" s="38"/>
      <c r="AQ21" s="38" t="s">
        <v>31</v>
      </c>
      <c r="AR21" s="38"/>
      <c r="AS21" s="38"/>
      <c r="AT21" s="38"/>
      <c r="AU21" s="38"/>
      <c r="AV21" s="38"/>
      <c r="AW21" s="38"/>
      <c r="AX21" s="38"/>
      <c r="AY21" s="39"/>
    </row>
    <row r="22" spans="1:51" ht="26.25">
      <c r="A22" s="92"/>
      <c r="B22" s="38"/>
      <c r="C22" s="38"/>
      <c r="D22" s="38">
        <f>F12</f>
        <v>0.80626196584488918</v>
      </c>
      <c r="E22" s="38"/>
      <c r="F22" s="38"/>
      <c r="G22" s="38"/>
      <c r="H22" s="38"/>
      <c r="I22" s="38"/>
      <c r="J22" s="38"/>
      <c r="K22" s="38"/>
      <c r="L22" s="39"/>
      <c r="M22" s="30"/>
      <c r="N22" s="24"/>
      <c r="O22" s="38"/>
      <c r="P22" s="38"/>
      <c r="Q22" s="38">
        <f>S12</f>
        <v>0.83649958462085561</v>
      </c>
      <c r="R22" s="38"/>
      <c r="S22" s="38"/>
      <c r="T22" s="38"/>
      <c r="U22" s="38"/>
      <c r="V22" s="38"/>
      <c r="W22" s="38"/>
      <c r="X22" s="38"/>
      <c r="Y22" s="39"/>
      <c r="AA22" s="24"/>
      <c r="AB22" s="38"/>
      <c r="AC22" s="38"/>
      <c r="AD22" s="38">
        <f>AF12</f>
        <v>0.84255397114928798</v>
      </c>
      <c r="AE22" s="38"/>
      <c r="AF22" s="38"/>
      <c r="AG22" s="38"/>
      <c r="AH22" s="38"/>
      <c r="AI22" s="38"/>
      <c r="AJ22" s="38"/>
      <c r="AK22" s="38"/>
      <c r="AL22" s="39"/>
      <c r="AN22" s="24"/>
      <c r="AO22" s="38"/>
      <c r="AP22" s="38"/>
      <c r="AQ22" s="38">
        <f>AS12</f>
        <v>0.82816492061246194</v>
      </c>
      <c r="AR22" s="38"/>
      <c r="AS22" s="38"/>
      <c r="AT22" s="38"/>
      <c r="AU22" s="38"/>
      <c r="AV22" s="38"/>
      <c r="AW22" s="38"/>
      <c r="AX22" s="38"/>
      <c r="AY22" s="39"/>
    </row>
    <row r="23" spans="1:51" ht="26.25">
      <c r="A23" s="92"/>
      <c r="B23" s="38"/>
      <c r="C23" s="38" t="s">
        <v>29</v>
      </c>
      <c r="D23" s="38">
        <f>1/(1+EXP(-D22))</f>
        <v>0.69131238038597975</v>
      </c>
      <c r="E23" s="38"/>
      <c r="F23" s="38"/>
      <c r="G23" s="38"/>
      <c r="H23" s="38"/>
      <c r="I23" s="38"/>
      <c r="J23" s="38"/>
      <c r="K23" s="38"/>
      <c r="L23" s="39"/>
      <c r="M23" s="30"/>
      <c r="N23" s="24"/>
      <c r="O23" s="38"/>
      <c r="P23" s="38" t="s">
        <v>29</v>
      </c>
      <c r="Q23" s="38">
        <f>1/(1+EXP(-Q22))</f>
        <v>0.69772747630338949</v>
      </c>
      <c r="R23" s="38"/>
      <c r="S23" s="38"/>
      <c r="T23" s="38"/>
      <c r="U23" s="38"/>
      <c r="V23" s="38"/>
      <c r="W23" s="38"/>
      <c r="X23" s="38"/>
      <c r="Y23" s="39"/>
      <c r="AA23" s="24"/>
      <c r="AB23" s="38"/>
      <c r="AC23" s="38" t="s">
        <v>29</v>
      </c>
      <c r="AD23" s="38">
        <f>1/(1+EXP(-AD22))</f>
        <v>0.69900283904586269</v>
      </c>
      <c r="AE23" s="38"/>
      <c r="AF23" s="38"/>
      <c r="AG23" s="38"/>
      <c r="AH23" s="38"/>
      <c r="AI23" s="38"/>
      <c r="AJ23" s="38"/>
      <c r="AK23" s="38"/>
      <c r="AL23" s="39"/>
      <c r="AN23" s="24"/>
      <c r="AO23" s="38"/>
      <c r="AP23" s="38" t="s">
        <v>29</v>
      </c>
      <c r="AQ23" s="38">
        <f>1/(1+EXP(-AQ22))</f>
        <v>0.6959667721823356</v>
      </c>
      <c r="AR23" s="38"/>
      <c r="AS23" s="38"/>
      <c r="AT23" s="38"/>
      <c r="AU23" s="38"/>
      <c r="AV23" s="38"/>
      <c r="AW23" s="38"/>
      <c r="AX23" s="38"/>
      <c r="AY23" s="39"/>
    </row>
    <row r="24" spans="1:51" ht="26.25">
      <c r="A24" s="24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9"/>
      <c r="M24" s="30"/>
      <c r="N24" s="24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9"/>
      <c r="AA24" s="24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9"/>
      <c r="AN24" s="24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9"/>
    </row>
    <row r="25" spans="1:51" ht="26.25">
      <c r="A25" s="24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9"/>
      <c r="M25" s="30"/>
      <c r="N25" s="24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9"/>
      <c r="AA25" s="24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9"/>
      <c r="AN25" s="24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9"/>
    </row>
    <row r="26" spans="1:51" ht="20.25" customHeight="1">
      <c r="A26" s="24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9"/>
      <c r="M26" s="30"/>
      <c r="N26" s="24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9"/>
      <c r="AA26" s="24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9"/>
      <c r="AN26" s="24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9"/>
    </row>
    <row r="27" spans="1:51" ht="16.5" customHeight="1">
      <c r="A27" s="24"/>
      <c r="B27" s="38"/>
      <c r="C27" s="18" t="s">
        <v>32</v>
      </c>
      <c r="D27" s="18"/>
      <c r="E27" s="18"/>
      <c r="F27" s="18"/>
      <c r="G27" s="18"/>
      <c r="H27" s="18"/>
      <c r="I27" s="38"/>
      <c r="J27" s="38"/>
      <c r="K27" s="38"/>
      <c r="L27" s="39"/>
      <c r="M27" s="30"/>
      <c r="N27" s="24"/>
      <c r="O27" s="38"/>
      <c r="P27" s="18" t="s">
        <v>32</v>
      </c>
      <c r="Q27" s="18"/>
      <c r="R27" s="18"/>
      <c r="S27" s="18"/>
      <c r="T27" s="18"/>
      <c r="U27" s="18"/>
      <c r="V27" s="38"/>
      <c r="W27" s="38"/>
      <c r="X27" s="38"/>
      <c r="Y27" s="39"/>
      <c r="AA27" s="24"/>
      <c r="AB27" s="38"/>
      <c r="AC27" s="18" t="s">
        <v>32</v>
      </c>
      <c r="AD27" s="18"/>
      <c r="AE27" s="18"/>
      <c r="AF27" s="18"/>
      <c r="AG27" s="18"/>
      <c r="AH27" s="18"/>
      <c r="AI27" s="38"/>
      <c r="AJ27" s="38"/>
      <c r="AK27" s="38"/>
      <c r="AL27" s="39"/>
      <c r="AN27" s="24"/>
      <c r="AO27" s="38"/>
      <c r="AP27" s="18" t="s">
        <v>32</v>
      </c>
      <c r="AQ27" s="18"/>
      <c r="AR27" s="18"/>
      <c r="AS27" s="18"/>
      <c r="AT27" s="18"/>
      <c r="AU27" s="18"/>
      <c r="AV27" s="38"/>
      <c r="AW27" s="38"/>
      <c r="AX27" s="38"/>
      <c r="AY27" s="39"/>
    </row>
    <row r="28" spans="1:51" ht="16.5" customHeight="1">
      <c r="A28" s="24"/>
      <c r="B28" s="38"/>
      <c r="C28" s="38"/>
      <c r="D28" s="38" t="s">
        <v>33</v>
      </c>
      <c r="E28" s="38"/>
      <c r="F28" s="38"/>
      <c r="G28" s="38"/>
      <c r="H28" s="38"/>
      <c r="I28" s="38"/>
      <c r="J28" s="38"/>
      <c r="K28" s="38"/>
      <c r="L28" s="39"/>
      <c r="M28" s="30"/>
      <c r="N28" s="24"/>
      <c r="O28" s="38"/>
      <c r="P28" s="38"/>
      <c r="Q28" s="38" t="s">
        <v>33</v>
      </c>
      <c r="R28" s="38"/>
      <c r="S28" s="38"/>
      <c r="T28" s="38"/>
      <c r="U28" s="38"/>
      <c r="V28" s="38"/>
      <c r="W28" s="38"/>
      <c r="X28" s="38"/>
      <c r="Y28" s="39"/>
      <c r="AA28" s="24"/>
      <c r="AB28" s="38"/>
      <c r="AC28" s="38"/>
      <c r="AD28" s="38" t="s">
        <v>33</v>
      </c>
      <c r="AE28" s="38"/>
      <c r="AF28" s="38"/>
      <c r="AG28" s="38"/>
      <c r="AH28" s="38"/>
      <c r="AI28" s="38"/>
      <c r="AJ28" s="38"/>
      <c r="AK28" s="38"/>
      <c r="AL28" s="39"/>
      <c r="AN28" s="24"/>
      <c r="AO28" s="38"/>
      <c r="AP28" s="38"/>
      <c r="AQ28" s="38" t="s">
        <v>33</v>
      </c>
      <c r="AR28" s="38"/>
      <c r="AS28" s="38"/>
      <c r="AT28" s="38"/>
      <c r="AU28" s="38"/>
      <c r="AV28" s="38"/>
      <c r="AW28" s="38"/>
      <c r="AX28" s="38"/>
      <c r="AY28" s="39"/>
    </row>
    <row r="29" spans="1:51" ht="12.75" customHeight="1">
      <c r="A29" s="24"/>
      <c r="B29" s="38"/>
      <c r="C29" s="38"/>
      <c r="D29" s="38">
        <f>F13</f>
        <v>-0.23376988929726736</v>
      </c>
      <c r="E29" s="38"/>
      <c r="F29" s="38"/>
      <c r="G29" s="38"/>
      <c r="H29" s="38"/>
      <c r="I29" s="38"/>
      <c r="J29" s="38"/>
      <c r="K29" s="38"/>
      <c r="L29" s="39"/>
      <c r="M29" s="30"/>
      <c r="N29" s="24"/>
      <c r="O29" s="38"/>
      <c r="P29" s="38"/>
      <c r="Q29" s="38">
        <f>S13</f>
        <v>-0.22825024690951148</v>
      </c>
      <c r="R29" s="38"/>
      <c r="S29" s="38"/>
      <c r="T29" s="38"/>
      <c r="U29" s="38"/>
      <c r="V29" s="38"/>
      <c r="W29" s="38"/>
      <c r="X29" s="38"/>
      <c r="Y29" s="39"/>
      <c r="AA29" s="24"/>
      <c r="AB29" s="38"/>
      <c r="AC29" s="38"/>
      <c r="AD29" s="38">
        <f>AF13</f>
        <v>-0.2281542483811754</v>
      </c>
      <c r="AE29" s="38"/>
      <c r="AF29" s="38"/>
      <c r="AG29" s="38"/>
      <c r="AH29" s="38"/>
      <c r="AI29" s="38"/>
      <c r="AJ29" s="38"/>
      <c r="AK29" s="38"/>
      <c r="AL29" s="39"/>
      <c r="AN29" s="24"/>
      <c r="AO29" s="38"/>
      <c r="AP29" s="38"/>
      <c r="AQ29" s="38">
        <f>AS13</f>
        <v>-0.23223612614995465</v>
      </c>
      <c r="AR29" s="38"/>
      <c r="AS29" s="38"/>
      <c r="AT29" s="38"/>
      <c r="AU29" s="38"/>
      <c r="AV29" s="38"/>
      <c r="AW29" s="38"/>
      <c r="AX29" s="38"/>
      <c r="AY29" s="39"/>
    </row>
    <row r="30" spans="1:51" ht="26.25">
      <c r="A30" s="24"/>
      <c r="B30" s="38"/>
      <c r="C30" s="38" t="s">
        <v>34</v>
      </c>
      <c r="D30" s="38">
        <f>1/(1+EXP(-D29))</f>
        <v>0.44182222999275472</v>
      </c>
      <c r="E30" s="38"/>
      <c r="F30" s="38"/>
      <c r="G30" s="38"/>
      <c r="H30" s="38"/>
      <c r="I30" s="38"/>
      <c r="J30" s="38"/>
      <c r="K30" s="38"/>
      <c r="L30" s="39"/>
      <c r="M30" s="30"/>
      <c r="N30" s="24"/>
      <c r="O30" s="38"/>
      <c r="P30" s="38" t="s">
        <v>34</v>
      </c>
      <c r="Q30" s="38">
        <f>1/(1+EXP(-Q29))</f>
        <v>0.44318389231653504</v>
      </c>
      <c r="R30" s="38"/>
      <c r="S30" s="38"/>
      <c r="T30" s="38"/>
      <c r="U30" s="38"/>
      <c r="V30" s="38"/>
      <c r="W30" s="38"/>
      <c r="X30" s="38"/>
      <c r="Y30" s="39"/>
      <c r="AA30" s="24"/>
      <c r="AB30" s="38"/>
      <c r="AC30" s="38" t="s">
        <v>34</v>
      </c>
      <c r="AD30" s="38">
        <f>1/(1+EXP(-AD29))</f>
        <v>0.44320758218783335</v>
      </c>
      <c r="AE30" s="38"/>
      <c r="AF30" s="38"/>
      <c r="AG30" s="38"/>
      <c r="AH30" s="38"/>
      <c r="AI30" s="38"/>
      <c r="AJ30" s="38"/>
      <c r="AK30" s="38"/>
      <c r="AL30" s="39"/>
      <c r="AN30" s="24"/>
      <c r="AO30" s="38"/>
      <c r="AP30" s="38" t="s">
        <v>34</v>
      </c>
      <c r="AQ30" s="38">
        <f>1/(1+EXP(-AQ29))</f>
        <v>0.44220051320406489</v>
      </c>
      <c r="AR30" s="38"/>
      <c r="AS30" s="38"/>
      <c r="AT30" s="38"/>
      <c r="AU30" s="38"/>
      <c r="AV30" s="38"/>
      <c r="AW30" s="38"/>
      <c r="AX30" s="38"/>
      <c r="AY30" s="39"/>
    </row>
    <row r="31" spans="1:51">
      <c r="A31" s="37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9"/>
      <c r="M31" s="30"/>
      <c r="N31" s="37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9"/>
      <c r="AA31" s="37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9"/>
      <c r="AN31" s="37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9"/>
    </row>
    <row r="32" spans="1:51">
      <c r="A32" s="37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9"/>
      <c r="M32" s="30"/>
      <c r="N32" s="37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9"/>
      <c r="AA32" s="37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9"/>
      <c r="AN32" s="37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9"/>
    </row>
    <row r="33" spans="1:51">
      <c r="A33" s="37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9"/>
      <c r="M33" s="30"/>
      <c r="N33" s="37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9"/>
      <c r="AA33" s="37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9"/>
      <c r="AN33" s="37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9"/>
    </row>
    <row r="34" spans="1:51">
      <c r="A34" s="37"/>
      <c r="B34" s="38"/>
      <c r="C34" s="18" t="s">
        <v>35</v>
      </c>
      <c r="D34" s="18"/>
      <c r="E34" s="18"/>
      <c r="F34" s="18"/>
      <c r="G34" s="18"/>
      <c r="H34" s="18"/>
      <c r="I34" s="38"/>
      <c r="J34" s="38"/>
      <c r="K34" s="38"/>
      <c r="L34" s="39"/>
      <c r="M34" s="30"/>
      <c r="N34" s="37"/>
      <c r="O34" s="38"/>
      <c r="P34" s="18" t="s">
        <v>35</v>
      </c>
      <c r="Q34" s="18"/>
      <c r="R34" s="18"/>
      <c r="S34" s="18"/>
      <c r="T34" s="18"/>
      <c r="U34" s="18"/>
      <c r="V34" s="38"/>
      <c r="W34" s="38"/>
      <c r="X34" s="38"/>
      <c r="Y34" s="39"/>
      <c r="AA34" s="37"/>
      <c r="AB34" s="38"/>
      <c r="AC34" s="18" t="s">
        <v>35</v>
      </c>
      <c r="AD34" s="18"/>
      <c r="AE34" s="18"/>
      <c r="AF34" s="18"/>
      <c r="AG34" s="18"/>
      <c r="AH34" s="18"/>
      <c r="AI34" s="38"/>
      <c r="AJ34" s="38"/>
      <c r="AK34" s="38"/>
      <c r="AL34" s="39"/>
      <c r="AN34" s="37"/>
      <c r="AO34" s="38"/>
      <c r="AP34" s="18" t="s">
        <v>35</v>
      </c>
      <c r="AQ34" s="18"/>
      <c r="AR34" s="18"/>
      <c r="AS34" s="18"/>
      <c r="AT34" s="18"/>
      <c r="AU34" s="18"/>
      <c r="AV34" s="38"/>
      <c r="AW34" s="38"/>
      <c r="AX34" s="38"/>
      <c r="AY34" s="39"/>
    </row>
    <row r="35" spans="1:51">
      <c r="A35" s="37"/>
      <c r="B35" s="38"/>
      <c r="C35" s="38"/>
      <c r="D35" s="38" t="s">
        <v>36</v>
      </c>
      <c r="E35" s="38"/>
      <c r="F35" s="38"/>
      <c r="G35" s="38"/>
      <c r="H35" s="38"/>
      <c r="I35" s="38"/>
      <c r="J35" s="38"/>
      <c r="K35" s="38"/>
      <c r="L35" s="39"/>
      <c r="M35" s="30"/>
      <c r="N35" s="37"/>
      <c r="O35" s="38"/>
      <c r="P35" s="38"/>
      <c r="Q35" s="38" t="s">
        <v>36</v>
      </c>
      <c r="R35" s="38"/>
      <c r="S35" s="38"/>
      <c r="T35" s="38"/>
      <c r="U35" s="38"/>
      <c r="V35" s="38"/>
      <c r="W35" s="38"/>
      <c r="X35" s="38"/>
      <c r="Y35" s="39"/>
      <c r="AA35" s="37"/>
      <c r="AB35" s="38"/>
      <c r="AC35" s="38"/>
      <c r="AD35" s="38" t="s">
        <v>36</v>
      </c>
      <c r="AE35" s="38"/>
      <c r="AF35" s="38"/>
      <c r="AG35" s="38"/>
      <c r="AH35" s="38"/>
      <c r="AI35" s="38"/>
      <c r="AJ35" s="38"/>
      <c r="AK35" s="38"/>
      <c r="AL35" s="39"/>
      <c r="AN35" s="37"/>
      <c r="AO35" s="38"/>
      <c r="AP35" s="38"/>
      <c r="AQ35" s="38" t="s">
        <v>36</v>
      </c>
      <c r="AR35" s="38"/>
      <c r="AS35" s="38"/>
      <c r="AT35" s="38"/>
      <c r="AU35" s="38"/>
      <c r="AV35" s="38"/>
      <c r="AW35" s="38"/>
      <c r="AX35" s="38"/>
      <c r="AY35" s="39"/>
    </row>
    <row r="36" spans="1:51">
      <c r="A36" s="37"/>
      <c r="B36" s="38"/>
      <c r="C36" s="38"/>
      <c r="D36" s="38">
        <f>F14</f>
        <v>0.92485234733915211</v>
      </c>
      <c r="E36" s="38"/>
      <c r="F36" s="38"/>
      <c r="G36" s="38"/>
      <c r="H36" s="38"/>
      <c r="I36" s="38"/>
      <c r="J36" s="38"/>
      <c r="K36" s="38"/>
      <c r="L36" s="39"/>
      <c r="M36" s="30"/>
      <c r="N36" s="37"/>
      <c r="O36" s="38"/>
      <c r="P36" s="38"/>
      <c r="Q36" s="38">
        <f>S14</f>
        <v>0.85562192789667779</v>
      </c>
      <c r="R36" s="38"/>
      <c r="S36" s="38"/>
      <c r="T36" s="38"/>
      <c r="U36" s="38"/>
      <c r="V36" s="38"/>
      <c r="W36" s="38"/>
      <c r="X36" s="38"/>
      <c r="Y36" s="39"/>
      <c r="AA36" s="37"/>
      <c r="AB36" s="38"/>
      <c r="AC36" s="38"/>
      <c r="AD36" s="38">
        <f>AF14</f>
        <v>0.84345225558553438</v>
      </c>
      <c r="AE36" s="38"/>
      <c r="AF36" s="38"/>
      <c r="AG36" s="38"/>
      <c r="AH36" s="38"/>
      <c r="AI36" s="38"/>
      <c r="AJ36" s="38"/>
      <c r="AK36" s="38"/>
      <c r="AL36" s="39"/>
      <c r="AN36" s="37"/>
      <c r="AO36" s="38"/>
      <c r="AP36" s="38"/>
      <c r="AQ36" s="38">
        <f>AS14</f>
        <v>0.87883673712096622</v>
      </c>
      <c r="AR36" s="38"/>
      <c r="AS36" s="38"/>
      <c r="AT36" s="38"/>
      <c r="AU36" s="38"/>
      <c r="AV36" s="38"/>
      <c r="AW36" s="38"/>
      <c r="AX36" s="38"/>
      <c r="AY36" s="39"/>
    </row>
    <row r="37" spans="1:51">
      <c r="A37" s="37"/>
      <c r="B37" s="38"/>
      <c r="C37" s="38" t="s">
        <v>37</v>
      </c>
      <c r="D37" s="38">
        <f>1/(1+EXP(-D36))</f>
        <v>0.71602977238989252</v>
      </c>
      <c r="E37" s="38"/>
      <c r="F37" s="38"/>
      <c r="G37" s="38"/>
      <c r="H37" s="38"/>
      <c r="I37" s="38"/>
      <c r="J37" s="38"/>
      <c r="K37" s="38"/>
      <c r="L37" s="39"/>
      <c r="M37" s="30"/>
      <c r="N37" s="37"/>
      <c r="O37" s="38"/>
      <c r="P37" s="38" t="s">
        <v>37</v>
      </c>
      <c r="Q37" s="38">
        <f>1/(1+EXP(-Q36))</f>
        <v>0.70174513876967815</v>
      </c>
      <c r="R37" s="38"/>
      <c r="S37" s="38"/>
      <c r="T37" s="38"/>
      <c r="U37" s="38"/>
      <c r="V37" s="38"/>
      <c r="W37" s="38"/>
      <c r="X37" s="38"/>
      <c r="Y37" s="39"/>
      <c r="AA37" s="37"/>
      <c r="AB37" s="38"/>
      <c r="AC37" s="38" t="s">
        <v>37</v>
      </c>
      <c r="AD37" s="38">
        <f>1/(1+EXP(-AD36))</f>
        <v>0.69919180238593859</v>
      </c>
      <c r="AE37" s="38"/>
      <c r="AF37" s="38"/>
      <c r="AG37" s="38"/>
      <c r="AH37" s="38"/>
      <c r="AI37" s="38"/>
      <c r="AJ37" s="38"/>
      <c r="AK37" s="38"/>
      <c r="AL37" s="39"/>
      <c r="AN37" s="37"/>
      <c r="AO37" s="38"/>
      <c r="AP37" s="38" t="s">
        <v>37</v>
      </c>
      <c r="AQ37" s="38">
        <f>1/(1+EXP(-AQ36))</f>
        <v>0.70658110646274153</v>
      </c>
      <c r="AR37" s="38"/>
      <c r="AS37" s="38"/>
      <c r="AT37" s="38"/>
      <c r="AU37" s="38"/>
      <c r="AV37" s="38"/>
      <c r="AW37" s="38"/>
      <c r="AX37" s="38"/>
      <c r="AY37" s="39"/>
    </row>
    <row r="38" spans="1:5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9"/>
      <c r="M38" s="30"/>
      <c r="N38" s="37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9"/>
      <c r="AA38" s="37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9"/>
      <c r="AN38" s="37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9"/>
    </row>
    <row r="39" spans="1:51">
      <c r="A39" s="37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9"/>
      <c r="M39" s="30"/>
      <c r="N39" s="37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9"/>
      <c r="AA39" s="37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9"/>
      <c r="AN39" s="37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9"/>
    </row>
    <row r="40" spans="1:51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9"/>
      <c r="M40" s="30"/>
      <c r="N40" s="37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9"/>
      <c r="AA40" s="37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9"/>
      <c r="AN40" s="37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9"/>
    </row>
    <row r="41" spans="1:51">
      <c r="A41" s="37"/>
      <c r="B41" s="38"/>
      <c r="C41" s="18" t="s">
        <v>38</v>
      </c>
      <c r="D41" s="18"/>
      <c r="E41" s="18"/>
      <c r="F41" s="18"/>
      <c r="G41" s="18"/>
      <c r="H41" s="18"/>
      <c r="I41" s="18"/>
      <c r="J41" s="18"/>
      <c r="K41" s="38"/>
      <c r="L41" s="39"/>
      <c r="M41" s="30"/>
      <c r="N41" s="37"/>
      <c r="O41" s="38"/>
      <c r="P41" s="18" t="s">
        <v>38</v>
      </c>
      <c r="Q41" s="18"/>
      <c r="R41" s="18"/>
      <c r="S41" s="18"/>
      <c r="T41" s="18"/>
      <c r="U41" s="18"/>
      <c r="V41" s="18"/>
      <c r="W41" s="18"/>
      <c r="X41" s="38"/>
      <c r="Y41" s="39"/>
      <c r="AA41" s="37"/>
      <c r="AB41" s="38"/>
      <c r="AC41" s="18" t="s">
        <v>38</v>
      </c>
      <c r="AD41" s="18"/>
      <c r="AE41" s="18"/>
      <c r="AF41" s="18"/>
      <c r="AG41" s="18"/>
      <c r="AH41" s="18"/>
      <c r="AI41" s="18"/>
      <c r="AJ41" s="18"/>
      <c r="AK41" s="38"/>
      <c r="AL41" s="39"/>
      <c r="AN41" s="37"/>
      <c r="AO41" s="38"/>
      <c r="AP41" s="18" t="s">
        <v>38</v>
      </c>
      <c r="AQ41" s="18"/>
      <c r="AR41" s="18"/>
      <c r="AS41" s="18"/>
      <c r="AT41" s="18"/>
      <c r="AU41" s="18"/>
      <c r="AV41" s="18"/>
      <c r="AW41" s="18"/>
      <c r="AX41" s="38"/>
      <c r="AY41" s="39"/>
    </row>
    <row r="42" spans="1:51">
      <c r="A42" s="37"/>
      <c r="B42" s="38"/>
      <c r="C42" s="164" t="s">
        <v>39</v>
      </c>
      <c r="D42" s="164"/>
      <c r="E42" s="164"/>
      <c r="F42" s="164"/>
      <c r="G42" s="164"/>
      <c r="H42" s="164"/>
      <c r="I42" s="38"/>
      <c r="J42" s="38"/>
      <c r="K42" s="38"/>
      <c r="L42" s="39"/>
      <c r="M42" s="30"/>
      <c r="N42" s="37"/>
      <c r="O42" s="38"/>
      <c r="P42" s="164" t="s">
        <v>39</v>
      </c>
      <c r="Q42" s="164"/>
      <c r="R42" s="164"/>
      <c r="S42" s="164"/>
      <c r="T42" s="164"/>
      <c r="U42" s="164"/>
      <c r="V42" s="38"/>
      <c r="W42" s="38"/>
      <c r="X42" s="38"/>
      <c r="Y42" s="39"/>
      <c r="AA42" s="37"/>
      <c r="AB42" s="38"/>
      <c r="AC42" s="164" t="s">
        <v>39</v>
      </c>
      <c r="AD42" s="164"/>
      <c r="AE42" s="164"/>
      <c r="AF42" s="164"/>
      <c r="AG42" s="164"/>
      <c r="AH42" s="164"/>
      <c r="AI42" s="38"/>
      <c r="AJ42" s="38"/>
      <c r="AK42" s="38"/>
      <c r="AL42" s="39"/>
      <c r="AN42" s="37"/>
      <c r="AO42" s="38"/>
      <c r="AP42" s="164" t="s">
        <v>39</v>
      </c>
      <c r="AQ42" s="164"/>
      <c r="AR42" s="164"/>
      <c r="AS42" s="164"/>
      <c r="AT42" s="164"/>
      <c r="AU42" s="164"/>
      <c r="AV42" s="38"/>
      <c r="AW42" s="38"/>
      <c r="AX42" s="38"/>
      <c r="AY42" s="39"/>
    </row>
    <row r="43" spans="1:51">
      <c r="A43" s="37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9"/>
      <c r="M43" s="30"/>
      <c r="N43" s="37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9"/>
      <c r="AA43" s="37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9"/>
      <c r="AN43" s="37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9"/>
    </row>
    <row r="44" spans="1:51">
      <c r="A44" s="37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9"/>
      <c r="M44" s="30"/>
      <c r="N44" s="37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9"/>
      <c r="AA44" s="37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9"/>
      <c r="AN44" s="37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9"/>
    </row>
    <row r="45" spans="1:51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9"/>
      <c r="M45" s="30"/>
      <c r="N45" s="37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9"/>
      <c r="AA45" s="37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9"/>
      <c r="AN45" s="37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9"/>
    </row>
    <row r="46" spans="1:51">
      <c r="A46" s="37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9"/>
      <c r="M46" s="30"/>
      <c r="N46" s="37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9"/>
      <c r="AA46" s="37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9"/>
      <c r="AN46" s="37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9"/>
    </row>
    <row r="47" spans="1:51">
      <c r="A47" s="37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9"/>
      <c r="M47" s="30"/>
      <c r="N47" s="37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9"/>
      <c r="AA47" s="37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9"/>
      <c r="AN47" s="37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9"/>
    </row>
    <row r="48" spans="1:51">
      <c r="A48" s="37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9"/>
      <c r="M48" s="30"/>
      <c r="N48" s="3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9"/>
      <c r="AA48" s="37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9"/>
      <c r="AN48" s="37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9"/>
    </row>
    <row r="49" spans="1:51">
      <c r="A49" s="37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9"/>
      <c r="M49" s="30"/>
      <c r="N49" s="37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9"/>
      <c r="AA49" s="37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9"/>
      <c r="AN49" s="37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9"/>
    </row>
    <row r="50" spans="1:51">
      <c r="A50" s="37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9"/>
      <c r="M50" s="30"/>
      <c r="N50" s="3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9"/>
      <c r="AA50" s="37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9"/>
      <c r="AN50" s="37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9"/>
    </row>
    <row r="51" spans="1:51">
      <c r="A51" s="37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9"/>
      <c r="M51" s="30"/>
      <c r="N51" s="37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9"/>
      <c r="AA51" s="37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9"/>
      <c r="AN51" s="37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9"/>
    </row>
    <row r="52" spans="1:51">
      <c r="A52" s="37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9"/>
      <c r="M52" s="30"/>
      <c r="N52" s="37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9"/>
      <c r="AA52" s="37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9"/>
      <c r="AN52" s="37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9"/>
    </row>
    <row r="53" spans="1:51">
      <c r="A53" s="37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9"/>
      <c r="M53" s="30"/>
      <c r="N53" s="37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9"/>
      <c r="AA53" s="37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9"/>
      <c r="AN53" s="37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9"/>
    </row>
    <row r="54" spans="1:51" ht="15.75" thickBot="1">
      <c r="A54" s="37"/>
      <c r="B54" s="38"/>
      <c r="C54" s="38">
        <v>0</v>
      </c>
      <c r="D54" s="38">
        <v>0</v>
      </c>
      <c r="E54" s="38">
        <v>0</v>
      </c>
      <c r="F54" s="38">
        <v>0</v>
      </c>
      <c r="G54" s="38">
        <v>0</v>
      </c>
      <c r="H54" s="38"/>
      <c r="I54" s="38"/>
      <c r="J54" s="38"/>
      <c r="K54" s="38"/>
      <c r="L54" s="39"/>
      <c r="M54" s="30"/>
      <c r="N54" s="37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9"/>
      <c r="AA54" s="37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9"/>
      <c r="AN54" s="37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9"/>
    </row>
    <row r="55" spans="1:51">
      <c r="A55" s="37"/>
      <c r="B55" s="38"/>
      <c r="C55" s="165" t="s">
        <v>40</v>
      </c>
      <c r="D55" s="166"/>
      <c r="E55" s="166"/>
      <c r="F55" s="166"/>
      <c r="G55" s="167"/>
      <c r="H55" s="165" t="s">
        <v>41</v>
      </c>
      <c r="I55" s="166"/>
      <c r="J55" s="166"/>
      <c r="K55" s="166"/>
      <c r="L55" s="167"/>
      <c r="M55" s="30"/>
      <c r="N55" s="37"/>
      <c r="O55" s="38"/>
      <c r="P55" s="165" t="s">
        <v>40</v>
      </c>
      <c r="Q55" s="166"/>
      <c r="R55" s="166"/>
      <c r="S55" s="166"/>
      <c r="T55" s="167"/>
      <c r="U55" s="165" t="s">
        <v>41</v>
      </c>
      <c r="V55" s="166"/>
      <c r="W55" s="166"/>
      <c r="X55" s="166"/>
      <c r="Y55" s="167"/>
      <c r="AA55" s="37"/>
      <c r="AB55" s="38"/>
      <c r="AC55" s="165" t="s">
        <v>40</v>
      </c>
      <c r="AD55" s="166"/>
      <c r="AE55" s="166"/>
      <c r="AF55" s="166"/>
      <c r="AG55" s="167"/>
      <c r="AH55" s="165" t="s">
        <v>41</v>
      </c>
      <c r="AI55" s="166"/>
      <c r="AJ55" s="166"/>
      <c r="AK55" s="166"/>
      <c r="AL55" s="167"/>
      <c r="AN55" s="37"/>
      <c r="AO55" s="38"/>
      <c r="AP55" s="165" t="s">
        <v>40</v>
      </c>
      <c r="AQ55" s="166"/>
      <c r="AR55" s="166"/>
      <c r="AS55" s="166"/>
      <c r="AT55" s="167"/>
      <c r="AU55" s="165" t="s">
        <v>41</v>
      </c>
      <c r="AV55" s="166"/>
      <c r="AW55" s="166"/>
      <c r="AX55" s="166"/>
      <c r="AY55" s="167"/>
    </row>
    <row r="56" spans="1:51" ht="15.75" thickBot="1">
      <c r="A56" s="37"/>
      <c r="B56" s="38"/>
      <c r="C56" s="158">
        <f>PRODUCT(C54,D30)</f>
        <v>0</v>
      </c>
      <c r="D56" s="159"/>
      <c r="E56" s="159"/>
      <c r="F56" s="159"/>
      <c r="G56" s="160"/>
      <c r="H56" s="161">
        <f>PRODUCT(D23,D18)</f>
        <v>-8.213336837000559E-3</v>
      </c>
      <c r="I56" s="162"/>
      <c r="J56" s="162"/>
      <c r="K56" s="162"/>
      <c r="L56" s="163"/>
      <c r="M56" s="30"/>
      <c r="N56" s="37"/>
      <c r="O56" s="38"/>
      <c r="P56" s="158">
        <f>PRODUCT(Q30,D57)</f>
        <v>-3.6400185883286862E-3</v>
      </c>
      <c r="Q56" s="159"/>
      <c r="R56" s="159"/>
      <c r="S56" s="159"/>
      <c r="T56" s="160"/>
      <c r="U56" s="161">
        <f>PRODUCT(Q23,Q18)</f>
        <v>-1.2518939075045612E-2</v>
      </c>
      <c r="V56" s="162"/>
      <c r="W56" s="162"/>
      <c r="X56" s="162"/>
      <c r="Y56" s="163"/>
      <c r="AA56" s="37"/>
      <c r="AB56" s="38"/>
      <c r="AC56" s="158">
        <f>PRODUCT(Q57,AD30)</f>
        <v>-7.1617725566596839E-3</v>
      </c>
      <c r="AD56" s="159"/>
      <c r="AE56" s="159"/>
      <c r="AF56" s="159"/>
      <c r="AG56" s="160"/>
      <c r="AH56" s="161">
        <f>PRODUCT(AD23,AD18)</f>
        <v>-1.3882800942258185E-2</v>
      </c>
      <c r="AI56" s="162"/>
      <c r="AJ56" s="162"/>
      <c r="AK56" s="162"/>
      <c r="AL56" s="163"/>
      <c r="AN56" s="37"/>
      <c r="AO56" s="38"/>
      <c r="AP56" s="158">
        <f>PRODUCT(AD57,AQ30)</f>
        <v>-9.3059212013821453E-3</v>
      </c>
      <c r="AQ56" s="159"/>
      <c r="AR56" s="159"/>
      <c r="AS56" s="159"/>
      <c r="AT56" s="160"/>
      <c r="AU56" s="161">
        <f>PRODUCT(AQ23,AQ18)</f>
        <v>-1.2522636172020386E-2</v>
      </c>
      <c r="AV56" s="162"/>
      <c r="AW56" s="162"/>
      <c r="AX56" s="162"/>
      <c r="AY56" s="163"/>
    </row>
    <row r="57" spans="1:51">
      <c r="A57" s="37"/>
      <c r="B57" s="38"/>
      <c r="C57" s="38" t="s">
        <v>29</v>
      </c>
      <c r="D57" s="38">
        <f>SUM(C56,H56)</f>
        <v>-8.213336837000559E-3</v>
      </c>
      <c r="E57" s="38"/>
      <c r="F57" s="38"/>
      <c r="G57" s="38"/>
      <c r="H57" s="38"/>
      <c r="I57" s="38"/>
      <c r="J57" s="38"/>
      <c r="K57" s="38"/>
      <c r="L57" s="39"/>
      <c r="M57" s="30"/>
      <c r="N57" s="37"/>
      <c r="O57" s="38"/>
      <c r="P57" s="38" t="s">
        <v>29</v>
      </c>
      <c r="Q57" s="38">
        <f>SUM(P56,U56)</f>
        <v>-1.6158957663374298E-2</v>
      </c>
      <c r="R57" s="38"/>
      <c r="S57" s="38"/>
      <c r="T57" s="38"/>
      <c r="U57" s="38"/>
      <c r="V57" s="38"/>
      <c r="W57" s="38"/>
      <c r="X57" s="38"/>
      <c r="Y57" s="39"/>
      <c r="AA57" s="37"/>
      <c r="AB57" s="38"/>
      <c r="AC57" s="38" t="s">
        <v>29</v>
      </c>
      <c r="AD57" s="38">
        <f>SUM(AC56,AH56)</f>
        <v>-2.1044573498917869E-2</v>
      </c>
      <c r="AE57" s="38"/>
      <c r="AF57" s="38"/>
      <c r="AG57" s="38"/>
      <c r="AH57" s="38"/>
      <c r="AI57" s="38"/>
      <c r="AJ57" s="38"/>
      <c r="AK57" s="38"/>
      <c r="AL57" s="39"/>
      <c r="AN57" s="37"/>
      <c r="AO57" s="38"/>
      <c r="AP57" s="38" t="s">
        <v>29</v>
      </c>
      <c r="AQ57" s="38">
        <f>SUM(AP56,AU56)</f>
        <v>-2.182855737340253E-2</v>
      </c>
      <c r="AR57" s="38"/>
      <c r="AS57" s="38"/>
      <c r="AT57" s="38"/>
      <c r="AU57" s="38"/>
      <c r="AV57" s="38"/>
      <c r="AW57" s="38"/>
      <c r="AX57" s="38"/>
      <c r="AY57" s="39"/>
    </row>
    <row r="58" spans="1:51">
      <c r="A58" s="37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9"/>
      <c r="M58" s="30"/>
      <c r="N58" s="37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9"/>
      <c r="AA58" s="37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9"/>
      <c r="AN58" s="37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9"/>
    </row>
    <row r="59" spans="1:51">
      <c r="A59" s="37"/>
      <c r="B59" s="38"/>
      <c r="C59" s="20" t="s">
        <v>42</v>
      </c>
      <c r="D59" s="20"/>
      <c r="E59" s="20"/>
      <c r="F59" s="20"/>
      <c r="G59" s="20"/>
      <c r="H59" s="20"/>
      <c r="I59" s="20"/>
      <c r="J59" s="38"/>
      <c r="K59" s="38"/>
      <c r="L59" s="39"/>
      <c r="M59" s="30"/>
      <c r="N59" s="37"/>
      <c r="O59" s="38"/>
      <c r="P59" s="20" t="s">
        <v>42</v>
      </c>
      <c r="Q59" s="20"/>
      <c r="R59" s="20"/>
      <c r="S59" s="20"/>
      <c r="T59" s="20"/>
      <c r="U59" s="20"/>
      <c r="V59" s="20"/>
      <c r="W59" s="38"/>
      <c r="X59" s="38"/>
      <c r="Y59" s="39"/>
      <c r="AA59" s="37"/>
      <c r="AB59" s="38"/>
      <c r="AC59" s="20" t="s">
        <v>42</v>
      </c>
      <c r="AD59" s="20"/>
      <c r="AE59" s="20"/>
      <c r="AF59" s="20"/>
      <c r="AG59" s="20"/>
      <c r="AH59" s="20"/>
      <c r="AI59" s="20"/>
      <c r="AJ59" s="38"/>
      <c r="AK59" s="38"/>
      <c r="AL59" s="39"/>
      <c r="AN59" s="37"/>
      <c r="AO59" s="38"/>
      <c r="AP59" s="20" t="s">
        <v>42</v>
      </c>
      <c r="AQ59" s="20"/>
      <c r="AR59" s="20"/>
      <c r="AS59" s="20"/>
      <c r="AT59" s="20"/>
      <c r="AU59" s="20"/>
      <c r="AV59" s="20"/>
      <c r="AW59" s="38"/>
      <c r="AX59" s="38"/>
      <c r="AY59" s="39"/>
    </row>
    <row r="60" spans="1:51">
      <c r="A60" s="37"/>
      <c r="B60" s="38"/>
      <c r="C60" s="38" t="s">
        <v>43</v>
      </c>
      <c r="D60" s="38"/>
      <c r="E60" s="38"/>
      <c r="F60" s="38"/>
      <c r="G60" s="38"/>
      <c r="H60" s="38"/>
      <c r="I60" s="38"/>
      <c r="J60" s="38"/>
      <c r="K60" s="38"/>
      <c r="L60" s="39"/>
      <c r="M60" s="30"/>
      <c r="N60" s="37"/>
      <c r="O60" s="38"/>
      <c r="P60" s="38" t="s">
        <v>43</v>
      </c>
      <c r="Q60" s="38"/>
      <c r="R60" s="38"/>
      <c r="S60" s="38"/>
      <c r="T60" s="38"/>
      <c r="U60" s="38"/>
      <c r="V60" s="38"/>
      <c r="W60" s="38"/>
      <c r="X60" s="38"/>
      <c r="Y60" s="39"/>
      <c r="AA60" s="37"/>
      <c r="AB60" s="38"/>
      <c r="AC60" s="38" t="s">
        <v>43</v>
      </c>
      <c r="AD60" s="38"/>
      <c r="AE60" s="38"/>
      <c r="AF60" s="38"/>
      <c r="AG60" s="38"/>
      <c r="AH60" s="38"/>
      <c r="AI60" s="38"/>
      <c r="AJ60" s="38"/>
      <c r="AK60" s="38"/>
      <c r="AL60" s="39"/>
      <c r="AN60" s="37"/>
      <c r="AO60" s="38"/>
      <c r="AP60" s="38" t="s">
        <v>43</v>
      </c>
      <c r="AQ60" s="38"/>
      <c r="AR60" s="38"/>
      <c r="AS60" s="38"/>
      <c r="AT60" s="38"/>
      <c r="AU60" s="38"/>
      <c r="AV60" s="38"/>
      <c r="AW60" s="38"/>
      <c r="AX60" s="38"/>
      <c r="AY60" s="39"/>
    </row>
    <row r="61" spans="1:51">
      <c r="A61" s="37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9"/>
      <c r="M61" s="30"/>
      <c r="N61" s="3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9"/>
      <c r="AA61" s="37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9"/>
      <c r="AN61" s="37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9"/>
    </row>
    <row r="62" spans="1:51">
      <c r="A62" s="37"/>
      <c r="B62" s="38"/>
      <c r="C62" s="38"/>
      <c r="D62" s="38"/>
      <c r="E62" s="38"/>
      <c r="F62" s="38" t="s">
        <v>44</v>
      </c>
      <c r="G62" s="38">
        <f>TANH(D57)</f>
        <v>-8.2131521544223634E-3</v>
      </c>
      <c r="H62" s="38"/>
      <c r="I62" s="38"/>
      <c r="J62" s="38"/>
      <c r="K62" s="38"/>
      <c r="L62" s="39"/>
      <c r="M62" s="30"/>
      <c r="N62" s="37"/>
      <c r="O62" s="38"/>
      <c r="P62" s="38"/>
      <c r="Q62" s="38"/>
      <c r="R62" s="38"/>
      <c r="S62" s="38" t="s">
        <v>44</v>
      </c>
      <c r="T62" s="38">
        <f>TANH(Q57)</f>
        <v>-1.6157551378138645E-2</v>
      </c>
      <c r="U62" s="38"/>
      <c r="V62" s="38"/>
      <c r="W62" s="38"/>
      <c r="X62" s="38"/>
      <c r="Y62" s="39"/>
      <c r="AA62" s="37"/>
      <c r="AB62" s="38"/>
      <c r="AC62" s="38"/>
      <c r="AD62" s="38"/>
      <c r="AE62" s="38"/>
      <c r="AF62" s="38" t="s">
        <v>44</v>
      </c>
      <c r="AG62" s="38">
        <f>TANH(AD57)</f>
        <v>-2.1041467350504474E-2</v>
      </c>
      <c r="AH62" s="38"/>
      <c r="AI62" s="38"/>
      <c r="AJ62" s="38"/>
      <c r="AK62" s="38"/>
      <c r="AL62" s="39"/>
      <c r="AN62" s="37"/>
      <c r="AO62" s="38"/>
      <c r="AP62" s="38"/>
      <c r="AQ62" s="38"/>
      <c r="AR62" s="38"/>
      <c r="AS62" s="38" t="s">
        <v>44</v>
      </c>
      <c r="AT62" s="38">
        <f>TANH(AQ57)</f>
        <v>-2.1825091034006813E-2</v>
      </c>
      <c r="AU62" s="38"/>
      <c r="AV62" s="38"/>
      <c r="AW62" s="38"/>
      <c r="AX62" s="38"/>
      <c r="AY62" s="39"/>
    </row>
    <row r="63" spans="1:51">
      <c r="A63" s="37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9"/>
      <c r="M63" s="30"/>
      <c r="N63" s="3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9"/>
      <c r="AA63" s="37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9"/>
      <c r="AN63" s="37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9"/>
    </row>
    <row r="64" spans="1:51">
      <c r="A64" s="37"/>
      <c r="B64" s="38"/>
      <c r="C64" s="38" t="s">
        <v>45</v>
      </c>
      <c r="D64" s="38">
        <f>PRODUCT(D37,G62)</f>
        <v>-5.8808614677346004E-3</v>
      </c>
      <c r="E64" s="38"/>
      <c r="F64" s="38"/>
      <c r="G64" s="38"/>
      <c r="H64" s="38"/>
      <c r="I64" s="38"/>
      <c r="J64" s="38"/>
      <c r="K64" s="38"/>
      <c r="L64" s="39"/>
      <c r="M64" s="30"/>
      <c r="N64" s="37"/>
      <c r="O64" s="38"/>
      <c r="P64" s="38" t="s">
        <v>45</v>
      </c>
      <c r="Q64" s="38">
        <f>PRODUCT(Q37,T62)</f>
        <v>-1.1338483134030108E-2</v>
      </c>
      <c r="R64" s="38"/>
      <c r="S64" s="38"/>
      <c r="T64" s="38"/>
      <c r="U64" s="38"/>
      <c r="V64" s="38"/>
      <c r="W64" s="38"/>
      <c r="X64" s="38"/>
      <c r="Y64" s="39"/>
      <c r="AA64" s="37"/>
      <c r="AB64" s="38"/>
      <c r="AC64" s="38" t="s">
        <v>45</v>
      </c>
      <c r="AD64" s="38">
        <f>PRODUCT(AD37,AG62)</f>
        <v>-1.4712021481644104E-2</v>
      </c>
      <c r="AE64" s="38"/>
      <c r="AF64" s="38"/>
      <c r="AG64" s="38"/>
      <c r="AH64" s="38"/>
      <c r="AI64" s="38"/>
      <c r="AJ64" s="38"/>
      <c r="AK64" s="38"/>
      <c r="AL64" s="39"/>
      <c r="AN64" s="37"/>
      <c r="AO64" s="38"/>
      <c r="AP64" s="38" t="s">
        <v>45</v>
      </c>
      <c r="AQ64" s="38">
        <f>PRODUCT(AQ37,AT62)</f>
        <v>-1.5421196971458594E-2</v>
      </c>
      <c r="AR64" s="38"/>
      <c r="AS64" s="38"/>
      <c r="AT64" s="38"/>
      <c r="AU64" s="38"/>
      <c r="AV64" s="38"/>
      <c r="AW64" s="38"/>
      <c r="AX64" s="38"/>
      <c r="AY64" s="39"/>
    </row>
    <row r="65" spans="1:51">
      <c r="A65" s="40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2"/>
      <c r="M65" s="30"/>
      <c r="N65" s="40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2"/>
      <c r="AA65" s="40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2"/>
      <c r="AN65" s="40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2"/>
    </row>
    <row r="66" spans="1:51">
      <c r="A66" s="30"/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</row>
    <row r="67" spans="1:51">
      <c r="A67" s="30" t="s">
        <v>27</v>
      </c>
      <c r="B67" s="30">
        <f>D18</f>
        <v>-1.1880789452106752E-2</v>
      </c>
      <c r="C67" s="30"/>
      <c r="D67" s="30"/>
      <c r="E67" s="30"/>
      <c r="F67" s="30"/>
      <c r="G67" s="30"/>
      <c r="H67" s="30"/>
      <c r="I67" s="38"/>
      <c r="J67" s="38"/>
      <c r="K67" s="30"/>
      <c r="L67" s="30"/>
      <c r="M67" s="30"/>
      <c r="N67" s="30" t="s">
        <v>27</v>
      </c>
      <c r="O67" s="30">
        <f>Q18</f>
        <v>-1.7942448162385483E-2</v>
      </c>
      <c r="P67" s="30"/>
      <c r="Q67" s="30"/>
      <c r="R67" s="30"/>
      <c r="S67" s="30"/>
      <c r="T67" s="30"/>
      <c r="U67" s="30"/>
      <c r="V67" s="30"/>
      <c r="W67" s="30"/>
      <c r="X67" s="30"/>
      <c r="Y67" s="30"/>
      <c r="AA67" s="30" t="s">
        <v>27</v>
      </c>
      <c r="AB67" s="30">
        <f>AD18</f>
        <v>-1.9860864887484831E-2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N67" s="30" t="s">
        <v>27</v>
      </c>
      <c r="AO67" s="30">
        <f>AQ18</f>
        <v>-1.7993152363802209E-2</v>
      </c>
      <c r="AP67" s="30"/>
      <c r="AQ67" s="30"/>
      <c r="AR67" s="30"/>
      <c r="AS67" s="30"/>
      <c r="AT67" s="30"/>
      <c r="AU67" s="30"/>
      <c r="AV67" s="30"/>
      <c r="AW67" s="30"/>
      <c r="AX67" s="30"/>
      <c r="AY67" s="30"/>
    </row>
    <row r="68" spans="1:51">
      <c r="A68" s="30" t="s">
        <v>16</v>
      </c>
      <c r="B68" s="30">
        <f>D23</f>
        <v>0.69131238038597975</v>
      </c>
      <c r="C68" s="30"/>
      <c r="D68" s="30"/>
      <c r="E68" s="30"/>
      <c r="F68" s="30"/>
      <c r="G68" s="30"/>
      <c r="H68" s="30"/>
      <c r="I68" s="38"/>
      <c r="J68" s="38"/>
      <c r="K68" s="30"/>
      <c r="L68" s="30"/>
      <c r="M68" s="30"/>
      <c r="N68" s="30" t="s">
        <v>16</v>
      </c>
      <c r="O68" s="30">
        <f>Q23</f>
        <v>0.69772747630338949</v>
      </c>
      <c r="P68" s="30"/>
      <c r="Q68" s="30"/>
      <c r="R68" s="30"/>
      <c r="S68" s="30"/>
      <c r="T68" s="30"/>
      <c r="U68" s="30"/>
      <c r="V68" s="30"/>
      <c r="W68" s="30"/>
      <c r="X68" s="30"/>
      <c r="Y68" s="30"/>
      <c r="AA68" s="30" t="s">
        <v>16</v>
      </c>
      <c r="AB68" s="30">
        <f>AD23</f>
        <v>0.69900283904586269</v>
      </c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N68" s="30" t="s">
        <v>16</v>
      </c>
      <c r="AO68" s="30">
        <f>AQ23</f>
        <v>0.6959667721823356</v>
      </c>
      <c r="AP68" s="30"/>
      <c r="AQ68" s="30"/>
      <c r="AR68" s="30"/>
      <c r="AS68" s="30"/>
      <c r="AT68" s="30"/>
      <c r="AU68" s="30"/>
      <c r="AV68" s="30"/>
      <c r="AW68" s="30"/>
      <c r="AX68" s="30"/>
      <c r="AY68" s="30"/>
    </row>
    <row r="69" spans="1:51">
      <c r="A69" s="30" t="s">
        <v>17</v>
      </c>
      <c r="B69" s="30">
        <f>D30</f>
        <v>0.44182222999275472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 t="s">
        <v>17</v>
      </c>
      <c r="O69" s="30">
        <f>Q30</f>
        <v>0.44318389231653504</v>
      </c>
      <c r="P69" s="30"/>
      <c r="Q69" s="30"/>
      <c r="R69" s="30"/>
      <c r="S69" s="30"/>
      <c r="T69" s="30"/>
      <c r="U69" s="30"/>
      <c r="V69" s="30"/>
      <c r="W69" s="30"/>
      <c r="X69" s="30"/>
      <c r="Y69" s="30"/>
      <c r="AA69" s="30" t="s">
        <v>17</v>
      </c>
      <c r="AB69" s="30">
        <f>AD30</f>
        <v>0.44320758218783335</v>
      </c>
      <c r="AC69" s="30"/>
      <c r="AD69" s="30"/>
      <c r="AE69" s="30"/>
      <c r="AF69" s="30"/>
      <c r="AG69" s="30"/>
      <c r="AH69" s="30"/>
      <c r="AI69" s="30"/>
      <c r="AJ69" s="30"/>
      <c r="AK69" s="30"/>
      <c r="AL69" s="30"/>
      <c r="AN69" s="30" t="s">
        <v>17</v>
      </c>
      <c r="AO69" s="30">
        <f>AQ30</f>
        <v>0.44220051320406489</v>
      </c>
      <c r="AP69" s="30"/>
      <c r="AQ69" s="30"/>
      <c r="AR69" s="30"/>
      <c r="AS69" s="30"/>
      <c r="AT69" s="30"/>
      <c r="AU69" s="30"/>
      <c r="AV69" s="30"/>
      <c r="AW69" s="30"/>
      <c r="AX69" s="30"/>
      <c r="AY69" s="30"/>
    </row>
    <row r="70" spans="1:51">
      <c r="A70" s="30" t="s">
        <v>18</v>
      </c>
      <c r="B70" s="30">
        <f>D37</f>
        <v>0.71602977238989252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 t="s">
        <v>18</v>
      </c>
      <c r="O70" s="30">
        <f>Q37</f>
        <v>0.70174513876967815</v>
      </c>
      <c r="P70" s="30"/>
      <c r="Q70" s="30"/>
      <c r="R70" s="30"/>
      <c r="S70" s="30"/>
      <c r="T70" s="30"/>
      <c r="U70" s="30"/>
      <c r="V70" s="30"/>
      <c r="W70" s="30"/>
      <c r="X70" s="30"/>
      <c r="Y70" s="30"/>
      <c r="AA70" s="30" t="s">
        <v>18</v>
      </c>
      <c r="AB70" s="30">
        <f>AD37</f>
        <v>0.69919180238593859</v>
      </c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N70" s="30" t="s">
        <v>18</v>
      </c>
      <c r="AO70" s="30">
        <f>AQ37</f>
        <v>0.70658110646274153</v>
      </c>
      <c r="AP70" s="30"/>
      <c r="AQ70" s="30"/>
      <c r="AR70" s="30"/>
      <c r="AS70" s="30"/>
      <c r="AT70" s="30"/>
      <c r="AU70" s="30"/>
      <c r="AV70" s="30"/>
      <c r="AW70" s="30"/>
      <c r="AX70" s="30"/>
      <c r="AY70" s="30"/>
    </row>
    <row r="71" spans="1:51">
      <c r="A71" s="30" t="s">
        <v>129</v>
      </c>
      <c r="B71" s="30">
        <f>D57</f>
        <v>-8.213336837000559E-3</v>
      </c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 t="s">
        <v>129</v>
      </c>
      <c r="O71" s="30">
        <f>Q57</f>
        <v>-1.6158957663374298E-2</v>
      </c>
      <c r="P71" s="30"/>
      <c r="Q71" s="30"/>
      <c r="R71" s="30"/>
      <c r="S71" s="30"/>
      <c r="T71" s="30"/>
      <c r="U71" s="30"/>
      <c r="V71" s="30"/>
      <c r="W71" s="30"/>
      <c r="X71" s="30"/>
      <c r="Y71" s="30"/>
      <c r="AA71" s="30" t="s">
        <v>129</v>
      </c>
      <c r="AB71" s="30">
        <f>AD57</f>
        <v>-2.1044573498917869E-2</v>
      </c>
      <c r="AC71" s="30"/>
      <c r="AD71" s="30"/>
      <c r="AE71" s="30"/>
      <c r="AF71" s="30"/>
      <c r="AG71" s="30"/>
      <c r="AH71" s="30"/>
      <c r="AI71" s="30"/>
      <c r="AJ71" s="30"/>
      <c r="AK71" s="30"/>
      <c r="AL71" s="30"/>
      <c r="AN71" s="30" t="s">
        <v>129</v>
      </c>
      <c r="AO71" s="30">
        <f>AQ57</f>
        <v>-2.182855737340253E-2</v>
      </c>
      <c r="AP71" s="30"/>
      <c r="AQ71" s="30"/>
      <c r="AR71" s="30"/>
      <c r="AS71" s="30"/>
      <c r="AT71" s="30"/>
      <c r="AU71" s="30"/>
      <c r="AV71" s="30"/>
      <c r="AW71" s="30"/>
      <c r="AX71" s="30"/>
      <c r="AY71" s="30"/>
    </row>
    <row r="72" spans="1:51">
      <c r="A72" s="30" t="s">
        <v>55</v>
      </c>
      <c r="B72" s="30">
        <f>D64</f>
        <v>-5.8808614677346004E-3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 t="s">
        <v>55</v>
      </c>
      <c r="O72" s="30">
        <f>Q64</f>
        <v>-1.1338483134030108E-2</v>
      </c>
      <c r="P72" s="30"/>
      <c r="Q72" s="30"/>
      <c r="R72" s="30"/>
      <c r="S72" s="30"/>
      <c r="T72" s="30"/>
      <c r="U72" s="30"/>
      <c r="V72" s="30"/>
      <c r="W72" s="30"/>
      <c r="X72" s="30"/>
      <c r="Y72" s="30"/>
      <c r="AA72" s="30" t="s">
        <v>55</v>
      </c>
      <c r="AB72" s="30">
        <f>AD64</f>
        <v>-1.4712021481644104E-2</v>
      </c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N72" s="30" t="s">
        <v>55</v>
      </c>
      <c r="AO72" s="30">
        <f>AQ64</f>
        <v>-1.5421196971458594E-2</v>
      </c>
      <c r="AP72" s="30"/>
      <c r="AQ72" s="30"/>
      <c r="AR72" s="30"/>
      <c r="AS72" s="30"/>
      <c r="AT72" s="30"/>
      <c r="AU72" s="30"/>
      <c r="AV72" s="30"/>
      <c r="AW72" s="30"/>
      <c r="AX72" s="30"/>
      <c r="AY72" s="30"/>
    </row>
    <row r="73" spans="1:51">
      <c r="A73" s="30"/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</row>
    <row r="74" spans="1:51">
      <c r="A74" s="30"/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</row>
    <row r="75" spans="1:51">
      <c r="A75" s="30"/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</row>
    <row r="76" spans="1:51">
      <c r="A76" s="30"/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</row>
  </sheetData>
  <mergeCells count="20">
    <mergeCell ref="P42:U42"/>
    <mergeCell ref="P55:T55"/>
    <mergeCell ref="U55:Y55"/>
    <mergeCell ref="P56:T56"/>
    <mergeCell ref="U56:Y56"/>
    <mergeCell ref="C42:H42"/>
    <mergeCell ref="C55:G55"/>
    <mergeCell ref="H55:L55"/>
    <mergeCell ref="C56:G56"/>
    <mergeCell ref="H56:L56"/>
    <mergeCell ref="AC55:AG55"/>
    <mergeCell ref="AH55:AL55"/>
    <mergeCell ref="AC56:AG56"/>
    <mergeCell ref="AH56:AL56"/>
    <mergeCell ref="AP42:AU42"/>
    <mergeCell ref="AP55:AT55"/>
    <mergeCell ref="AU55:AY55"/>
    <mergeCell ref="AP56:AT56"/>
    <mergeCell ref="AU56:AY56"/>
    <mergeCell ref="AC42:AH4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3"/>
  <sheetViews>
    <sheetView workbookViewId="0">
      <selection activeCell="H16" sqref="H16"/>
    </sheetView>
  </sheetViews>
  <sheetFormatPr defaultRowHeight="15"/>
  <cols>
    <col min="2" max="2" width="10.7109375" customWidth="1"/>
    <col min="5" max="5" width="12" customWidth="1"/>
    <col min="6" max="6" width="8.140625" customWidth="1"/>
  </cols>
  <sheetData>
    <row r="2" spans="1:6">
      <c r="A2" t="str">
        <f>'Forward Prediksi'!A72</f>
        <v>h</v>
      </c>
      <c r="B2">
        <f>'Forward Prediksi'!B72</f>
        <v>-5.8808614677346004E-3</v>
      </c>
      <c r="D2" t="s">
        <v>185</v>
      </c>
      <c r="E2" s="9">
        <f>'Data split dan Normalisasi data'!O13</f>
        <v>27.72</v>
      </c>
    </row>
    <row r="3" spans="1:6">
      <c r="A3" t="str">
        <f>'Forward Prediksi'!N72</f>
        <v>h</v>
      </c>
      <c r="B3">
        <f>'Forward Prediksi'!O72</f>
        <v>-1.1338483134030108E-2</v>
      </c>
      <c r="D3" t="s">
        <v>7</v>
      </c>
      <c r="E3" s="9">
        <f>'Data split dan Normalisasi data'!O14</f>
        <v>38.229999999999997</v>
      </c>
    </row>
    <row r="4" spans="1:6">
      <c r="A4" t="str">
        <f>'Forward Prediksi'!AA72</f>
        <v>h</v>
      </c>
      <c r="B4">
        <f>'Forward Prediksi'!AB72</f>
        <v>-1.4712021481644104E-2</v>
      </c>
    </row>
    <row r="5" spans="1:6">
      <c r="A5" t="str">
        <f>'Forward Prediksi'!AN72</f>
        <v>h</v>
      </c>
      <c r="B5">
        <f>'Forward Prediksi'!AO72</f>
        <v>-1.5421196971458594E-2</v>
      </c>
    </row>
    <row r="7" spans="1:6">
      <c r="B7">
        <f>B5*E3</f>
        <v>-0.58955236021886204</v>
      </c>
    </row>
    <row r="8" spans="1:6">
      <c r="A8" t="s">
        <v>219</v>
      </c>
      <c r="D8" t="s">
        <v>220</v>
      </c>
    </row>
    <row r="9" spans="1:6">
      <c r="B9" s="142">
        <v>41061</v>
      </c>
      <c r="C9" s="143">
        <f>E2+B7</f>
        <v>27.130447639781138</v>
      </c>
      <c r="E9" s="142">
        <f>'Data split dan Normalisasi data'!Q17</f>
        <v>41061</v>
      </c>
      <c r="F9" s="143">
        <f>'Data split dan Normalisasi data'!$R$17</f>
        <v>27.719999000000001</v>
      </c>
    </row>
    <row r="11" spans="1:6">
      <c r="C11" t="s">
        <v>221</v>
      </c>
    </row>
    <row r="13" spans="1:6">
      <c r="D13">
        <f>(0.5*(F9-C9))^2</f>
        <v>8.6892701583977855E-2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split dan Normalisasi data</vt:lpstr>
      <vt:lpstr>iNPUT</vt:lpstr>
      <vt:lpstr>FORWARD 1 (LSTM)</vt:lpstr>
      <vt:lpstr>block Output</vt:lpstr>
      <vt:lpstr>BPTT block output ke hidden</vt:lpstr>
      <vt:lpstr>BACKPRO 1 (LSTM)</vt:lpstr>
      <vt:lpstr>BPTT hidden ke input</vt:lpstr>
      <vt:lpstr>Bobot Error untuk squence</vt:lpstr>
      <vt:lpstr>Epoch (Update bobot)</vt:lpstr>
      <vt:lpstr>Algorima Flow chart</vt:lpstr>
      <vt:lpstr>Input prediksi</vt:lpstr>
      <vt:lpstr>Forward Prediksi</vt:lpstr>
      <vt:lpstr>Hasil Prediksi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WALL-M 2</dc:creator>
  <cp:lastModifiedBy>rachmad agung</cp:lastModifiedBy>
  <dcterms:created xsi:type="dcterms:W3CDTF">2020-01-21T08:10:36Z</dcterms:created>
  <dcterms:modified xsi:type="dcterms:W3CDTF">2020-01-27T12:34:37Z</dcterms:modified>
</cp:coreProperties>
</file>