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mbu\Downloads\"/>
    </mc:Choice>
  </mc:AlternateContent>
  <bookViews>
    <workbookView xWindow="0" yWindow="0" windowWidth="16815" windowHeight="7770" tabRatio="565" activeTab="3"/>
  </bookViews>
  <sheets>
    <sheet name="iNPUT" sheetId="1" r:id="rId1"/>
    <sheet name="Sheet1" sheetId="4" r:id="rId2"/>
    <sheet name="FORWARD 1" sheetId="2" r:id="rId3"/>
    <sheet name="BACKPRO 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9" i="3" l="1"/>
  <c r="H109" i="3"/>
  <c r="I109" i="3"/>
  <c r="J109" i="3"/>
  <c r="K109" i="3"/>
  <c r="L109" i="3"/>
  <c r="M109" i="3"/>
  <c r="N109" i="3"/>
  <c r="O109" i="3"/>
  <c r="P109" i="3"/>
  <c r="B62" i="3"/>
  <c r="I52" i="3" s="1"/>
  <c r="I54" i="3" s="1"/>
  <c r="I56" i="3" s="1"/>
  <c r="C62" i="3"/>
  <c r="J52" i="3" s="1"/>
  <c r="J54" i="3" s="1"/>
  <c r="J56" i="3" s="1"/>
  <c r="D62" i="3"/>
  <c r="K52" i="3" s="1"/>
  <c r="K54" i="3" s="1"/>
  <c r="K56" i="3" s="1"/>
  <c r="E62" i="3"/>
  <c r="L52" i="3" s="1"/>
  <c r="L54" i="3" s="1"/>
  <c r="L56" i="3" s="1"/>
  <c r="W27" i="1" a="1"/>
  <c r="W27" i="1" s="1"/>
  <c r="V27" i="1" a="1"/>
  <c r="V27" i="1" s="1"/>
  <c r="B18" i="3"/>
  <c r="C18" i="3"/>
  <c r="D18" i="3"/>
  <c r="E18" i="3"/>
  <c r="W38" i="1" l="1"/>
  <c r="W30" i="1"/>
  <c r="W41" i="1"/>
  <c r="W40" i="1"/>
  <c r="W36" i="1"/>
  <c r="W32" i="1"/>
  <c r="W28" i="1"/>
  <c r="W42" i="1"/>
  <c r="W34" i="1"/>
  <c r="W37" i="1"/>
  <c r="W33" i="1"/>
  <c r="W29" i="1"/>
  <c r="W39" i="1"/>
  <c r="W35" i="1"/>
  <c r="W31" i="1"/>
  <c r="V42" i="1"/>
  <c r="V38" i="1"/>
  <c r="V34" i="1"/>
  <c r="V30" i="1"/>
  <c r="V41" i="1"/>
  <c r="V37" i="1"/>
  <c r="V33" i="1"/>
  <c r="V29" i="1"/>
  <c r="V40" i="1"/>
  <c r="V36" i="1"/>
  <c r="V32" i="1"/>
  <c r="V28" i="1"/>
  <c r="V39" i="1"/>
  <c r="V35" i="1"/>
  <c r="V31" i="1"/>
  <c r="W43" i="1"/>
  <c r="O40" i="1"/>
  <c r="V43" i="1"/>
  <c r="N40" i="1"/>
  <c r="B16" i="2"/>
  <c r="B12" i="2"/>
  <c r="B8" i="2"/>
  <c r="B4" i="2"/>
  <c r="E20" i="1"/>
  <c r="G19" i="1"/>
  <c r="G18" i="1"/>
  <c r="E21" i="1"/>
  <c r="C21" i="1"/>
  <c r="D21" i="1"/>
  <c r="B21" i="1"/>
  <c r="C20" i="1"/>
  <c r="D20" i="1"/>
  <c r="J19" i="1" s="1"/>
  <c r="E36" i="1" s="1"/>
  <c r="B20" i="1"/>
  <c r="H19" i="1" s="1"/>
  <c r="G11" i="1"/>
  <c r="G12" i="1"/>
  <c r="G13" i="1"/>
  <c r="G14" i="1"/>
  <c r="G15" i="1"/>
  <c r="G16" i="1"/>
  <c r="G17" i="1"/>
  <c r="G10" i="1"/>
  <c r="C15" i="2" l="1"/>
  <c r="C12" i="2"/>
  <c r="C13" i="2"/>
  <c r="C18" i="2"/>
  <c r="C10" i="2"/>
  <c r="C19" i="2"/>
  <c r="C11" i="2"/>
  <c r="C17" i="2"/>
  <c r="C9" i="2"/>
  <c r="C16" i="2"/>
  <c r="C8" i="2"/>
  <c r="C7" i="2"/>
  <c r="C14" i="2"/>
  <c r="C6" i="2"/>
  <c r="C5" i="2"/>
  <c r="C4" i="2"/>
  <c r="K19" i="1"/>
  <c r="F36" i="1" s="1"/>
  <c r="I19" i="1"/>
  <c r="D36" i="1" s="1"/>
  <c r="C36" i="1"/>
  <c r="J18" i="1"/>
  <c r="K18" i="1"/>
  <c r="F35" i="1" s="1"/>
  <c r="H18" i="1"/>
  <c r="C35" i="1" s="1"/>
  <c r="I18" i="1"/>
  <c r="G7" i="2" l="1" a="1"/>
  <c r="G7" i="2" s="1"/>
  <c r="E29" i="2" s="1"/>
  <c r="E30" i="2" s="1"/>
  <c r="B41" i="3" s="1"/>
  <c r="I77" i="3" s="1"/>
  <c r="G4" i="2" a="1"/>
  <c r="H4" i="2" s="1"/>
  <c r="F10" i="2" s="1"/>
  <c r="G5" i="2" a="1"/>
  <c r="H5" i="2" s="1"/>
  <c r="G6" i="2" a="1"/>
  <c r="H7" i="2" l="1"/>
  <c r="F29" i="2" s="1"/>
  <c r="F30" i="2" s="1"/>
  <c r="C41" i="3" s="1"/>
  <c r="J77" i="3" s="1"/>
  <c r="J7" i="2"/>
  <c r="H29" i="2" s="1"/>
  <c r="H30" i="2" s="1"/>
  <c r="E41" i="3" s="1"/>
  <c r="L77" i="3" s="1"/>
  <c r="I7" i="2"/>
  <c r="G29" i="2" s="1"/>
  <c r="G30" i="2" s="1"/>
  <c r="D41" i="3" s="1"/>
  <c r="K77" i="3" s="1"/>
  <c r="G5" i="2"/>
  <c r="E15" i="2" s="1"/>
  <c r="J4" i="2"/>
  <c r="H10" i="2" s="1"/>
  <c r="H11" i="2" s="1"/>
  <c r="E50" i="3" s="1"/>
  <c r="G4" i="2"/>
  <c r="E10" i="2" s="1"/>
  <c r="E11" i="2" s="1"/>
  <c r="B50" i="3" s="1"/>
  <c r="I4" i="2"/>
  <c r="G10" i="2" s="1"/>
  <c r="G11" i="2" s="1"/>
  <c r="D50" i="3" s="1"/>
  <c r="J5" i="2"/>
  <c r="H15" i="2" s="1"/>
  <c r="I5" i="2"/>
  <c r="G15" i="2" s="1"/>
  <c r="G6" i="2"/>
  <c r="E22" i="2" s="1"/>
  <c r="E23" i="2" s="1"/>
  <c r="I6" i="2"/>
  <c r="G22" i="2" s="1"/>
  <c r="G23" i="2" s="1"/>
  <c r="H6" i="2"/>
  <c r="F22" i="2" s="1"/>
  <c r="F23" i="2" s="1"/>
  <c r="E49" i="2" s="1"/>
  <c r="J6" i="2"/>
  <c r="H22" i="2" s="1"/>
  <c r="H23" i="2" s="1"/>
  <c r="F11" i="2"/>
  <c r="C50" i="3" s="1"/>
  <c r="H49" i="2"/>
  <c r="F15" i="2"/>
  <c r="C59" i="3" l="1"/>
  <c r="J70" i="3" s="1"/>
  <c r="G16" i="2"/>
  <c r="D53" i="3" s="1"/>
  <c r="H16" i="2"/>
  <c r="E53" i="3" s="1"/>
  <c r="F16" i="2"/>
  <c r="C53" i="3" s="1"/>
  <c r="E16" i="2"/>
  <c r="F49" i="2"/>
  <c r="D59" i="3"/>
  <c r="K70" i="3" s="1"/>
  <c r="G49" i="2"/>
  <c r="E59" i="3"/>
  <c r="L70" i="3" s="1"/>
  <c r="D49" i="2"/>
  <c r="B59" i="3"/>
  <c r="I70" i="3" s="1"/>
  <c r="K49" i="2" l="1"/>
  <c r="G50" i="2" s="1"/>
  <c r="D44" i="3" s="1"/>
  <c r="O19" i="3" s="1"/>
  <c r="K27" i="3" s="1"/>
  <c r="K29" i="3" s="1"/>
  <c r="J49" i="2"/>
  <c r="F50" i="2" s="1"/>
  <c r="C44" i="3" s="1"/>
  <c r="N19" i="3" s="1"/>
  <c r="J27" i="3" s="1"/>
  <c r="J29" i="3" s="1"/>
  <c r="L49" i="2"/>
  <c r="H50" i="2" s="1"/>
  <c r="K55" i="2" s="1"/>
  <c r="H57" i="2" s="1"/>
  <c r="B53" i="3"/>
  <c r="I49" i="2"/>
  <c r="E50" i="2" s="1"/>
  <c r="I55" i="2" l="1"/>
  <c r="F57" i="2" s="1"/>
  <c r="H28" i="1" s="1"/>
  <c r="B44" i="3"/>
  <c r="M19" i="3" s="1"/>
  <c r="I27" i="3" s="1"/>
  <c r="I29" i="3" s="1"/>
  <c r="H55" i="2"/>
  <c r="E57" i="2" s="1"/>
  <c r="B21" i="3" s="1"/>
  <c r="J55" i="2"/>
  <c r="G57" i="2" s="1"/>
  <c r="I28" i="1" s="1"/>
  <c r="E44" i="3"/>
  <c r="P19" i="3" s="1"/>
  <c r="L27" i="3" s="1"/>
  <c r="L29" i="3" s="1"/>
  <c r="J28" i="1"/>
  <c r="E21" i="3"/>
  <c r="G28" i="1" l="1"/>
  <c r="O30" i="1" s="1" a="1"/>
  <c r="O30" i="1" s="1"/>
  <c r="C21" i="3"/>
  <c r="C31" i="3" s="1"/>
  <c r="I18" i="3" s="1"/>
  <c r="I20" i="3" s="1"/>
  <c r="D21" i="3"/>
  <c r="D31" i="3" s="1"/>
  <c r="J18" i="3" s="1"/>
  <c r="J20" i="3" s="1"/>
  <c r="E31" i="3"/>
  <c r="K18" i="3" s="1"/>
  <c r="K20" i="3" s="1"/>
  <c r="E33" i="3"/>
  <c r="E24" i="3"/>
  <c r="B31" i="3"/>
  <c r="H18" i="3" s="1"/>
  <c r="H20" i="3" s="1"/>
  <c r="I25" i="3" s="1"/>
  <c r="I31" i="3" s="1"/>
  <c r="I33" i="3" s="1"/>
  <c r="B33" i="3"/>
  <c r="B24" i="3"/>
  <c r="I44" i="3" l="1"/>
  <c r="I68" i="3" s="1"/>
  <c r="I72" i="3" s="1"/>
  <c r="I90" i="3" s="1"/>
  <c r="I41" i="3"/>
  <c r="I58" i="3" s="1"/>
  <c r="I82" i="3" s="1"/>
  <c r="I38" i="3"/>
  <c r="I61" i="3" s="1"/>
  <c r="I47" i="3"/>
  <c r="C24" i="3"/>
  <c r="C33" i="3"/>
  <c r="D24" i="3"/>
  <c r="O37" i="1"/>
  <c r="O32" i="1"/>
  <c r="O38" i="1"/>
  <c r="O31" i="1"/>
  <c r="D33" i="3"/>
  <c r="O35" i="1"/>
  <c r="O36" i="1"/>
  <c r="O33" i="1"/>
  <c r="O34" i="1"/>
  <c r="O39" i="1"/>
  <c r="L25" i="3"/>
  <c r="L31" i="3" s="1"/>
  <c r="L33" i="3" s="1"/>
  <c r="P21" i="3"/>
  <c r="L75" i="3" s="1"/>
  <c r="L79" i="3" s="1"/>
  <c r="I97" i="3" s="1"/>
  <c r="J25" i="3"/>
  <c r="J31" i="3" s="1"/>
  <c r="J33" i="3" s="1"/>
  <c r="N21" i="3"/>
  <c r="J75" i="3" s="1"/>
  <c r="J79" i="3" s="1"/>
  <c r="I95" i="3" s="1"/>
  <c r="K25" i="3"/>
  <c r="K31" i="3" s="1"/>
  <c r="K33" i="3" s="1"/>
  <c r="O21" i="3"/>
  <c r="K75" i="3" s="1"/>
  <c r="K79" i="3" s="1"/>
  <c r="I96" i="3" s="1"/>
  <c r="M21" i="3"/>
  <c r="I75" i="3" s="1"/>
  <c r="I79" i="3" s="1"/>
  <c r="I94" i="3" s="1"/>
  <c r="K13" i="1"/>
  <c r="F30" i="1" s="1"/>
  <c r="K11" i="1"/>
  <c r="F28" i="1" s="1"/>
  <c r="K12" i="1"/>
  <c r="F29" i="1" s="1"/>
  <c r="K14" i="1"/>
  <c r="F31" i="1" s="1"/>
  <c r="K16" i="1"/>
  <c r="F33" i="1" s="1"/>
  <c r="K15" i="1"/>
  <c r="F32" i="1" s="1"/>
  <c r="K10" i="1"/>
  <c r="F27" i="1" s="1"/>
  <c r="K17" i="1"/>
  <c r="F34" i="1" s="1"/>
  <c r="J10" i="1"/>
  <c r="E27" i="1" s="1"/>
  <c r="J12" i="1"/>
  <c r="E29" i="1" s="1"/>
  <c r="J14" i="1"/>
  <c r="E31" i="1" s="1"/>
  <c r="J16" i="1"/>
  <c r="E33" i="1" s="1"/>
  <c r="E35" i="1"/>
  <c r="J11" i="1"/>
  <c r="E28" i="1" s="1"/>
  <c r="J13" i="1"/>
  <c r="E30" i="1" s="1"/>
  <c r="J15" i="1"/>
  <c r="E32" i="1" s="1"/>
  <c r="J17" i="1"/>
  <c r="E34" i="1" s="1"/>
  <c r="H12" i="1"/>
  <c r="C29" i="1" s="1"/>
  <c r="H14" i="1"/>
  <c r="C31" i="1" s="1"/>
  <c r="H16" i="1"/>
  <c r="C33" i="1" s="1"/>
  <c r="H11" i="1"/>
  <c r="C28" i="1" s="1"/>
  <c r="H13" i="1"/>
  <c r="C30" i="1" s="1"/>
  <c r="H17" i="1"/>
  <c r="C34" i="1" s="1"/>
  <c r="H10" i="1"/>
  <c r="C27" i="1" s="1"/>
  <c r="N30" i="1" s="1" a="1"/>
  <c r="H15" i="1"/>
  <c r="C32" i="1" s="1"/>
  <c r="I12" i="1"/>
  <c r="D29" i="1" s="1"/>
  <c r="I14" i="1"/>
  <c r="D31" i="1" s="1"/>
  <c r="I16" i="1"/>
  <c r="D33" i="1" s="1"/>
  <c r="D35" i="1"/>
  <c r="I13" i="1"/>
  <c r="D30" i="1" s="1"/>
  <c r="I17" i="1"/>
  <c r="D34" i="1" s="1"/>
  <c r="I10" i="1"/>
  <c r="D27" i="1" s="1"/>
  <c r="I11" i="1"/>
  <c r="D28" i="1" s="1"/>
  <c r="I15" i="1"/>
  <c r="D32" i="1" s="1"/>
  <c r="B27" i="3" l="1"/>
  <c r="B16" i="3" s="1"/>
  <c r="J47" i="3"/>
  <c r="J44" i="3"/>
  <c r="J68" i="3" s="1"/>
  <c r="J72" i="3" s="1"/>
  <c r="I91" i="3" s="1"/>
  <c r="J41" i="3"/>
  <c r="J58" i="3" s="1"/>
  <c r="I83" i="3" s="1"/>
  <c r="J38" i="3"/>
  <c r="J61" i="3" s="1"/>
  <c r="I63" i="3"/>
  <c r="I65" i="3" s="1"/>
  <c r="I86" i="3" s="1"/>
  <c r="K47" i="3"/>
  <c r="K44" i="3"/>
  <c r="K68" i="3" s="1"/>
  <c r="K72" i="3" s="1"/>
  <c r="I92" i="3" s="1"/>
  <c r="K41" i="3"/>
  <c r="K58" i="3" s="1"/>
  <c r="I84" i="3" s="1"/>
  <c r="K38" i="3"/>
  <c r="K61" i="3" s="1"/>
  <c r="L38" i="3"/>
  <c r="L61" i="3" s="1"/>
  <c r="L47" i="3"/>
  <c r="L44" i="3"/>
  <c r="L68" i="3" s="1"/>
  <c r="L72" i="3" s="1"/>
  <c r="I93" i="3" s="1"/>
  <c r="L41" i="3"/>
  <c r="L58" i="3" s="1"/>
  <c r="I85" i="3" s="1"/>
  <c r="N31" i="1"/>
  <c r="N36" i="1"/>
  <c r="N34" i="1"/>
  <c r="N35" i="1"/>
  <c r="N39" i="1"/>
  <c r="N33" i="1"/>
  <c r="N32" i="1"/>
  <c r="N38" i="1"/>
  <c r="N30" i="1"/>
  <c r="N37" i="1"/>
  <c r="J63" i="3" l="1"/>
  <c r="J65" i="3" s="1"/>
  <c r="I87" i="3" s="1"/>
  <c r="L63" i="3"/>
  <c r="L65" i="3" s="1"/>
  <c r="I89" i="3" s="1"/>
  <c r="K63" i="3"/>
  <c r="K65" i="3"/>
  <c r="I88" i="3" s="1"/>
  <c r="O82" i="3" l="1" a="1"/>
  <c r="O83" i="3" s="1"/>
  <c r="I114" i="3" a="1"/>
  <c r="O82" i="3" l="1"/>
  <c r="O89" i="3"/>
  <c r="O91" i="3"/>
  <c r="O87" i="3"/>
  <c r="O85" i="3"/>
  <c r="O88" i="3"/>
  <c r="O86" i="3"/>
  <c r="O84" i="3"/>
  <c r="H100" i="3" s="1" a="1"/>
  <c r="O90" i="3"/>
  <c r="I114" i="3"/>
  <c r="N129" i="3"/>
  <c r="L126" i="3"/>
  <c r="J123" i="3"/>
  <c r="R119" i="3"/>
  <c r="P116" i="3"/>
  <c r="Q129" i="3"/>
  <c r="K126" i="3"/>
  <c r="O122" i="3"/>
  <c r="M119" i="3"/>
  <c r="I117" i="3"/>
  <c r="I115" i="3"/>
  <c r="R128" i="3"/>
  <c r="L127" i="3"/>
  <c r="P125" i="3"/>
  <c r="J124" i="3"/>
  <c r="N122" i="3"/>
  <c r="R120" i="3"/>
  <c r="L119" i="3"/>
  <c r="P117" i="3"/>
  <c r="J116" i="3"/>
  <c r="N114" i="3"/>
  <c r="L128" i="3"/>
  <c r="J125" i="3"/>
  <c r="R121" i="3"/>
  <c r="P118" i="3"/>
  <c r="N115" i="3"/>
  <c r="Q127" i="3"/>
  <c r="I125" i="3"/>
  <c r="K122" i="3"/>
  <c r="O118" i="3"/>
  <c r="O129" i="3"/>
  <c r="I128" i="3"/>
  <c r="M126" i="3"/>
  <c r="Q124" i="3"/>
  <c r="K123" i="3"/>
  <c r="O121" i="3"/>
  <c r="I120" i="3"/>
  <c r="M118" i="3"/>
  <c r="Q116" i="3"/>
  <c r="K115" i="3"/>
  <c r="P124" i="3"/>
  <c r="L118" i="3"/>
  <c r="I121" i="3"/>
  <c r="Q115" i="3"/>
  <c r="J128" i="3"/>
  <c r="R124" i="3"/>
  <c r="P121" i="3"/>
  <c r="N118" i="3"/>
  <c r="L115" i="3"/>
  <c r="P126" i="3"/>
  <c r="J117" i="3"/>
  <c r="M123" i="3"/>
  <c r="O116" i="3"/>
  <c r="Q128" i="3"/>
  <c r="I124" i="3"/>
  <c r="Q120" i="3"/>
  <c r="O117" i="3"/>
  <c r="M114" i="3"/>
  <c r="R123" i="3"/>
  <c r="P120" i="3"/>
  <c r="L114" i="3"/>
  <c r="Q123" i="3"/>
  <c r="M117" i="3"/>
  <c r="P127" i="3"/>
  <c r="N124" i="3"/>
  <c r="L121" i="3"/>
  <c r="J118" i="3"/>
  <c r="R114" i="3"/>
  <c r="R125" i="3"/>
  <c r="N119" i="3"/>
  <c r="O128" i="3"/>
  <c r="I123" i="3"/>
  <c r="O114" i="3"/>
  <c r="Q126" i="3"/>
  <c r="O123" i="3"/>
  <c r="M120" i="3"/>
  <c r="K117" i="3"/>
  <c r="O115" i="3"/>
  <c r="P128" i="3"/>
  <c r="N125" i="3"/>
  <c r="L122" i="3"/>
  <c r="J119" i="3"/>
  <c r="R115" i="3"/>
  <c r="I129" i="3"/>
  <c r="M125" i="3"/>
  <c r="Q121" i="3"/>
  <c r="I119" i="3"/>
  <c r="K116" i="3"/>
  <c r="K114" i="3"/>
  <c r="N128" i="3"/>
  <c r="R126" i="3"/>
  <c r="L125" i="3"/>
  <c r="P123" i="3"/>
  <c r="J122" i="3"/>
  <c r="N120" i="3"/>
  <c r="R118" i="3"/>
  <c r="L117" i="3"/>
  <c r="P115" i="3"/>
  <c r="J114" i="3"/>
  <c r="N127" i="3"/>
  <c r="L124" i="3"/>
  <c r="J121" i="3"/>
  <c r="R117" i="3"/>
  <c r="P114" i="3"/>
  <c r="I127" i="3"/>
  <c r="K124" i="3"/>
  <c r="M121" i="3"/>
  <c r="Q117" i="3"/>
  <c r="K129" i="3"/>
  <c r="O127" i="3"/>
  <c r="I126" i="3"/>
  <c r="M124" i="3"/>
  <c r="Q122" i="3"/>
  <c r="K121" i="3"/>
  <c r="O119" i="3"/>
  <c r="I118" i="3"/>
  <c r="M116" i="3"/>
  <c r="Q114" i="3"/>
  <c r="R127" i="3"/>
  <c r="N121" i="3"/>
  <c r="J115" i="3"/>
  <c r="K128" i="3"/>
  <c r="O124" i="3"/>
  <c r="K118" i="3"/>
  <c r="P129" i="3"/>
  <c r="N126" i="3"/>
  <c r="L123" i="3"/>
  <c r="J120" i="3"/>
  <c r="R116" i="3"/>
  <c r="R129" i="3"/>
  <c r="N123" i="3"/>
  <c r="L120" i="3"/>
  <c r="M129" i="3"/>
  <c r="O126" i="3"/>
  <c r="O120" i="3"/>
  <c r="K127" i="3"/>
  <c r="O125" i="3"/>
  <c r="M122" i="3"/>
  <c r="K119" i="3"/>
  <c r="I116" i="3"/>
  <c r="J127" i="3"/>
  <c r="N117" i="3"/>
  <c r="M127" i="3"/>
  <c r="K120" i="3"/>
  <c r="M115" i="3"/>
  <c r="L129" i="3"/>
  <c r="J126" i="3"/>
  <c r="R122" i="3"/>
  <c r="P119" i="3"/>
  <c r="N116" i="3"/>
  <c r="J129" i="3"/>
  <c r="P122" i="3"/>
  <c r="L116" i="3"/>
  <c r="Q125" i="3"/>
  <c r="Q119" i="3"/>
  <c r="M128" i="3"/>
  <c r="K125" i="3"/>
  <c r="I122" i="3"/>
  <c r="Q118" i="3"/>
  <c r="H100" i="3" l="1"/>
  <c r="L100" i="3"/>
  <c r="K100" i="3"/>
  <c r="J100" i="3"/>
  <c r="I100" i="3"/>
  <c r="P100" i="3"/>
  <c r="K104" i="3" s="1"/>
  <c r="M100" i="3"/>
  <c r="O100" i="3"/>
  <c r="J104" i="3" s="1"/>
  <c r="Q100" i="3"/>
  <c r="L104" i="3" s="1"/>
  <c r="N100" i="3"/>
  <c r="I104" i="3" s="1"/>
</calcChain>
</file>

<file path=xl/sharedStrings.xml><?xml version="1.0" encoding="utf-8"?>
<sst xmlns="http://schemas.openxmlformats.org/spreadsheetml/2006/main" count="225" uniqueCount="194">
  <si>
    <t xml:space="preserve">input </t>
  </si>
  <si>
    <t>num_cell(output)</t>
  </si>
  <si>
    <t>squence leght</t>
  </si>
  <si>
    <t xml:space="preserve">alpha </t>
  </si>
  <si>
    <t xml:space="preserve">iterations </t>
  </si>
  <si>
    <t>DATA TRAINING</t>
  </si>
  <si>
    <t>Date</t>
  </si>
  <si>
    <t>Open</t>
  </si>
  <si>
    <t>High</t>
  </si>
  <si>
    <t>Low</t>
  </si>
  <si>
    <t>Close</t>
  </si>
  <si>
    <t>y1</t>
  </si>
  <si>
    <t>y2</t>
  </si>
  <si>
    <t xml:space="preserve">min </t>
  </si>
  <si>
    <t>max</t>
  </si>
  <si>
    <t>Normalisasi (Xt)</t>
  </si>
  <si>
    <t xml:space="preserve">dikarenakan LSTM mempunyai 4 gerbang maka bobot dikalikan 4 tiap ordo </t>
  </si>
  <si>
    <t xml:space="preserve">menyiapkan data inputan </t>
  </si>
  <si>
    <t xml:space="preserve">bias </t>
  </si>
  <si>
    <t>date</t>
  </si>
  <si>
    <t>h (open)</t>
  </si>
  <si>
    <t>h (high)</t>
  </si>
  <si>
    <t>h (Low)</t>
  </si>
  <si>
    <t>h (Close)</t>
  </si>
  <si>
    <t>x (Open)</t>
  </si>
  <si>
    <t>x (High)</t>
  </si>
  <si>
    <t>x (Low)</t>
  </si>
  <si>
    <t>x(Close)</t>
  </si>
  <si>
    <t xml:space="preserve">ordonya </t>
  </si>
  <si>
    <t xml:space="preserve">Matrix bobot </t>
  </si>
  <si>
    <t>i</t>
  </si>
  <si>
    <t>f</t>
  </si>
  <si>
    <t>o</t>
  </si>
  <si>
    <t xml:space="preserve"> W</t>
  </si>
  <si>
    <t>X</t>
  </si>
  <si>
    <t>I (Pengabungan antara input data dan output dari proses sebelumnya)</t>
  </si>
  <si>
    <t xml:space="preserve">                     </t>
  </si>
  <si>
    <t>Zt (Mengabaikan non-linear dengan mempersiapkan input f_t,i_t,C ̌_t,o_t)</t>
  </si>
  <si>
    <t>Perkalian matriks  I[0]  x  Inisial bobot Random (z)</t>
  </si>
  <si>
    <t xml:space="preserve">       Z =</t>
  </si>
  <si>
    <t>candidate value (C_bar)</t>
  </si>
  <si>
    <t>C_bar</t>
  </si>
  <si>
    <t>z[0:self,numCells]</t>
  </si>
  <si>
    <t xml:space="preserve">            =</t>
  </si>
  <si>
    <t xml:space="preserve"> input gate vector</t>
  </si>
  <si>
    <t>z[self,numCells:self,numCells * 2]</t>
  </si>
  <si>
    <t xml:space="preserve"> forget gate vector</t>
  </si>
  <si>
    <t>z[self,numCells * 2:self,numCells * 3]</t>
  </si>
  <si>
    <t xml:space="preserve">             = </t>
  </si>
  <si>
    <t>output gate vector</t>
  </si>
  <si>
    <t>z[self,numCells * 3:]</t>
  </si>
  <si>
    <t xml:space="preserve">               =</t>
  </si>
  <si>
    <t>Hitung vektor status baru karena elemen dari status lama diizinkan</t>
  </si>
  <si>
    <t>C = np,multiply(f, self,C[-1]) + np,multiply(i, C_bar)</t>
  </si>
  <si>
    <t>np,multiply(f, self,C[-1])</t>
  </si>
  <si>
    <t xml:space="preserve"> np,multiply(i, C_bar)</t>
  </si>
  <si>
    <t>new output</t>
  </si>
  <si>
    <t>h = np,multiply(o, np,tanh(C))</t>
  </si>
  <si>
    <t xml:space="preserve"> = </t>
  </si>
  <si>
    <t xml:space="preserve">            = </t>
  </si>
  <si>
    <t>inisial bobot random ( 4 x simpul ) X (kolom data inputan) = (4*4) X 10</t>
  </si>
  <si>
    <t>16 X 10</t>
  </si>
  <si>
    <t>(16 x 10)</t>
  </si>
  <si>
    <t>forwardStep [1]</t>
  </si>
  <si>
    <t>HIDEEN LAYER</t>
  </si>
  <si>
    <t>langkah 1</t>
  </si>
  <si>
    <t>langkah 2</t>
  </si>
  <si>
    <t>dE_dW = </t>
  </si>
  <si>
    <t>dE_dh_t =</t>
  </si>
  <si>
    <t>dE_dc_t = </t>
  </si>
  <si>
    <t>E =</t>
  </si>
  <si>
    <t>discount = </t>
  </si>
  <si>
    <t>y</t>
  </si>
  <si>
    <t>h</t>
  </si>
  <si>
    <t>abs(y-h)</t>
  </si>
  <si>
    <t>penjumlahan dari anggota abs(y-h)</t>
  </si>
  <si>
    <t>E</t>
  </si>
  <si>
    <t>backwardStep [0]</t>
  </si>
  <si>
    <t>transpose(self,I[t])</t>
  </si>
  <si>
    <t>dE_dh_t (dE_dh_t -= discount * lessThan)</t>
  </si>
  <si>
    <t>dE_do_t</t>
  </si>
  <si>
    <t>tanh (c[t])</t>
  </si>
  <si>
    <t>dE_dh_t (dE_dh_t += discount * greatThan)</t>
  </si>
  <si>
    <t>dE_dh_t</t>
  </si>
  <si>
    <t>dE_dh_t =</t>
  </si>
  <si>
    <t>np,multiply(dE_dh_t, np,tanh(self,C[t]))</t>
  </si>
  <si>
    <t>dE_do_t =</t>
  </si>
  <si>
    <t>o[t]</t>
  </si>
  <si>
    <t>c[t]</t>
  </si>
  <si>
    <t>dE_dc_t</t>
  </si>
  <si>
    <t>numcell</t>
  </si>
  <si>
    <t>step 1</t>
  </si>
  <si>
    <t>np,multiply(dE_dh_t, self,o[t])</t>
  </si>
  <si>
    <t>C_bar[t]</t>
  </si>
  <si>
    <t>i[t]</t>
  </si>
  <si>
    <t xml:space="preserve"> step 2</t>
  </si>
  <si>
    <t>np,square(np,tanh(self,C[t]))</t>
  </si>
  <si>
    <t>c[t-1]</t>
  </si>
  <si>
    <t>f[t]</t>
  </si>
  <si>
    <t>step 3</t>
  </si>
  <si>
    <t>step 4</t>
  </si>
  <si>
    <t>step 1 x step 3</t>
  </si>
  <si>
    <t>step 5</t>
  </si>
  <si>
    <t>dE_dc_tplus1 + step 4</t>
  </si>
  <si>
    <t>dE_dc_t =</t>
  </si>
  <si>
    <t>dE_di_t</t>
  </si>
  <si>
    <t>np,multiply(dE_dc_t, self,C_bar[t])</t>
  </si>
  <si>
    <t>dE_di_t =</t>
  </si>
  <si>
    <t>dE_dcbar_t</t>
  </si>
  <si>
    <t>np,multiply(dE_dc_t, self,i[t])</t>
  </si>
  <si>
    <t>dE_dcbar_t =</t>
  </si>
  <si>
    <t>dE_df_t</t>
  </si>
  <si>
    <t>np,multiply(dE_dc_t, self,C[t - 1])</t>
  </si>
  <si>
    <t>dE_df_t =</t>
  </si>
  <si>
    <t>dE_dc_tminus1</t>
  </si>
  <si>
    <t>np,multiply(dE_dc_t, self,f[t])</t>
  </si>
  <si>
    <t>dE_dc_tminus1 =</t>
  </si>
  <si>
    <t>dE_dzcbar_t</t>
  </si>
  <si>
    <t xml:space="preserve">step1 = </t>
  </si>
  <si>
    <t>np,tanh(self,z[t][0:self,numCells])</t>
  </si>
  <si>
    <t>step 2</t>
  </si>
  <si>
    <t>np,square(step 1)</t>
  </si>
  <si>
    <t>np,multiply(dE_dcbar_t, step3)</t>
  </si>
  <si>
    <t>dE_dzi_t</t>
  </si>
  <si>
    <t>np,multiply(dE_di_t, self,i[t])</t>
  </si>
  <si>
    <t xml:space="preserve">numcell - self,i[t] </t>
  </si>
  <si>
    <t>np,multiply(step1,step2)</t>
  </si>
  <si>
    <t>dE_dzf_t</t>
  </si>
  <si>
    <t>np,multiply(dE_df_t, self,f[t])</t>
  </si>
  <si>
    <t>step2 =</t>
  </si>
  <si>
    <t>(np,ones(self,numCells) - self,f[t]))</t>
  </si>
  <si>
    <t xml:space="preserve">dE_dzf_t = </t>
  </si>
  <si>
    <t>dE_dzo_t</t>
  </si>
  <si>
    <t>np,multiply(dE_do_t, self,o[t])</t>
  </si>
  <si>
    <t>(np,ones(self,numCells) - self,o[t])</t>
  </si>
  <si>
    <t xml:space="preserve">dE_dz_t </t>
  </si>
  <si>
    <t>np,concatenate((dE_dzcbar_t, dE_dzi_t, dE_dzf_t, dE_dzo_t))</t>
  </si>
  <si>
    <t>dE_dz_t =</t>
  </si>
  <si>
    <t>dE_dI_t </t>
  </si>
  <si>
    <t>I</t>
  </si>
  <si>
    <t>np,dot(np,transpose(self,W), dE_dz_t)</t>
  </si>
  <si>
    <t>dE_dI_t  =</t>
  </si>
  <si>
    <t>tranpose</t>
  </si>
  <si>
    <t>dE_dh_tminus1</t>
  </si>
  <si>
    <t>dE_dh_tminus1 = dE_dI_t[self,inputSize:]</t>
  </si>
  <si>
    <t>self,I[t],shape</t>
  </si>
  <si>
    <t>self,I[4],shape</t>
  </si>
  <si>
    <t>(9, 1)</t>
  </si>
  <si>
    <t>dE_dW_t</t>
  </si>
  <si>
    <t>dE_dW_t = np,dot(dE_dz_t, np,transpose(self,I[t]))</t>
  </si>
  <si>
    <t>MENGHASILKAN :</t>
  </si>
  <si>
    <t>less than or greater than y</t>
  </si>
  <si>
    <t>less than</t>
  </si>
  <si>
    <t>greater than</t>
  </si>
  <si>
    <t>dE_dc_tplus1</t>
  </si>
  <si>
    <t>zi[t]</t>
  </si>
  <si>
    <t>C</t>
  </si>
  <si>
    <t>[ 0.86394079 -0.37913677  0.22818877 -0.94887844  0.21775601 -0.6956835</t>
  </si>
  <si>
    <t xml:space="preserve">  -0.22480547 -0.76817613 -0.77118395  0.9443432 ]</t>
  </si>
  <si>
    <t xml:space="preserve"> [ 0.0913609  -0.85060627 -0.56545819 -0.77423161 -0.17196644 -0.87482022</t>
  </si>
  <si>
    <t xml:space="preserve">  -0.90297997  0.69329915  0.58182642  0.30196174]</t>
  </si>
  <si>
    <t xml:space="preserve"> [ 0.31899029  0.34327539  0.96107502  0.97837236 -0.84615996 -0.00125245</t>
  </si>
  <si>
    <t xml:space="preserve">  -0.20377116  0.78665058 -0.13707303 -0.05495177]</t>
  </si>
  <si>
    <t xml:space="preserve"> [ 0.76637926  0.19841454 -0.4868709   0.68627332 -0.18571367  0.45071876</t>
  </si>
  <si>
    <t xml:space="preserve">   0.31414895 -0.11047331 -0.68725735  0.51708726]</t>
  </si>
  <si>
    <t xml:space="preserve"> [-0.4042913  -0.08003587 -0.32195363  0.11004523 -0.40267145  0.95673443</t>
  </si>
  <si>
    <t xml:space="preserve">   0.11629696 -0.03777653 -0.09562636  0.22961933]</t>
  </si>
  <si>
    <t xml:space="preserve"> [ 0.61015215  0.47654208  0.86653959  0.70575628 -0.04925937 -0.56939865</t>
  </si>
  <si>
    <t xml:space="preserve">  -0.94711339 -0.94098468  0.29828675 -0.49361885]</t>
  </si>
  <si>
    <t xml:space="preserve"> [-0.52840149  0.13801146 -0.74134151  0.11258179 -0.33614299  0.8810676</t>
  </si>
  <si>
    <t xml:space="preserve">   0.18566519 -0.70965298  0.02901104  0.43625473]</t>
  </si>
  <si>
    <t xml:space="preserve"> [ 0.90619516  0.60396889 -0.65245974 -0.58041795  0.78114252 -0.8576428</t>
  </si>
  <si>
    <t xml:space="preserve">   0.86511696  0.84445154 -0.60953393  0.70765862]</t>
  </si>
  <si>
    <t xml:space="preserve"> [ 0.54609857  0.40275178 -0.25452422 -0.80014237  0.55607412 -0.29276106</t>
  </si>
  <si>
    <t xml:space="preserve">   0.59033336 -0.89989086 -0.95767799 -0.42478185]</t>
  </si>
  <si>
    <t xml:space="preserve"> [ 0.01323623 -0.78017491 -0.64055545 -0.92962197  0.10742327  0.86868587</t>
  </si>
  <si>
    <t xml:space="preserve">  -0.76147181  0.81380442  0.24889323  0.90875058]</t>
  </si>
  <si>
    <t xml:space="preserve"> [ 0.22631616  0.87865746 -0.11547678  0.88445239  0.89685521  0.73290902</t>
  </si>
  <si>
    <t xml:space="preserve">  -0.71073403 -0.24645075  0.41202151 -0.3684214 ]</t>
  </si>
  <si>
    <t xml:space="preserve"> [ 0.05524159  0.69346987  0.79065758  0.24706117  0.91721483  0.09717648</t>
  </si>
  <si>
    <t xml:space="preserve">   0.32184797  0.80701442  0.89988506  0.84621035]</t>
  </si>
  <si>
    <t xml:space="preserve"> [-0.49532413 -0.19076519 -0.66832841  0.12146568  0.1371827  -0.75405023</t>
  </si>
  <si>
    <t xml:space="preserve">  -0.01146835 -0.79758559 -0.5281087   0.74890449]</t>
  </si>
  <si>
    <t xml:space="preserve"> [-0.6131006  -0.92246515 -0.0300005  -0.63864717 -0.19854442 -0.43800601</t>
  </si>
  <si>
    <t xml:space="preserve">  -0.04884519 -0.46246336  0.51938548 -0.58453034]</t>
  </si>
  <si>
    <t xml:space="preserve"> [ 0.09108148 -0.41123875 -0.00812223 -0.30472052 -0.46737418 -0.43823415</t>
  </si>
  <si>
    <t xml:space="preserve">   0.38208499 -0.47844094 -0.72955685  0.96414357]</t>
  </si>
  <si>
    <t xml:space="preserve"> [ 0.9774099   0.72993854  0.5713537  -0.3316033  -0.62884863 -0.18298888</t>
  </si>
  <si>
    <t xml:space="preserve">   0.86951078  0.40118368  0.24264538 -0.69678731]]</t>
  </si>
  <si>
    <t xml:space="preserve">output </t>
  </si>
  <si>
    <t>1 - step 2</t>
  </si>
  <si>
    <t xml:space="preserve">dE_dzo_t = </t>
  </si>
  <si>
    <t>W Transpose</t>
  </si>
  <si>
    <t>self,I[t] = 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</si>
</sst>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2" fillId="0" borderId="0"/>
    <xf numFmtId="41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3">
    <xf numFmtId="0" fontId="0" fillId="0" borderId="0" xfId="0"/>
    <xf numFmtId="0" fontId="0" fillId="33" borderId="10" xfId="0" applyFill="1" applyBorder="1"/>
    <xf numFmtId="2" fontId="0" fillId="34" borderId="10" xfId="0" applyNumberFormat="1" applyFill="1" applyBorder="1"/>
    <xf numFmtId="0" fontId="0" fillId="34" borderId="10" xfId="0" applyFill="1" applyBorder="1"/>
    <xf numFmtId="0" fontId="0" fillId="35" borderId="0" xfId="0" applyFill="1"/>
    <xf numFmtId="0" fontId="1" fillId="35" borderId="0" xfId="1" applyFill="1"/>
    <xf numFmtId="0" fontId="1" fillId="0" borderId="0" xfId="1" applyFill="1"/>
    <xf numFmtId="0" fontId="0" fillId="0" borderId="0" xfId="0" applyAlignment="1">
      <alignment horizontal="center" vertical="center"/>
    </xf>
    <xf numFmtId="0" fontId="0" fillId="40" borderId="0" xfId="0" applyFill="1"/>
    <xf numFmtId="0" fontId="0" fillId="39" borderId="0" xfId="0" applyFill="1"/>
    <xf numFmtId="0" fontId="0" fillId="0" borderId="13" xfId="0" applyBorder="1"/>
    <xf numFmtId="0" fontId="0" fillId="38" borderId="0" xfId="0" applyFill="1"/>
    <xf numFmtId="0" fontId="0" fillId="0" borderId="0" xfId="0" applyAlignment="1">
      <alignment vertical="center"/>
    </xf>
    <xf numFmtId="0" fontId="0" fillId="35" borderId="14" xfId="0" applyFill="1" applyBorder="1"/>
    <xf numFmtId="2" fontId="0" fillId="0" borderId="0" xfId="0" applyNumberFormat="1"/>
    <xf numFmtId="0" fontId="0" fillId="35" borderId="13" xfId="0" applyFill="1" applyBorder="1"/>
    <xf numFmtId="14" fontId="0" fillId="0" borderId="0" xfId="0" applyNumberFormat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37" borderId="0" xfId="0" applyFill="1"/>
    <xf numFmtId="14" fontId="2" fillId="0" borderId="10" xfId="2" applyNumberFormat="1" applyBorder="1" applyAlignment="1">
      <alignment horizontal="center"/>
    </xf>
    <xf numFmtId="2" fontId="2" fillId="0" borderId="10" xfId="2" applyNumberFormat="1" applyBorder="1" applyAlignment="1">
      <alignment horizontal="center"/>
    </xf>
    <xf numFmtId="14" fontId="2" fillId="0" borderId="10" xfId="2" applyNumberFormat="1" applyBorder="1" applyAlignment="1">
      <alignment horizontal="center"/>
    </xf>
    <xf numFmtId="2" fontId="2" fillId="0" borderId="10" xfId="2" applyNumberFormat="1" applyBorder="1" applyAlignment="1">
      <alignment horizontal="center"/>
    </xf>
    <xf numFmtId="0" fontId="0" fillId="0" borderId="0" xfId="0" applyBorder="1"/>
    <xf numFmtId="0" fontId="0" fillId="37" borderId="0" xfId="0" applyFill="1" applyBorder="1"/>
    <xf numFmtId="0" fontId="0" fillId="36" borderId="0" xfId="0" applyFill="1" applyBorder="1"/>
    <xf numFmtId="0" fontId="0" fillId="0" borderId="0" xfId="0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9" borderId="0" xfId="0" applyFill="1" applyBorder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0" xfId="0" applyBorder="1" applyAlignment="1">
      <alignment vertical="center"/>
    </xf>
    <xf numFmtId="0" fontId="20" fillId="0" borderId="16" xfId="0" applyFont="1" applyBorder="1" applyAlignment="1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0" fillId="35" borderId="0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42" borderId="13" xfId="0" applyFill="1" applyBorder="1" applyAlignment="1">
      <alignment horizontal="center"/>
    </xf>
    <xf numFmtId="0" fontId="0" fillId="42" borderId="0" xfId="0" applyFill="1" applyBorder="1" applyAlignment="1">
      <alignment horizontal="center"/>
    </xf>
    <xf numFmtId="0" fontId="0" fillId="42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42" borderId="13" xfId="0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43" borderId="0" xfId="0" applyFont="1" applyFill="1" applyBorder="1"/>
    <xf numFmtId="0" fontId="0" fillId="0" borderId="0" xfId="0"/>
    <xf numFmtId="0" fontId="0" fillId="0" borderId="0" xfId="0"/>
    <xf numFmtId="0" fontId="0" fillId="0" borderId="10" xfId="0" applyBorder="1"/>
    <xf numFmtId="0" fontId="0" fillId="35" borderId="19" xfId="0" applyFill="1" applyBorder="1" applyAlignment="1"/>
    <xf numFmtId="0" fontId="0" fillId="35" borderId="10" xfId="0" applyFill="1" applyBorder="1"/>
    <xf numFmtId="0" fontId="0" fillId="0" borderId="14" xfId="0" applyBorder="1"/>
    <xf numFmtId="0" fontId="0" fillId="0" borderId="13" xfId="0" applyBorder="1"/>
    <xf numFmtId="0" fontId="0" fillId="35" borderId="13" xfId="0" applyFill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15" xfId="0" applyBorder="1"/>
    <xf numFmtId="0" fontId="0" fillId="35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42" borderId="16" xfId="0" applyFill="1" applyBorder="1"/>
    <xf numFmtId="0" fontId="18" fillId="44" borderId="16" xfId="0" applyFont="1" applyFill="1" applyBorder="1"/>
    <xf numFmtId="0" fontId="0" fillId="0" borderId="16" xfId="0" applyBorder="1" applyAlignment="1">
      <alignment horizontal="right"/>
    </xf>
    <xf numFmtId="0" fontId="0" fillId="42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41" borderId="0" xfId="0" applyFill="1" applyBorder="1"/>
    <xf numFmtId="0" fontId="18" fillId="44" borderId="14" xfId="0" applyFont="1" applyFill="1" applyBorder="1"/>
    <xf numFmtId="0" fontId="0" fillId="41" borderId="12" xfId="0" applyFill="1" applyBorder="1"/>
    <xf numFmtId="0" fontId="0" fillId="42" borderId="13" xfId="0" applyFill="1" applyBorder="1" applyAlignment="1">
      <alignment horizontal="center"/>
    </xf>
    <xf numFmtId="0" fontId="0" fillId="4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18" fillId="43" borderId="16" xfId="0" applyFont="1" applyFill="1" applyBorder="1"/>
    <xf numFmtId="0" fontId="0" fillId="38" borderId="0" xfId="0" applyFill="1"/>
    <xf numFmtId="0" fontId="0" fillId="37" borderId="0" xfId="0" applyFill="1"/>
    <xf numFmtId="0" fontId="0" fillId="38" borderId="0" xfId="0" applyFill="1" applyBorder="1"/>
    <xf numFmtId="0" fontId="1" fillId="35" borderId="0" xfId="1" applyFill="1" applyBorder="1"/>
  </cellXfs>
  <cellStyles count="45">
    <cellStyle name="20% - Accent1 2" xfId="22"/>
    <cellStyle name="20% - Accent2 2" xfId="26"/>
    <cellStyle name="20% - Accent3 2" xfId="30"/>
    <cellStyle name="20% - Accent4 2" xfId="34"/>
    <cellStyle name="20% - Accent5 2" xfId="38"/>
    <cellStyle name="20% - Accent6 2" xfId="42"/>
    <cellStyle name="40% - Accent1 2" xfId="23"/>
    <cellStyle name="40% - Accent2 2" xfId="27"/>
    <cellStyle name="40% - Accent3 2" xfId="31"/>
    <cellStyle name="40% - Accent4 2" xfId="35"/>
    <cellStyle name="40% - Accent5 2" xfId="39"/>
    <cellStyle name="40% - Accent6 2" xfId="43"/>
    <cellStyle name="60% - Accent1 2" xfId="24"/>
    <cellStyle name="60% - Accent2 2" xfId="28"/>
    <cellStyle name="60% - Accent3 2" xfId="32"/>
    <cellStyle name="60% - Accent4 2" xfId="36"/>
    <cellStyle name="60% - Accent5 2" xfId="40"/>
    <cellStyle name="60% - Accent6 2" xfId="44"/>
    <cellStyle name="Accent1 2" xfId="21"/>
    <cellStyle name="Accent2 2" xfId="25"/>
    <cellStyle name="Accent3 2" xfId="29"/>
    <cellStyle name="Accent4 2" xfId="33"/>
    <cellStyle name="Accent5 2" xfId="37"/>
    <cellStyle name="Accent6 2" xfId="41"/>
    <cellStyle name="Bad 2" xfId="10"/>
    <cellStyle name="Calculation 2" xfId="14"/>
    <cellStyle name="Check Cell 2" xfId="16"/>
    <cellStyle name="Comma [0] 2" xfId="3"/>
    <cellStyle name="Explanatory Text 2" xfId="19"/>
    <cellStyle name="Good 2" xfId="9"/>
    <cellStyle name="Heading 1 2" xfId="5"/>
    <cellStyle name="Heading 2 2" xfId="6"/>
    <cellStyle name="Heading 3 2" xfId="7"/>
    <cellStyle name="Heading 4 2" xfId="8"/>
    <cellStyle name="Input 2" xfId="12"/>
    <cellStyle name="Linked Cell 2" xfId="15"/>
    <cellStyle name="Neutral 2" xfId="11"/>
    <cellStyle name="Normal" xfId="0" builtinId="0"/>
    <cellStyle name="Normal 2" xfId="1"/>
    <cellStyle name="Normal 3" xfId="2"/>
    <cellStyle name="Note 2" xfId="18"/>
    <cellStyle name="Output 2" xfId="13"/>
    <cellStyle name="Title 2" xfId="4"/>
    <cellStyle name="Total 2" xfId="20"/>
    <cellStyle name="Warning Tex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jpe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85724</xdr:colOff>
      <xdr:row>25</xdr:row>
      <xdr:rowOff>190499</xdr:rowOff>
    </xdr:from>
    <xdr:to>
      <xdr:col>12</xdr:col>
      <xdr:colOff>152399</xdr:colOff>
      <xdr:row>27</xdr:row>
      <xdr:rowOff>66674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EF341B41-0CB7-48D6-9271-9F5DB4E1E6F0}"/>
            </a:ext>
          </a:extLst>
        </xdr:cNvPr>
        <xdr:cNvSpPr/>
      </xdr:nvSpPr>
      <xdr:spPr>
        <a:xfrm>
          <a:off x="6467474" y="4952999"/>
          <a:ext cx="67627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12</xdr:col>
      <xdr:colOff>409575</xdr:colOff>
      <xdr:row>26</xdr:row>
      <xdr:rowOff>38099</xdr:rowOff>
    </xdr:from>
    <xdr:to>
      <xdr:col>14</xdr:col>
      <xdr:colOff>11430</xdr:colOff>
      <xdr:row>28</xdr:row>
      <xdr:rowOff>180974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E395E3-32A8-43C8-92B4-2419AB02D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5" y="5943599"/>
          <a:ext cx="963930" cy="52387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26</xdr:row>
      <xdr:rowOff>19050</xdr:rowOff>
    </xdr:from>
    <xdr:to>
      <xdr:col>16</xdr:col>
      <xdr:colOff>588035</xdr:colOff>
      <xdr:row>28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9F51A6-FB1E-43A0-8498-1AB17B8BE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4972050"/>
          <a:ext cx="1626260" cy="523875"/>
        </a:xfrm>
        <a:prstGeom prst="rect">
          <a:avLst/>
        </a:prstGeom>
      </xdr:spPr>
    </xdr:pic>
    <xdr:clientData/>
  </xdr:twoCellAnchor>
  <xdr:oneCellAnchor>
    <xdr:from>
      <xdr:col>12</xdr:col>
      <xdr:colOff>447675</xdr:colOff>
      <xdr:row>29</xdr:row>
      <xdr:rowOff>52387</xdr:rowOff>
    </xdr:from>
    <xdr:ext cx="327846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094C9A0-EABA-4FA9-8BF0-0A4F2F3B372B}"/>
                </a:ext>
              </a:extLst>
            </xdr:cNvPr>
            <xdr:cNvSpPr txBox="1"/>
          </xdr:nvSpPr>
          <xdr:spPr>
            <a:xfrm>
              <a:off x="8048625" y="6529387"/>
              <a:ext cx="32784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id-ID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094C9A0-EABA-4FA9-8BF0-0A4F2F3B372B}"/>
                </a:ext>
              </a:extLst>
            </xdr:cNvPr>
            <xdr:cNvSpPr txBox="1"/>
          </xdr:nvSpPr>
          <xdr:spPr>
            <a:xfrm>
              <a:off x="8048625" y="6529387"/>
              <a:ext cx="32784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𝐼^1= </a:t>
              </a:r>
              <a:endParaRPr lang="id-ID" sz="1100"/>
            </a:p>
          </xdr:txBody>
        </xdr:sp>
      </mc:Fallback>
    </mc:AlternateContent>
    <xdr:clientData/>
  </xdr:oneCellAnchor>
  <xdr:twoCellAnchor>
    <xdr:from>
      <xdr:col>19</xdr:col>
      <xdr:colOff>180976</xdr:colOff>
      <xdr:row>26</xdr:row>
      <xdr:rowOff>57150</xdr:rowOff>
    </xdr:from>
    <xdr:to>
      <xdr:col>20</xdr:col>
      <xdr:colOff>295275</xdr:colOff>
      <xdr:row>27</xdr:row>
      <xdr:rowOff>47625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882C5A4-6EB6-40F0-BE15-32884941A668}"/>
            </a:ext>
          </a:extLst>
        </xdr:cNvPr>
        <xdr:cNvSpPr/>
      </xdr:nvSpPr>
      <xdr:spPr>
        <a:xfrm>
          <a:off x="11582401" y="5010150"/>
          <a:ext cx="723899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23</xdr:col>
      <xdr:colOff>36087</xdr:colOff>
      <xdr:row>12</xdr:row>
      <xdr:rowOff>87871</xdr:rowOff>
    </xdr:from>
    <xdr:to>
      <xdr:col>27</xdr:col>
      <xdr:colOff>363559</xdr:colOff>
      <xdr:row>18</xdr:row>
      <xdr:rowOff>2532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51357B-1338-4C33-933E-D0333E11E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73552" y="2341674"/>
          <a:ext cx="2742261" cy="1041562"/>
        </a:xfrm>
        <a:prstGeom prst="rect">
          <a:avLst/>
        </a:prstGeom>
      </xdr:spPr>
    </xdr:pic>
    <xdr:clientData/>
  </xdr:twoCellAnchor>
  <xdr:twoCellAnchor editAs="oneCell">
    <xdr:from>
      <xdr:col>23</xdr:col>
      <xdr:colOff>5368</xdr:colOff>
      <xdr:row>17</xdr:row>
      <xdr:rowOff>183526</xdr:rowOff>
    </xdr:from>
    <xdr:to>
      <xdr:col>28</xdr:col>
      <xdr:colOff>113532</xdr:colOff>
      <xdr:row>20</xdr:row>
      <xdr:rowOff>52859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A31160-0161-4782-B96E-815D630F8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2833" y="3376413"/>
          <a:ext cx="3126650" cy="432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35</xdr:row>
      <xdr:rowOff>19051</xdr:rowOff>
    </xdr:from>
    <xdr:to>
      <xdr:col>9</xdr:col>
      <xdr:colOff>357738</xdr:colOff>
      <xdr:row>45</xdr:row>
      <xdr:rowOff>95251</xdr:rowOff>
    </xdr:to>
    <xdr:pic>
      <xdr:nvPicPr>
        <xdr:cNvPr id="48" name="Picture 47" descr="Hasil gambar untuk animate lstm">
          <a:extLst>
            <a:ext uri="{FF2B5EF4-FFF2-40B4-BE49-F238E27FC236}">
              <a16:creationId xmlns:a16="http://schemas.microsoft.com/office/drawing/2014/main" id="{090FE13C-A57A-4EF0-99DA-A8A9748D2C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67350" y="1203960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114300</xdr:colOff>
      <xdr:row>3</xdr:row>
      <xdr:rowOff>171450</xdr:rowOff>
    </xdr:from>
    <xdr:to>
      <xdr:col>5</xdr:col>
      <xdr:colOff>85725</xdr:colOff>
      <xdr:row>5</xdr:row>
      <xdr:rowOff>28575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5180467-76B2-4114-9E0A-1BD4571F8BB6}"/>
            </a:ext>
          </a:extLst>
        </xdr:cNvPr>
        <xdr:cNvSpPr txBox="1"/>
      </xdr:nvSpPr>
      <xdr:spPr>
        <a:xfrm>
          <a:off x="6067425" y="6096000"/>
          <a:ext cx="10477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3</xdr:col>
      <xdr:colOff>104776</xdr:colOff>
      <xdr:row>3</xdr:row>
      <xdr:rowOff>57150</xdr:rowOff>
    </xdr:from>
    <xdr:to>
      <xdr:col>5</xdr:col>
      <xdr:colOff>133350</xdr:colOff>
      <xdr:row>4</xdr:row>
      <xdr:rowOff>85725</xdr:rowOff>
    </xdr:to>
    <xdr:sp macro="" textlink="">
      <xdr:nvSpPr>
        <xdr:cNvPr id="50" name="Right Arrow 4">
          <a:extLst>
            <a:ext uri="{FF2B5EF4-FFF2-40B4-BE49-F238E27FC236}">
              <a16:creationId xmlns:a16="http://schemas.microsoft.com/office/drawing/2014/main" id="{622E0F28-008F-4D91-89C7-470B4D74CADB}"/>
            </a:ext>
          </a:extLst>
        </xdr:cNvPr>
        <xdr:cNvSpPr/>
      </xdr:nvSpPr>
      <xdr:spPr>
        <a:xfrm>
          <a:off x="6057901" y="5981700"/>
          <a:ext cx="1104899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219075</xdr:colOff>
      <xdr:row>5</xdr:row>
      <xdr:rowOff>85725</xdr:rowOff>
    </xdr:from>
    <xdr:to>
      <xdr:col>5</xdr:col>
      <xdr:colOff>510440</xdr:colOff>
      <xdr:row>6</xdr:row>
      <xdr:rowOff>161925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0D4834D-6553-4E45-9353-E01B7AF68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038225"/>
          <a:ext cx="1510565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9</xdr:row>
      <xdr:rowOff>152400</xdr:rowOff>
    </xdr:from>
    <xdr:to>
      <xdr:col>3</xdr:col>
      <xdr:colOff>314295</xdr:colOff>
      <xdr:row>11</xdr:row>
      <xdr:rowOff>85725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07A73CF-59EC-4E1D-A296-F1AF088E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9725" y="7219950"/>
          <a:ext cx="23809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189443</xdr:colOff>
      <xdr:row>11</xdr:row>
      <xdr:rowOff>0</xdr:rowOff>
    </xdr:from>
    <xdr:to>
      <xdr:col>7</xdr:col>
      <xdr:colOff>190501</xdr:colOff>
      <xdr:row>12</xdr:row>
      <xdr:rowOff>15359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B4B566A-9DC3-45AE-8B59-ED550D4A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4643" y="2857500"/>
          <a:ext cx="1829858" cy="205859"/>
        </a:xfrm>
        <a:prstGeom prst="rect">
          <a:avLst/>
        </a:prstGeom>
      </xdr:spPr>
    </xdr:pic>
    <xdr:clientData/>
  </xdr:twoCellAnchor>
  <xdr:oneCellAnchor>
    <xdr:from>
      <xdr:col>3</xdr:col>
      <xdr:colOff>133350</xdr:colOff>
      <xdr:row>15</xdr:row>
      <xdr:rowOff>9525</xdr:rowOff>
    </xdr:from>
    <xdr:ext cx="171429" cy="190476"/>
    <xdr:pic>
      <xdr:nvPicPr>
        <xdr:cNvPr id="54" name="Picture 53">
          <a:extLst>
            <a:ext uri="{FF2B5EF4-FFF2-40B4-BE49-F238E27FC236}">
              <a16:creationId xmlns:a16="http://schemas.microsoft.com/office/drawing/2014/main" id="{C6C57612-4C00-4A1B-86B7-DACCF1597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76875" y="8220075"/>
          <a:ext cx="171429" cy="190476"/>
        </a:xfrm>
        <a:prstGeom prst="rect">
          <a:avLst/>
        </a:prstGeom>
      </xdr:spPr>
    </xdr:pic>
    <xdr:clientData/>
  </xdr:oneCellAnchor>
  <xdr:twoCellAnchor editAs="oneCell">
    <xdr:from>
      <xdr:col>3</xdr:col>
      <xdr:colOff>123826</xdr:colOff>
      <xdr:row>17</xdr:row>
      <xdr:rowOff>38099</xdr:rowOff>
    </xdr:from>
    <xdr:to>
      <xdr:col>4</xdr:col>
      <xdr:colOff>352426</xdr:colOff>
      <xdr:row>18</xdr:row>
      <xdr:rowOff>123824</xdr:rowOff>
    </xdr:to>
    <xdr:pic>
      <xdr:nvPicPr>
        <xdr:cNvPr id="55" name="Picture 54" descr="Water 11 01387 g004 550">
          <a:extLst>
            <a:ext uri="{FF2B5EF4-FFF2-40B4-BE49-F238E27FC236}">
              <a16:creationId xmlns:a16="http://schemas.microsoft.com/office/drawing/2014/main" id="{A98D9BD3-E8D1-43B4-A1D8-5AA15BCE597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6829426" y="403859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13865</xdr:rowOff>
    </xdr:from>
    <xdr:to>
      <xdr:col>6</xdr:col>
      <xdr:colOff>285750</xdr:colOff>
      <xdr:row>18</xdr:row>
      <xdr:rowOff>186038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725BCDF-6B7A-41BB-9053-A752EB2A0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24800" y="4014365"/>
          <a:ext cx="895350" cy="362673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523874</xdr:colOff>
      <xdr:row>16</xdr:row>
      <xdr:rowOff>57150</xdr:rowOff>
    </xdr:from>
    <xdr:to>
      <xdr:col>8</xdr:col>
      <xdr:colOff>243727</xdr:colOff>
      <xdr:row>17</xdr:row>
      <xdr:rowOff>81490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1E7AE80-4898-4A2F-AD77-04798F8F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39074" y="3867150"/>
          <a:ext cx="2158253" cy="2148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22</xdr:row>
      <xdr:rowOff>0</xdr:rowOff>
    </xdr:from>
    <xdr:to>
      <xdr:col>3</xdr:col>
      <xdr:colOff>304779</xdr:colOff>
      <xdr:row>23</xdr:row>
      <xdr:rowOff>4355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436473B-FD54-41F4-B373-C588BE097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76875" y="9544050"/>
          <a:ext cx="171429" cy="19485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23</xdr:row>
      <xdr:rowOff>9525</xdr:rowOff>
    </xdr:from>
    <xdr:to>
      <xdr:col>7</xdr:col>
      <xdr:colOff>263480</xdr:colOff>
      <xdr:row>24</xdr:row>
      <xdr:rowOff>44200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A755F09-2C67-41A4-A42F-CA872C8D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19975" y="5153025"/>
          <a:ext cx="1987505" cy="225175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200026</xdr:colOff>
      <xdr:row>24</xdr:row>
      <xdr:rowOff>57149</xdr:rowOff>
    </xdr:from>
    <xdr:to>
      <xdr:col>4</xdr:col>
      <xdr:colOff>428626</xdr:colOff>
      <xdr:row>25</xdr:row>
      <xdr:rowOff>142874</xdr:rowOff>
    </xdr:to>
    <xdr:pic>
      <xdr:nvPicPr>
        <xdr:cNvPr id="60" name="Picture 59" descr="Water 11 01387 g004 550">
          <a:extLst>
            <a:ext uri="{FF2B5EF4-FFF2-40B4-BE49-F238E27FC236}">
              <a16:creationId xmlns:a16="http://schemas.microsoft.com/office/drawing/2014/main" id="{034F7C72-9AE0-41CE-A6DF-CA1754E1F52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6905626" y="53911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36773</xdr:rowOff>
    </xdr:from>
    <xdr:to>
      <xdr:col>6</xdr:col>
      <xdr:colOff>285750</xdr:colOff>
      <xdr:row>26</xdr:row>
      <xdr:rowOff>14588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6CD5BA7-C41C-43B9-90F3-11809C51A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34325" y="5370773"/>
          <a:ext cx="885825" cy="35881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29</xdr:row>
      <xdr:rowOff>0</xdr:rowOff>
    </xdr:from>
    <xdr:to>
      <xdr:col>3</xdr:col>
      <xdr:colOff>342875</xdr:colOff>
      <xdr:row>29</xdr:row>
      <xdr:rowOff>180952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FCA455A-7C56-4E0A-B35D-FAF7F9D43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86400" y="10877550"/>
          <a:ext cx="200000" cy="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419101</xdr:colOff>
      <xdr:row>30</xdr:row>
      <xdr:rowOff>57150</xdr:rowOff>
    </xdr:from>
    <xdr:to>
      <xdr:col>7</xdr:col>
      <xdr:colOff>571501</xdr:colOff>
      <xdr:row>31</xdr:row>
      <xdr:rowOff>64511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9DF708B-01B6-4324-8580-696C0D8B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34301" y="6534150"/>
          <a:ext cx="1981200" cy="19786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276226</xdr:colOff>
      <xdr:row>31</xdr:row>
      <xdr:rowOff>66674</xdr:rowOff>
    </xdr:from>
    <xdr:to>
      <xdr:col>4</xdr:col>
      <xdr:colOff>504826</xdr:colOff>
      <xdr:row>32</xdr:row>
      <xdr:rowOff>152399</xdr:rowOff>
    </xdr:to>
    <xdr:pic>
      <xdr:nvPicPr>
        <xdr:cNvPr id="64" name="Picture 63" descr="Water 11 01387 g004 550">
          <a:extLst>
            <a:ext uri="{FF2B5EF4-FFF2-40B4-BE49-F238E27FC236}">
              <a16:creationId xmlns:a16="http://schemas.microsoft.com/office/drawing/2014/main" id="{514473FA-DD77-49D3-88F0-C514E562476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6981826" y="67341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31</xdr:row>
      <xdr:rowOff>47625</xdr:rowOff>
    </xdr:from>
    <xdr:to>
      <xdr:col>6</xdr:col>
      <xdr:colOff>336649</xdr:colOff>
      <xdr:row>33</xdr:row>
      <xdr:rowOff>19050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5D9DC41-FBC3-4D40-9F52-ECB184533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000" y="6715125"/>
          <a:ext cx="870049" cy="352425"/>
        </a:xfrm>
        <a:prstGeom prst="rect">
          <a:avLst/>
        </a:prstGeom>
      </xdr:spPr>
    </xdr:pic>
    <xdr:clientData/>
  </xdr:twoCellAnchor>
  <xdr:twoCellAnchor>
    <xdr:from>
      <xdr:col>7</xdr:col>
      <xdr:colOff>229696</xdr:colOff>
      <xdr:row>38</xdr:row>
      <xdr:rowOff>79047</xdr:rowOff>
    </xdr:from>
    <xdr:to>
      <xdr:col>9</xdr:col>
      <xdr:colOff>591599</xdr:colOff>
      <xdr:row>45</xdr:row>
      <xdr:rowOff>21897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6293F94-A597-4655-8041-F6C427C31958}"/>
            </a:ext>
          </a:extLst>
        </xdr:cNvPr>
        <xdr:cNvSpPr/>
      </xdr:nvSpPr>
      <xdr:spPr>
        <a:xfrm>
          <a:off x="7783021" y="12671097"/>
          <a:ext cx="1581103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85725</xdr:colOff>
      <xdr:row>49</xdr:row>
      <xdr:rowOff>19050</xdr:rowOff>
    </xdr:from>
    <xdr:to>
      <xdr:col>3</xdr:col>
      <xdr:colOff>238100</xdr:colOff>
      <xdr:row>49</xdr:row>
      <xdr:rowOff>171425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D529BF1-68F5-499B-9A02-43F48D137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29250" y="14706600"/>
          <a:ext cx="152375" cy="15237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35</xdr:row>
      <xdr:rowOff>152400</xdr:rowOff>
    </xdr:from>
    <xdr:to>
      <xdr:col>6</xdr:col>
      <xdr:colOff>380064</xdr:colOff>
      <xdr:row>36</xdr:row>
      <xdr:rowOff>161925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E11ABFD-09DF-4CE8-93A4-146DC959E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48350" y="12172950"/>
          <a:ext cx="1704039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247619</xdr:colOff>
      <xdr:row>57</xdr:row>
      <xdr:rowOff>28548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DA72A5F-D29C-4E0F-9907-CC8B392B3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16021050"/>
          <a:ext cx="247619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54</xdr:row>
      <xdr:rowOff>0</xdr:rowOff>
    </xdr:from>
    <xdr:to>
      <xdr:col>5</xdr:col>
      <xdr:colOff>238030</xdr:colOff>
      <xdr:row>55</xdr:row>
      <xdr:rowOff>9500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B385C55-08D5-4E80-919B-BC11B783B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38850" y="15640050"/>
          <a:ext cx="761905" cy="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opLeftCell="A9" zoomScale="71" zoomScaleNormal="71" workbookViewId="0">
      <selection activeCell="A27" sqref="A27:J27"/>
    </sheetView>
  </sheetViews>
  <sheetFormatPr defaultRowHeight="15"/>
  <cols>
    <col min="1" max="1" width="10.85546875" customWidth="1"/>
    <col min="2" max="2" width="7" customWidth="1"/>
    <col min="3" max="3" width="6.85546875" customWidth="1"/>
    <col min="4" max="4" width="7.85546875" customWidth="1"/>
    <col min="5" max="5" width="6.7109375" customWidth="1"/>
    <col min="7" max="7" width="10.7109375" bestFit="1" customWidth="1"/>
    <col min="14" max="14" width="11.28515625" customWidth="1"/>
  </cols>
  <sheetData>
    <row r="1" spans="1:33">
      <c r="A1" s="1" t="s">
        <v>0</v>
      </c>
      <c r="B1" s="1">
        <v>3</v>
      </c>
      <c r="M1" t="s">
        <v>16</v>
      </c>
    </row>
    <row r="2" spans="1:33">
      <c r="A2" s="1" t="s">
        <v>1</v>
      </c>
      <c r="B2" s="1">
        <v>1</v>
      </c>
      <c r="M2" t="s">
        <v>60</v>
      </c>
      <c r="T2" t="s">
        <v>61</v>
      </c>
    </row>
    <row r="3" spans="1:33">
      <c r="A3" s="1" t="s">
        <v>2</v>
      </c>
      <c r="B3" s="1">
        <v>2</v>
      </c>
      <c r="M3" t="s">
        <v>28</v>
      </c>
      <c r="N3" t="s">
        <v>62</v>
      </c>
    </row>
    <row r="4" spans="1:33">
      <c r="M4" s="4" t="s">
        <v>29</v>
      </c>
      <c r="N4" s="4"/>
      <c r="O4" t="s">
        <v>33</v>
      </c>
    </row>
    <row r="5" spans="1:33">
      <c r="A5" s="1" t="s">
        <v>3</v>
      </c>
      <c r="B5" s="2">
        <v>0.5</v>
      </c>
      <c r="M5" s="56">
        <v>-0.24571428566790501</v>
      </c>
      <c r="N5" s="56">
        <v>0.85036060194095398</v>
      </c>
      <c r="O5" s="56">
        <v>2.92620451446696E-2</v>
      </c>
      <c r="P5" s="56">
        <v>0.184398086691373</v>
      </c>
      <c r="Q5" s="56">
        <v>0.95933570867949003</v>
      </c>
      <c r="R5" s="56">
        <v>-9.9485081832568698E-2</v>
      </c>
      <c r="S5" s="56">
        <v>0.39216633927922701</v>
      </c>
      <c r="T5" s="56">
        <v>-0.115332029515086</v>
      </c>
      <c r="U5" s="56">
        <v>0.43777571266936699</v>
      </c>
      <c r="V5" s="56">
        <v>-0.37798765435810799</v>
      </c>
      <c r="AG5" s="56"/>
    </row>
    <row r="6" spans="1:33">
      <c r="A6" s="3" t="s">
        <v>4</v>
      </c>
      <c r="B6" s="1">
        <v>1</v>
      </c>
      <c r="M6" s="56">
        <v>0.86802039774552897</v>
      </c>
      <c r="N6" s="56">
        <v>0.86042975449316705</v>
      </c>
      <c r="O6" s="56">
        <v>-0.37958092521959402</v>
      </c>
      <c r="P6" s="56">
        <v>7.9506914225139003E-2</v>
      </c>
      <c r="Q6" s="56">
        <v>0.40254345863788299</v>
      </c>
      <c r="R6" s="56">
        <v>0.75986215578417904</v>
      </c>
      <c r="S6" s="56">
        <v>-0.242968242321522</v>
      </c>
      <c r="T6" s="56">
        <v>-0.86908489349029905</v>
      </c>
      <c r="U6" s="56">
        <v>0.69643092862904399</v>
      </c>
      <c r="V6" s="56">
        <v>0.77122355462346104</v>
      </c>
      <c r="AG6" s="56"/>
    </row>
    <row r="7" spans="1:33">
      <c r="M7" s="56">
        <v>-0.20644416090359599</v>
      </c>
      <c r="N7" s="56">
        <v>-0.248561659698114</v>
      </c>
      <c r="O7" s="56">
        <v>-8.52532467742039E-2</v>
      </c>
      <c r="P7" s="56">
        <v>0.25112624003832001</v>
      </c>
      <c r="Q7" s="56">
        <v>-0.20415488921559699</v>
      </c>
      <c r="R7" s="56">
        <v>0.89488657964323504</v>
      </c>
      <c r="S7" s="56">
        <v>-1.0754663727889E-2</v>
      </c>
      <c r="T7" s="56">
        <v>0.47624777903135401</v>
      </c>
      <c r="U7" s="56">
        <v>0.98462066896193601</v>
      </c>
      <c r="V7" s="56">
        <v>0.85811756102465997</v>
      </c>
      <c r="AG7" s="56"/>
    </row>
    <row r="8" spans="1:33">
      <c r="A8" t="s">
        <v>5</v>
      </c>
      <c r="G8" t="s">
        <v>15</v>
      </c>
      <c r="M8" s="56">
        <v>0.84287438280084104</v>
      </c>
      <c r="N8" s="56">
        <v>-0.32420606505682098</v>
      </c>
      <c r="O8" s="56">
        <v>0.90772282903366497</v>
      </c>
      <c r="P8" s="56">
        <v>-0.59373879210080704</v>
      </c>
      <c r="Q8" s="56">
        <v>0.62190803906297498</v>
      </c>
      <c r="R8" s="56">
        <v>0.54049934907390895</v>
      </c>
      <c r="S8" s="56">
        <v>0.49659237129921802</v>
      </c>
      <c r="T8" s="56">
        <v>-8.2000833192932499E-2</v>
      </c>
      <c r="U8" s="56">
        <v>-7.8056646290275797E-2</v>
      </c>
      <c r="V8" s="56">
        <v>-0.912741137728037</v>
      </c>
      <c r="AG8" s="56"/>
    </row>
    <row r="9" spans="1:33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M9" s="56">
        <v>-3.3688638013480598E-2</v>
      </c>
      <c r="N9" s="56">
        <v>-0.37633417815307302</v>
      </c>
      <c r="O9" s="56">
        <v>0.106290154056943</v>
      </c>
      <c r="P9" s="56">
        <v>-0.476211950266822</v>
      </c>
      <c r="Q9" s="56">
        <v>-0.281579612441484</v>
      </c>
      <c r="R9" s="56">
        <v>-0.77199317520024102</v>
      </c>
      <c r="S9" s="56">
        <v>-0.72069876899548801</v>
      </c>
      <c r="T9" s="56">
        <v>-0.42186846550169199</v>
      </c>
      <c r="U9" s="56">
        <v>0.23591815774516101</v>
      </c>
      <c r="V9" s="56">
        <v>0.16129818738304899</v>
      </c>
      <c r="AG9" s="56"/>
    </row>
    <row r="10" spans="1:33">
      <c r="A10" s="21">
        <v>41047</v>
      </c>
      <c r="B10" s="22">
        <v>42.049999</v>
      </c>
      <c r="C10" s="22">
        <v>45</v>
      </c>
      <c r="D10" s="22">
        <v>38</v>
      </c>
      <c r="E10" s="22">
        <v>38.229999999999997</v>
      </c>
      <c r="G10" s="16">
        <f>A10</f>
        <v>41047</v>
      </c>
      <c r="H10">
        <f t="shared" ref="H10:H19" si="0">(B10-B$20)/B$21</f>
        <v>0.32104638099991395</v>
      </c>
      <c r="I10">
        <f t="shared" ref="I10:I19" si="1">(C10-C$20)/C$21</f>
        <v>0.35222222222222227</v>
      </c>
      <c r="J10">
        <f t="shared" ref="J10:J19" si="2">(D10-D$20)/D$21</f>
        <v>0.29394736842105268</v>
      </c>
      <c r="K10">
        <f t="shared" ref="K10:K19" si="3">(E10-E$20)/E$21</f>
        <v>0.27491501438660726</v>
      </c>
      <c r="M10" s="56">
        <v>0.63718613541014402</v>
      </c>
      <c r="N10" s="56">
        <v>6.4674992228903605E-2</v>
      </c>
      <c r="O10" s="56">
        <v>0.79265583347785296</v>
      </c>
      <c r="P10" s="56">
        <v>-0.62277947400202505</v>
      </c>
      <c r="Q10" s="56">
        <v>-0.75087270017404195</v>
      </c>
      <c r="R10" s="56">
        <v>-4.0263882830577198E-2</v>
      </c>
      <c r="S10" s="56">
        <v>-0.90475694619612901</v>
      </c>
      <c r="T10" s="56">
        <v>-0.52496061466262001</v>
      </c>
      <c r="U10" s="56">
        <v>-0.64859607081584503</v>
      </c>
      <c r="V10" s="56">
        <v>5.6959619118414198E-2</v>
      </c>
      <c r="AG10" s="56"/>
    </row>
    <row r="11" spans="1:33">
      <c r="A11" s="21">
        <v>41050</v>
      </c>
      <c r="B11" s="22">
        <v>36.529998999999997</v>
      </c>
      <c r="C11" s="22">
        <v>36.659999999999997</v>
      </c>
      <c r="D11" s="22">
        <v>33</v>
      </c>
      <c r="E11" s="22">
        <v>34.029998999999997</v>
      </c>
      <c r="G11" s="16">
        <f t="shared" ref="G11:G18" si="4">A11</f>
        <v>41050</v>
      </c>
      <c r="H11">
        <f t="shared" si="0"/>
        <v>0.18977408299106016</v>
      </c>
      <c r="I11">
        <f t="shared" si="1"/>
        <v>0.16688888888888884</v>
      </c>
      <c r="J11">
        <f t="shared" si="2"/>
        <v>0.16236842105263163</v>
      </c>
      <c r="K11">
        <f t="shared" si="3"/>
        <v>0.16505362280931193</v>
      </c>
      <c r="M11" s="56">
        <v>-0.91169719770305402</v>
      </c>
      <c r="N11" s="56">
        <v>-0.91663759835016501</v>
      </c>
      <c r="O11" s="56">
        <v>0.58263103190466103</v>
      </c>
      <c r="P11" s="56">
        <v>0.54204509846008997</v>
      </c>
      <c r="Q11" s="56">
        <v>0.13065204355176299</v>
      </c>
      <c r="R11" s="56">
        <v>-0.232408057101884</v>
      </c>
      <c r="S11" s="56">
        <v>-0.29982545778926001</v>
      </c>
      <c r="T11" s="56">
        <v>0.387831388002504</v>
      </c>
      <c r="U11" s="56">
        <v>-0.70537503491824105</v>
      </c>
      <c r="V11" s="56">
        <v>5.4400065890228097E-2</v>
      </c>
      <c r="AG11" s="56"/>
    </row>
    <row r="12" spans="1:33">
      <c r="A12" s="21">
        <v>41051</v>
      </c>
      <c r="B12" s="22">
        <v>32.610000999999997</v>
      </c>
      <c r="C12" s="22">
        <v>33.590000000000003</v>
      </c>
      <c r="D12" s="22">
        <v>30.940000999999999</v>
      </c>
      <c r="E12" s="22">
        <v>31</v>
      </c>
      <c r="G12" s="16">
        <f t="shared" si="4"/>
        <v>41051</v>
      </c>
      <c r="H12">
        <f t="shared" si="0"/>
        <v>9.6551773996474938E-2</v>
      </c>
      <c r="I12">
        <f t="shared" si="1"/>
        <v>9.8666666666666777E-2</v>
      </c>
      <c r="J12">
        <f t="shared" si="2"/>
        <v>0.1081579210526316</v>
      </c>
      <c r="K12">
        <f t="shared" si="3"/>
        <v>8.5796521056761679E-2</v>
      </c>
      <c r="M12" s="56">
        <v>-0.73101821009060897</v>
      </c>
      <c r="N12" s="56">
        <v>0.43617224360187501</v>
      </c>
      <c r="O12" s="56">
        <v>-0.312168511613377</v>
      </c>
      <c r="P12" s="56">
        <v>-0.32548577581627902</v>
      </c>
      <c r="Q12" s="56">
        <v>-0.59304823356445002</v>
      </c>
      <c r="R12" s="56">
        <v>4.4100620359316597E-2</v>
      </c>
      <c r="S12" s="56">
        <v>-0.66962364949557396</v>
      </c>
      <c r="T12" s="56">
        <v>0.45575040903341901</v>
      </c>
      <c r="U12" s="56">
        <v>-0.32761969644373001</v>
      </c>
      <c r="V12" s="56">
        <v>-4.3612854880400898E-2</v>
      </c>
      <c r="AG12" s="56"/>
    </row>
    <row r="13" spans="1:33">
      <c r="A13" s="21">
        <v>41052</v>
      </c>
      <c r="B13" s="22">
        <v>31.370000999999998</v>
      </c>
      <c r="C13" s="22">
        <v>32.5</v>
      </c>
      <c r="D13" s="22">
        <v>31.360001</v>
      </c>
      <c r="E13" s="22">
        <v>32</v>
      </c>
      <c r="G13" s="16">
        <f t="shared" si="4"/>
        <v>41052</v>
      </c>
      <c r="H13">
        <f t="shared" si="0"/>
        <v>6.7063069371297704E-2</v>
      </c>
      <c r="I13">
        <f t="shared" si="1"/>
        <v>7.444444444444448E-2</v>
      </c>
      <c r="J13">
        <f t="shared" si="2"/>
        <v>0.11921055263157901</v>
      </c>
      <c r="K13">
        <f t="shared" si="3"/>
        <v>0.11195398901386343</v>
      </c>
      <c r="M13" s="56">
        <v>0.422948332023037</v>
      </c>
      <c r="N13" s="56">
        <v>-0.43776731755294501</v>
      </c>
      <c r="O13" s="56">
        <v>0.90236966873465996</v>
      </c>
      <c r="P13" s="56">
        <v>0.98390974381523899</v>
      </c>
      <c r="Q13" s="56">
        <v>-0.58665370366138203</v>
      </c>
      <c r="R13" s="56">
        <v>0.18483402433478699</v>
      </c>
      <c r="S13" s="56">
        <v>0.26953863477411599</v>
      </c>
      <c r="T13" s="56">
        <v>-0.48213197379355999</v>
      </c>
      <c r="U13" s="56">
        <v>0.64127493451894502</v>
      </c>
      <c r="V13" s="56">
        <v>-0.46089027443845998</v>
      </c>
      <c r="AG13" s="56"/>
    </row>
    <row r="14" spans="1:33">
      <c r="A14" s="21">
        <v>41053</v>
      </c>
      <c r="B14" s="22">
        <v>32.950001</v>
      </c>
      <c r="C14" s="22">
        <v>33.209999000000003</v>
      </c>
      <c r="D14" s="22">
        <v>31.77</v>
      </c>
      <c r="E14" s="22">
        <v>33.029998999999997</v>
      </c>
      <c r="F14" t="s">
        <v>11</v>
      </c>
      <c r="G14" s="16">
        <f t="shared" si="4"/>
        <v>41053</v>
      </c>
      <c r="H14">
        <f t="shared" si="0"/>
        <v>0.10463738655499137</v>
      </c>
      <c r="I14">
        <f t="shared" si="1"/>
        <v>9.0222200000000113E-2</v>
      </c>
      <c r="J14">
        <f t="shared" si="2"/>
        <v>0.13000000000000003</v>
      </c>
      <c r="K14">
        <f t="shared" si="3"/>
        <v>0.13889615485221019</v>
      </c>
      <c r="M14" s="56">
        <v>-0.32251625653697003</v>
      </c>
      <c r="N14" s="56">
        <v>-0.71297747540941403</v>
      </c>
      <c r="O14" s="56">
        <v>-0.29056653558819001</v>
      </c>
      <c r="P14" s="56">
        <v>-0.49684985298294598</v>
      </c>
      <c r="Q14" s="56">
        <v>-0.58580241667415001</v>
      </c>
      <c r="R14" s="56">
        <v>0.324760846625892</v>
      </c>
      <c r="S14" s="56">
        <v>-0.136000234636562</v>
      </c>
      <c r="T14" s="56">
        <v>-0.79160649393643101</v>
      </c>
      <c r="U14" s="56">
        <v>0.62867453942059603</v>
      </c>
      <c r="V14" s="56">
        <v>0.16489798712270701</v>
      </c>
      <c r="AG14" s="56"/>
    </row>
    <row r="15" spans="1:33">
      <c r="A15" s="21">
        <v>41054</v>
      </c>
      <c r="B15" s="22">
        <v>32.900002000000001</v>
      </c>
      <c r="C15" s="22">
        <v>32.950001</v>
      </c>
      <c r="D15" s="22">
        <v>31.110001</v>
      </c>
      <c r="E15" s="22">
        <v>31.91</v>
      </c>
      <c r="G15" s="16">
        <f t="shared" si="4"/>
        <v>41054</v>
      </c>
      <c r="H15">
        <f t="shared" si="0"/>
        <v>0.10344834966583473</v>
      </c>
      <c r="I15">
        <f t="shared" si="1"/>
        <v>8.4444466666666704E-2</v>
      </c>
      <c r="J15">
        <f t="shared" si="2"/>
        <v>0.11263160526315795</v>
      </c>
      <c r="K15">
        <f t="shared" si="3"/>
        <v>0.10959981689772427</v>
      </c>
      <c r="M15" s="56">
        <v>-8.5563577975749705E-2</v>
      </c>
      <c r="N15" s="56">
        <v>-0.86354554821761398</v>
      </c>
      <c r="O15" s="56">
        <v>0.20694458527293799</v>
      </c>
      <c r="P15" s="56">
        <v>-0.78311659057955896</v>
      </c>
      <c r="Q15" s="56">
        <v>0.23243438399188701</v>
      </c>
      <c r="R15" s="56">
        <v>-0.75814815425682303</v>
      </c>
      <c r="S15" s="56">
        <v>0.67017113149798302</v>
      </c>
      <c r="T15" s="56">
        <v>2.11558022796221E-3</v>
      </c>
      <c r="U15" s="56">
        <v>0.92332832021988498</v>
      </c>
      <c r="V15" s="56">
        <v>-0.72784152832272997</v>
      </c>
      <c r="AG15" s="56"/>
    </row>
    <row r="16" spans="1:33">
      <c r="A16" s="21">
        <v>41058</v>
      </c>
      <c r="B16" s="22">
        <v>31.48</v>
      </c>
      <c r="C16" s="22">
        <v>31.690000999999999</v>
      </c>
      <c r="D16" s="22">
        <v>28.65</v>
      </c>
      <c r="E16" s="22">
        <v>28.84</v>
      </c>
      <c r="G16" s="16">
        <f t="shared" si="4"/>
        <v>41058</v>
      </c>
      <c r="H16">
        <f t="shared" si="0"/>
        <v>6.967897906489845E-2</v>
      </c>
      <c r="I16">
        <f t="shared" si="1"/>
        <v>5.6444466666666672E-2</v>
      </c>
      <c r="J16">
        <f t="shared" si="2"/>
        <v>4.7894736842105268E-2</v>
      </c>
      <c r="K16">
        <f t="shared" si="3"/>
        <v>2.9296390269421883E-2</v>
      </c>
      <c r="M16" s="56">
        <v>-0.27839803785600797</v>
      </c>
      <c r="N16" s="56">
        <v>-0.56810615556787003</v>
      </c>
      <c r="O16" s="56">
        <v>0.16909449788559699</v>
      </c>
      <c r="P16" s="56">
        <v>-0.14374156732430901</v>
      </c>
      <c r="Q16" s="56">
        <v>0.62630421594589303</v>
      </c>
      <c r="R16" s="56">
        <v>0.59097555657809597</v>
      </c>
      <c r="S16" s="56">
        <v>0.188457129018791</v>
      </c>
      <c r="T16" s="56">
        <v>-8.8438995884666305E-2</v>
      </c>
      <c r="U16" s="56">
        <v>0.90578063072025505</v>
      </c>
      <c r="V16" s="56">
        <v>-0.88197478195644097</v>
      </c>
      <c r="AG16" s="56"/>
    </row>
    <row r="17" spans="1:33">
      <c r="A17" s="21">
        <v>41059</v>
      </c>
      <c r="B17" s="22">
        <v>28.700001</v>
      </c>
      <c r="C17" s="22">
        <v>29.549999</v>
      </c>
      <c r="D17" s="22">
        <v>27.860001</v>
      </c>
      <c r="E17" s="22">
        <v>28.190000999999999</v>
      </c>
      <c r="G17" s="16">
        <f t="shared" si="4"/>
        <v>41059</v>
      </c>
      <c r="H17">
        <f t="shared" si="0"/>
        <v>3.5672295735369847E-3</v>
      </c>
      <c r="I17">
        <f t="shared" si="1"/>
        <v>8.8888666666666911E-3</v>
      </c>
      <c r="J17">
        <f t="shared" si="2"/>
        <v>2.7105289473684267E-2</v>
      </c>
      <c r="K17">
        <f t="shared" si="3"/>
        <v>1.2294062254773671E-2</v>
      </c>
      <c r="M17" s="56">
        <v>0.10084364551318201</v>
      </c>
      <c r="N17" s="56">
        <v>-0.295229906505664</v>
      </c>
      <c r="O17" s="56">
        <v>0.59368906530708698</v>
      </c>
      <c r="P17" s="56">
        <v>-0.97344654545605402</v>
      </c>
      <c r="Q17" s="56">
        <v>0.25539685132158702</v>
      </c>
      <c r="R17" s="56">
        <v>0.82321609192014</v>
      </c>
      <c r="S17" s="56">
        <v>0.55397886876325297</v>
      </c>
      <c r="T17" s="56">
        <v>-6.1636168391381897E-2</v>
      </c>
      <c r="U17" s="56">
        <v>-0.95446925122432003</v>
      </c>
      <c r="V17" s="56">
        <v>0.25833182189588599</v>
      </c>
      <c r="AG17" s="56"/>
    </row>
    <row r="18" spans="1:33">
      <c r="A18" s="21">
        <v>41060</v>
      </c>
      <c r="B18" s="22">
        <v>28.549999</v>
      </c>
      <c r="C18" s="22">
        <v>29.67</v>
      </c>
      <c r="D18" s="22">
        <v>26.83</v>
      </c>
      <c r="E18" s="22">
        <v>29.6</v>
      </c>
      <c r="F18" t="s">
        <v>12</v>
      </c>
      <c r="G18" s="16">
        <f t="shared" si="4"/>
        <v>41060</v>
      </c>
      <c r="H18">
        <f t="shared" si="0"/>
        <v>0</v>
      </c>
      <c r="I18">
        <f t="shared" si="1"/>
        <v>1.1555555555555624E-2</v>
      </c>
      <c r="J18">
        <f t="shared" si="2"/>
        <v>0</v>
      </c>
      <c r="K18">
        <f t="shared" si="3"/>
        <v>4.9176065916819257E-2</v>
      </c>
      <c r="M18" s="56">
        <v>-0.74387335851811298</v>
      </c>
      <c r="N18" s="56">
        <v>0.84961193364862697</v>
      </c>
      <c r="O18" s="56">
        <v>-0.99958067658662197</v>
      </c>
      <c r="P18" s="56">
        <v>0.80442242644253603</v>
      </c>
      <c r="Q18" s="56">
        <v>-0.584357739910914</v>
      </c>
      <c r="R18" s="56">
        <v>-0.77521831110930295</v>
      </c>
      <c r="S18" s="56">
        <v>0.37434472784919398</v>
      </c>
      <c r="T18" s="56">
        <v>-0.64238117558075902</v>
      </c>
      <c r="U18" s="56">
        <v>0.21701275843269399</v>
      </c>
      <c r="V18" s="56">
        <v>-0.124984937433835</v>
      </c>
      <c r="AG18" s="56"/>
    </row>
    <row r="19" spans="1:33">
      <c r="A19" s="23">
        <v>41061</v>
      </c>
      <c r="B19" s="24">
        <v>28.889999</v>
      </c>
      <c r="C19" s="24">
        <v>29.15</v>
      </c>
      <c r="D19" s="24">
        <v>27.389999</v>
      </c>
      <c r="E19" s="24">
        <v>27.719999000000001</v>
      </c>
      <c r="G19" s="16">
        <f>A19</f>
        <v>41061</v>
      </c>
      <c r="H19">
        <f t="shared" si="0"/>
        <v>8.0856125585163485E-3</v>
      </c>
      <c r="I19">
        <f t="shared" si="1"/>
        <v>0</v>
      </c>
      <c r="J19">
        <f t="shared" si="2"/>
        <v>1.4736815789473718E-2</v>
      </c>
      <c r="K19">
        <f t="shared" si="3"/>
        <v>0</v>
      </c>
      <c r="M19" s="56">
        <v>-0.69024293478626797</v>
      </c>
      <c r="N19" s="56">
        <v>0.220126548897839</v>
      </c>
      <c r="O19" s="56">
        <v>-0.42138024293502901</v>
      </c>
      <c r="P19" s="56">
        <v>0.70010880369407502</v>
      </c>
      <c r="Q19" s="56">
        <v>-0.52137237014203397</v>
      </c>
      <c r="R19" s="56">
        <v>0.83425682437096704</v>
      </c>
      <c r="S19" s="56">
        <v>0.79766220000757304</v>
      </c>
      <c r="T19" s="56">
        <v>0.97835733304528905</v>
      </c>
      <c r="U19" s="56">
        <v>-0.32973610570879203</v>
      </c>
      <c r="V19" s="56">
        <v>-0.60402167308474297</v>
      </c>
      <c r="AG19" s="56"/>
    </row>
    <row r="20" spans="1:33">
      <c r="A20" t="s">
        <v>13</v>
      </c>
      <c r="B20" s="14">
        <f>MIN(B10:B19)</f>
        <v>28.549999</v>
      </c>
      <c r="C20" s="14">
        <f>MIN(C10:C19)</f>
        <v>29.15</v>
      </c>
      <c r="D20" s="14">
        <f>MIN(D10:D19)</f>
        <v>26.83</v>
      </c>
      <c r="E20" s="14">
        <f>MIN(E10:E19)</f>
        <v>27.719999000000001</v>
      </c>
      <c r="M20" s="56">
        <v>0.34674523325583501</v>
      </c>
      <c r="N20" s="56">
        <v>0.63582599694530895</v>
      </c>
      <c r="O20" s="56">
        <v>-0.74845881874345699</v>
      </c>
      <c r="P20" s="56">
        <v>0.107733446188696</v>
      </c>
      <c r="Q20" s="56">
        <v>0.68142855183136697</v>
      </c>
      <c r="R20" s="56">
        <v>0.19680125107297</v>
      </c>
      <c r="S20" s="56">
        <v>0.43054744456285499</v>
      </c>
      <c r="T20" s="56">
        <v>0.3177671688257</v>
      </c>
      <c r="U20" s="56">
        <v>-0.548290639848664</v>
      </c>
      <c r="V20" s="56">
        <v>0.46099053413924401</v>
      </c>
      <c r="AG20" s="56"/>
    </row>
    <row r="21" spans="1:33">
      <c r="A21" t="s">
        <v>14</v>
      </c>
      <c r="B21" s="14">
        <f>MAX(B10:B19)</f>
        <v>42.049999</v>
      </c>
      <c r="C21" s="14">
        <f>MAX(C10:C19)</f>
        <v>45</v>
      </c>
      <c r="D21" s="14">
        <f>MAX(D10:D19)</f>
        <v>38</v>
      </c>
      <c r="E21" s="14">
        <f>MAX(E10:E19)</f>
        <v>38.229999999999997</v>
      </c>
      <c r="AG21" s="56"/>
    </row>
    <row r="22" spans="1:33">
      <c r="AG22" s="56"/>
    </row>
    <row r="23" spans="1:33">
      <c r="AG23" s="56"/>
    </row>
    <row r="24" spans="1:33">
      <c r="A24" t="s">
        <v>64</v>
      </c>
      <c r="AG24" s="56"/>
    </row>
    <row r="25" spans="1:33">
      <c r="A25" s="4" t="s">
        <v>17</v>
      </c>
      <c r="B25" s="4"/>
      <c r="C25" s="4"/>
      <c r="D25" t="s">
        <v>34</v>
      </c>
    </row>
    <row r="26" spans="1:33">
      <c r="A26" t="s">
        <v>18</v>
      </c>
      <c r="B26" t="s">
        <v>19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20</v>
      </c>
      <c r="H26" s="6" t="s">
        <v>21</v>
      </c>
      <c r="I26" s="6" t="s">
        <v>22</v>
      </c>
      <c r="J26" s="6" t="s">
        <v>23</v>
      </c>
      <c r="M26" s="37" t="s">
        <v>35</v>
      </c>
      <c r="N26" s="37"/>
      <c r="O26" s="37"/>
      <c r="P26" s="37"/>
      <c r="Q26" s="37"/>
      <c r="R26" s="37"/>
      <c r="S26" s="37"/>
      <c r="T26" s="37"/>
      <c r="V26" t="s">
        <v>37</v>
      </c>
    </row>
    <row r="27" spans="1:33" ht="15" customHeight="1">
      <c r="A27">
        <v>1</v>
      </c>
      <c r="B27">
        <v>0</v>
      </c>
      <c r="C27">
        <f t="shared" ref="C27:C36" si="5">H10</f>
        <v>0.32104638099991395</v>
      </c>
      <c r="D27">
        <f t="shared" ref="D27:D36" si="6">I10</f>
        <v>0.35222222222222227</v>
      </c>
      <c r="E27">
        <f t="shared" ref="E27:E36" si="7">J10</f>
        <v>0.29394736842105268</v>
      </c>
      <c r="F27">
        <f t="shared" ref="F27:F36" si="8">K10</f>
        <v>0.27491501438660726</v>
      </c>
      <c r="G27">
        <v>0</v>
      </c>
      <c r="H27">
        <v>0</v>
      </c>
      <c r="I27">
        <v>0</v>
      </c>
      <c r="J27">
        <v>0</v>
      </c>
      <c r="K27" t="s">
        <v>65</v>
      </c>
      <c r="U27" s="38" t="s">
        <v>156</v>
      </c>
      <c r="V27" s="20">
        <f t="array" ref="V27:V42">MMULT($M5:$V20,N30:N39)</f>
        <v>8.327355618983695E-2</v>
      </c>
      <c r="W27" s="90">
        <f t="array" ref="W27:W42">MMULT($M5:$V20,O30:O39)</f>
        <v>-0.11994709143285631</v>
      </c>
    </row>
    <row r="28" spans="1:33">
      <c r="A28">
        <v>1</v>
      </c>
      <c r="B28">
        <v>0</v>
      </c>
      <c r="C28">
        <f t="shared" si="5"/>
        <v>0.18977408299106016</v>
      </c>
      <c r="D28">
        <f t="shared" si="6"/>
        <v>0.16688888888888884</v>
      </c>
      <c r="E28">
        <f t="shared" si="7"/>
        <v>0.16236842105263163</v>
      </c>
      <c r="F28">
        <f t="shared" si="8"/>
        <v>0.16505362280931193</v>
      </c>
      <c r="G28">
        <f>'FORWARD 1'!E57</f>
        <v>1.8042808179765397E-2</v>
      </c>
      <c r="H28">
        <f>'FORWARD 1'!F57</f>
        <v>0.1073770866692443</v>
      </c>
      <c r="I28">
        <f>'FORWARD 1'!G57</f>
        <v>5.5681266008060304E-3</v>
      </c>
      <c r="J28">
        <f>'FORWARD 1'!H57</f>
        <v>0.12443470364555562</v>
      </c>
      <c r="K28" t="s">
        <v>66</v>
      </c>
      <c r="U28" s="38"/>
      <c r="V28" s="20">
        <v>1.1013855232485499</v>
      </c>
      <c r="W28" s="90">
        <v>1.0021741004692162</v>
      </c>
    </row>
    <row r="29" spans="1:33">
      <c r="A29">
        <v>1</v>
      </c>
      <c r="B29">
        <v>0</v>
      </c>
      <c r="C29">
        <f t="shared" si="5"/>
        <v>9.6551773996474938E-2</v>
      </c>
      <c r="D29">
        <f t="shared" si="6"/>
        <v>9.8666666666666777E-2</v>
      </c>
      <c r="E29">
        <f t="shared" si="7"/>
        <v>0.1081579210526316</v>
      </c>
      <c r="F29">
        <f t="shared" si="8"/>
        <v>8.5796521056761679E-2</v>
      </c>
      <c r="U29" s="38"/>
      <c r="V29" s="20">
        <v>4.0644799557446987E-2</v>
      </c>
      <c r="W29" s="90">
        <v>9.7049278148202467E-2</v>
      </c>
    </row>
    <row r="30" spans="1:33">
      <c r="A30">
        <v>1</v>
      </c>
      <c r="B30">
        <v>0</v>
      </c>
      <c r="C30">
        <f t="shared" si="5"/>
        <v>6.7063069371297704E-2</v>
      </c>
      <c r="D30">
        <f t="shared" si="6"/>
        <v>7.444444444444448E-2</v>
      </c>
      <c r="E30">
        <f t="shared" si="7"/>
        <v>0.11921055263157901</v>
      </c>
      <c r="F30">
        <f t="shared" si="8"/>
        <v>0.11195398901386343</v>
      </c>
      <c r="M30" t="s">
        <v>36</v>
      </c>
      <c r="N30">
        <f t="array" ref="N30:N39">TRANSPOSE(A27:J27)</f>
        <v>1</v>
      </c>
      <c r="O30">
        <f t="array" ref="O30:O39">TRANSPOSE(A28:J28)</f>
        <v>1</v>
      </c>
      <c r="U30" s="38"/>
      <c r="V30" s="20">
        <v>1.2565671330488828</v>
      </c>
      <c r="W30" s="90">
        <v>0.99238145307944292</v>
      </c>
    </row>
    <row r="31" spans="1:33">
      <c r="A31">
        <v>1</v>
      </c>
      <c r="B31">
        <v>0</v>
      </c>
      <c r="C31">
        <f t="shared" si="5"/>
        <v>0.10463738655499137</v>
      </c>
      <c r="D31">
        <f t="shared" si="6"/>
        <v>9.0222200000000113E-2</v>
      </c>
      <c r="E31">
        <f t="shared" si="7"/>
        <v>0.13000000000000003</v>
      </c>
      <c r="F31">
        <f t="shared" si="8"/>
        <v>0.13889615485221019</v>
      </c>
      <c r="N31">
        <v>0</v>
      </c>
      <c r="O31">
        <v>0</v>
      </c>
      <c r="U31" s="38" t="s">
        <v>30</v>
      </c>
      <c r="V31" s="11">
        <v>-0.46229910103406519</v>
      </c>
      <c r="W31" s="89">
        <v>-0.30304963428783172</v>
      </c>
    </row>
    <row r="32" spans="1:33" ht="15" customHeight="1">
      <c r="A32">
        <v>1</v>
      </c>
      <c r="B32">
        <v>0</v>
      </c>
      <c r="C32">
        <f t="shared" si="5"/>
        <v>0.10344834966583473</v>
      </c>
      <c r="D32">
        <f t="shared" si="6"/>
        <v>8.4444466666666704E-2</v>
      </c>
      <c r="E32">
        <f t="shared" si="7"/>
        <v>0.11263160526315795</v>
      </c>
      <c r="F32">
        <f t="shared" si="8"/>
        <v>0.10959981689772427</v>
      </c>
      <c r="N32">
        <v>0.32104638099991395</v>
      </c>
      <c r="O32">
        <v>0.18977408299106016</v>
      </c>
      <c r="U32" s="38"/>
      <c r="V32" s="11">
        <v>0.44052245167630055</v>
      </c>
      <c r="W32" s="89">
        <v>0.48589617127015244</v>
      </c>
    </row>
    <row r="33" spans="1:23">
      <c r="A33">
        <v>1</v>
      </c>
      <c r="B33">
        <v>0</v>
      </c>
      <c r="C33">
        <f t="shared" si="5"/>
        <v>6.967897906489845E-2</v>
      </c>
      <c r="D33">
        <f t="shared" si="6"/>
        <v>5.6444466666666672E-2</v>
      </c>
      <c r="E33">
        <f t="shared" si="7"/>
        <v>4.7894736842105268E-2</v>
      </c>
      <c r="F33">
        <f t="shared" si="8"/>
        <v>2.9296390269421883E-2</v>
      </c>
      <c r="N33">
        <v>0.35222222222222227</v>
      </c>
      <c r="O33">
        <v>0.16688888888888884</v>
      </c>
      <c r="U33" s="38"/>
      <c r="V33" s="11">
        <v>-0.55921292430839542</v>
      </c>
      <c r="W33" s="89">
        <v>-0.68873749954530628</v>
      </c>
    </row>
    <row r="34" spans="1:23">
      <c r="A34">
        <v>1</v>
      </c>
      <c r="B34">
        <v>0</v>
      </c>
      <c r="C34">
        <f t="shared" si="5"/>
        <v>3.5672295735369847E-3</v>
      </c>
      <c r="D34">
        <f t="shared" si="6"/>
        <v>8.8888666666666911E-3</v>
      </c>
      <c r="E34">
        <f t="shared" si="7"/>
        <v>2.7105289473684267E-2</v>
      </c>
      <c r="F34">
        <f t="shared" si="8"/>
        <v>1.2294062254773671E-2</v>
      </c>
      <c r="N34">
        <v>0.29394736842105268</v>
      </c>
      <c r="O34">
        <v>0.16236842105263163</v>
      </c>
      <c r="U34" s="38"/>
      <c r="V34" s="11">
        <v>-1.1080831491884311</v>
      </c>
      <c r="W34" s="89">
        <v>-0.90398892123836094</v>
      </c>
    </row>
    <row r="35" spans="1:23">
      <c r="A35">
        <v>1</v>
      </c>
      <c r="B35">
        <v>0</v>
      </c>
      <c r="C35">
        <f t="shared" si="5"/>
        <v>0</v>
      </c>
      <c r="D35">
        <f t="shared" si="6"/>
        <v>1.1555555555555624E-2</v>
      </c>
      <c r="E35">
        <f t="shared" si="7"/>
        <v>0</v>
      </c>
      <c r="F35">
        <f t="shared" si="8"/>
        <v>4.9176065916819257E-2</v>
      </c>
      <c r="N35">
        <v>0.27491501438660726</v>
      </c>
      <c r="O35">
        <v>0.16505362280931193</v>
      </c>
      <c r="U35" s="38" t="s">
        <v>31</v>
      </c>
      <c r="V35" s="9">
        <v>0.93757406102049679</v>
      </c>
      <c r="W35" s="9">
        <v>0.59296506456176123</v>
      </c>
    </row>
    <row r="36" spans="1:23">
      <c r="A36">
        <v>1</v>
      </c>
      <c r="B36">
        <v>0</v>
      </c>
      <c r="C36">
        <f t="shared" si="5"/>
        <v>8.0856125585163485E-3</v>
      </c>
      <c r="D36">
        <f t="shared" si="6"/>
        <v>0</v>
      </c>
      <c r="E36">
        <f t="shared" si="7"/>
        <v>1.4736815789473718E-2</v>
      </c>
      <c r="F36">
        <f t="shared" si="8"/>
        <v>0</v>
      </c>
      <c r="N36">
        <v>0</v>
      </c>
      <c r="O36">
        <v>1.8042808179765397E-2</v>
      </c>
      <c r="U36" s="38"/>
      <c r="V36" s="9">
        <v>-0.67371659652937421</v>
      </c>
      <c r="W36" s="9">
        <v>-0.56552448711475367</v>
      </c>
    </row>
    <row r="37" spans="1:23" ht="15" customHeight="1">
      <c r="N37">
        <v>0</v>
      </c>
      <c r="O37">
        <v>0.1073770866692443</v>
      </c>
      <c r="U37" s="38"/>
      <c r="V37" s="9">
        <v>-0.43505866882907795</v>
      </c>
      <c r="W37" s="9">
        <v>-0.33748801418901325</v>
      </c>
    </row>
    <row r="38" spans="1:23">
      <c r="N38">
        <v>0</v>
      </c>
      <c r="O38">
        <v>5.5681266008060304E-3</v>
      </c>
      <c r="U38" s="38"/>
      <c r="V38" s="9">
        <v>7.182869421559368E-2</v>
      </c>
      <c r="W38" s="9">
        <v>-0.18186326708037942</v>
      </c>
    </row>
    <row r="39" spans="1:23">
      <c r="N39">
        <v>0</v>
      </c>
      <c r="O39">
        <v>0.12443470364555562</v>
      </c>
      <c r="U39" s="38" t="s">
        <v>32</v>
      </c>
      <c r="V39" s="8">
        <v>0.24996356201668229</v>
      </c>
      <c r="W39" s="8">
        <v>0.25860407325886314</v>
      </c>
    </row>
    <row r="40" spans="1:23">
      <c r="N40" t="str">
        <f>K27</f>
        <v>langkah 1</v>
      </c>
      <c r="O40" t="str">
        <f>K28</f>
        <v>langkah 2</v>
      </c>
      <c r="U40" s="38"/>
      <c r="V40" s="8">
        <v>-1.1663392356213738</v>
      </c>
      <c r="W40" s="8">
        <v>-1.0987194323066811</v>
      </c>
    </row>
    <row r="41" spans="1:23">
      <c r="U41" s="38"/>
      <c r="V41" s="8">
        <v>-0.50283796746758314</v>
      </c>
      <c r="W41" s="8">
        <v>-0.55787894499094515</v>
      </c>
    </row>
    <row r="42" spans="1:23" ht="15" customHeight="1">
      <c r="U42" s="38"/>
      <c r="V42" s="8">
        <v>0.39880910034284534</v>
      </c>
      <c r="W42" s="8">
        <v>0.46201136647134694</v>
      </c>
    </row>
    <row r="43" spans="1:23">
      <c r="U43" s="12"/>
      <c r="V43" s="36" t="str">
        <f>N40</f>
        <v>langkah 1</v>
      </c>
      <c r="W43" t="str">
        <f>O40</f>
        <v>langkah 2</v>
      </c>
    </row>
    <row r="44" spans="1:23">
      <c r="U44" s="12"/>
      <c r="V44" s="36"/>
    </row>
    <row r="45" spans="1:23">
      <c r="U45" s="12"/>
      <c r="V45" s="36"/>
    </row>
    <row r="46" spans="1:23">
      <c r="U46" s="12"/>
      <c r="V46" s="36"/>
    </row>
  </sheetData>
  <mergeCells count="5">
    <mergeCell ref="M26:T26"/>
    <mergeCell ref="U27:U30"/>
    <mergeCell ref="U31:U34"/>
    <mergeCell ref="U35:U38"/>
    <mergeCell ref="U39:U42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/>
  <sheetData>
    <row r="1" spans="1:1">
      <c r="A1" t="s">
        <v>157</v>
      </c>
    </row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164</v>
      </c>
    </row>
    <row r="9" spans="1:1">
      <c r="A9" t="s">
        <v>165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170</v>
      </c>
    </row>
    <row r="15" spans="1:1">
      <c r="A15" t="s">
        <v>171</v>
      </c>
    </row>
    <row r="16" spans="1:1">
      <c r="A16" t="s">
        <v>172</v>
      </c>
    </row>
    <row r="17" spans="1:1">
      <c r="A17" t="s">
        <v>173</v>
      </c>
    </row>
    <row r="18" spans="1:1">
      <c r="A18" t="s">
        <v>174</v>
      </c>
    </row>
    <row r="19" spans="1:1">
      <c r="A19" t="s">
        <v>175</v>
      </c>
    </row>
    <row r="20" spans="1:1">
      <c r="A20" t="s">
        <v>176</v>
      </c>
    </row>
    <row r="21" spans="1:1">
      <c r="A21" t="s">
        <v>177</v>
      </c>
    </row>
    <row r="22" spans="1:1">
      <c r="A22" t="s">
        <v>178</v>
      </c>
    </row>
    <row r="23" spans="1:1">
      <c r="A23" t="s">
        <v>179</v>
      </c>
    </row>
    <row r="24" spans="1:1">
      <c r="A24" t="s">
        <v>180</v>
      </c>
    </row>
    <row r="25" spans="1:1">
      <c r="A25" t="s">
        <v>181</v>
      </c>
    </row>
    <row r="26" spans="1:1">
      <c r="A26" t="s">
        <v>182</v>
      </c>
    </row>
    <row r="27" spans="1:1">
      <c r="A27" t="s">
        <v>183</v>
      </c>
    </row>
    <row r="28" spans="1:1">
      <c r="A28" t="s">
        <v>184</v>
      </c>
    </row>
    <row r="29" spans="1:1">
      <c r="A29" t="s">
        <v>185</v>
      </c>
    </row>
    <row r="30" spans="1:1">
      <c r="A30" t="s">
        <v>186</v>
      </c>
    </row>
    <row r="31" spans="1:1">
      <c r="A31" t="s">
        <v>187</v>
      </c>
    </row>
    <row r="32" spans="1:1">
      <c r="A3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1"/>
  <sheetViews>
    <sheetView workbookViewId="0">
      <selection activeCell="E10" sqref="E10:H10"/>
    </sheetView>
  </sheetViews>
  <sheetFormatPr defaultRowHeight="15"/>
  <cols>
    <col min="2" max="2" width="15.140625" bestFit="1" customWidth="1"/>
    <col min="13" max="17" width="12" bestFit="1" customWidth="1"/>
  </cols>
  <sheetData>
    <row r="2" spans="2:13">
      <c r="B2" s="13" t="s">
        <v>63</v>
      </c>
      <c r="C2" s="15"/>
      <c r="D2" s="10"/>
      <c r="E2" s="10"/>
      <c r="F2" s="10"/>
      <c r="G2" s="10"/>
      <c r="H2" s="10"/>
      <c r="I2" s="10"/>
      <c r="J2" s="10"/>
      <c r="K2" s="10"/>
      <c r="L2" s="10"/>
      <c r="M2" s="17"/>
    </row>
    <row r="3" spans="2:13">
      <c r="B3" s="19"/>
      <c r="C3" s="27" t="s">
        <v>38</v>
      </c>
      <c r="D3" s="27"/>
      <c r="E3" s="27"/>
      <c r="F3" s="27"/>
      <c r="G3" s="27"/>
      <c r="H3" s="27"/>
      <c r="I3" s="25"/>
      <c r="J3" s="25"/>
      <c r="K3" s="25"/>
      <c r="L3" s="25"/>
      <c r="M3" s="18"/>
    </row>
    <row r="4" spans="2:13" ht="15" customHeight="1">
      <c r="B4" s="39" t="str">
        <f>iNPUT!U27</f>
        <v>C</v>
      </c>
      <c r="C4" s="25">
        <f>iNPUT!V27</f>
        <v>8.327355618983695E-2</v>
      </c>
      <c r="D4" s="25"/>
      <c r="E4" s="25"/>
      <c r="F4" s="25" t="s">
        <v>39</v>
      </c>
      <c r="G4" s="26">
        <f t="array" ref="G4:J4">TRANSPOSE(C4:C7)</f>
        <v>8.327355618983695E-2</v>
      </c>
      <c r="H4" s="26">
        <v>1.1013855232485499</v>
      </c>
      <c r="I4" s="26">
        <v>4.0644799557446987E-2</v>
      </c>
      <c r="J4" s="26">
        <v>1.2565671330488828</v>
      </c>
      <c r="K4" s="26"/>
      <c r="L4" s="25"/>
      <c r="M4" s="18"/>
    </row>
    <row r="5" spans="2:13" ht="15" customHeight="1">
      <c r="B5" s="39"/>
      <c r="C5" s="25">
        <f>iNPUT!V28</f>
        <v>1.1013855232485499</v>
      </c>
      <c r="D5" s="25"/>
      <c r="E5" s="25"/>
      <c r="F5" s="25"/>
      <c r="G5" s="26">
        <f t="array" ref="G5:J5">TRANSPOSE(C8:C11)</f>
        <v>-0.46229910103406519</v>
      </c>
      <c r="H5" s="26">
        <v>0.44052245167630055</v>
      </c>
      <c r="I5" s="26">
        <v>-0.55921292430839542</v>
      </c>
      <c r="J5" s="26">
        <v>-1.1080831491884311</v>
      </c>
      <c r="K5" s="26"/>
      <c r="L5" s="25"/>
      <c r="M5" s="18"/>
    </row>
    <row r="6" spans="2:13" ht="15" customHeight="1">
      <c r="B6" s="39"/>
      <c r="C6" s="25">
        <f>iNPUT!V29</f>
        <v>4.0644799557446987E-2</v>
      </c>
      <c r="D6" s="25"/>
      <c r="E6" s="25"/>
      <c r="F6" s="25"/>
      <c r="G6" s="25">
        <f t="array" ref="G6:J6">TRANSPOSE(C12:C15)</f>
        <v>0.93757406102049679</v>
      </c>
      <c r="H6" s="25">
        <v>-0.67371659652937421</v>
      </c>
      <c r="I6" s="25">
        <v>-0.43505866882907795</v>
      </c>
      <c r="J6" s="25">
        <v>7.182869421559368E-2</v>
      </c>
      <c r="K6" s="25"/>
      <c r="L6" s="25"/>
      <c r="M6" s="18"/>
    </row>
    <row r="7" spans="2:13" ht="15" customHeight="1">
      <c r="B7" s="39"/>
      <c r="C7" s="25">
        <f>iNPUT!V30</f>
        <v>1.2565671330488828</v>
      </c>
      <c r="D7" s="25"/>
      <c r="E7" s="25"/>
      <c r="F7" s="25"/>
      <c r="G7" s="25">
        <f t="array" ref="G7:J7">TRANSPOSE(C16:C19)</f>
        <v>0.24996356201668229</v>
      </c>
      <c r="H7" s="25">
        <v>-1.1663392356213738</v>
      </c>
      <c r="I7" s="25">
        <v>-0.50283796746758314</v>
      </c>
      <c r="J7" s="25">
        <v>0.39880910034284534</v>
      </c>
      <c r="K7" s="25"/>
      <c r="L7" s="25"/>
      <c r="M7" s="18"/>
    </row>
    <row r="8" spans="2:13" ht="15" customHeight="1">
      <c r="B8" s="39" t="str">
        <f>iNPUT!U31</f>
        <v>i</v>
      </c>
      <c r="C8" s="25">
        <f>iNPUT!V31</f>
        <v>-0.46229910103406519</v>
      </c>
      <c r="D8" s="27" t="s">
        <v>40</v>
      </c>
      <c r="E8" s="27"/>
      <c r="F8" s="27"/>
      <c r="G8" s="27"/>
      <c r="H8" s="27"/>
      <c r="I8" s="27"/>
      <c r="J8" s="25" t="s">
        <v>41</v>
      </c>
      <c r="K8" s="25"/>
      <c r="L8" s="25"/>
      <c r="M8" s="18"/>
    </row>
    <row r="9" spans="2:13" ht="15" customHeight="1">
      <c r="B9" s="39"/>
      <c r="C9" s="25">
        <f>iNPUT!V32</f>
        <v>0.44052245167630055</v>
      </c>
      <c r="D9" s="25"/>
      <c r="E9" s="25" t="s">
        <v>42</v>
      </c>
      <c r="F9" s="25"/>
      <c r="G9" s="25"/>
      <c r="H9" s="25"/>
      <c r="I9" s="25"/>
      <c r="J9" s="25"/>
      <c r="K9" s="25"/>
      <c r="L9" s="25"/>
      <c r="M9" s="18"/>
    </row>
    <row r="10" spans="2:13" ht="15" customHeight="1">
      <c r="B10" s="39"/>
      <c r="C10" s="25">
        <f>iNPUT!V33</f>
        <v>-0.55921292430839542</v>
      </c>
      <c r="D10" s="25"/>
      <c r="E10" s="25">
        <f>G4</f>
        <v>8.327355618983695E-2</v>
      </c>
      <c r="F10" s="64">
        <f t="shared" ref="F10:H10" si="0">H4</f>
        <v>1.1013855232485499</v>
      </c>
      <c r="G10" s="64">
        <f>I4</f>
        <v>4.0644799557446987E-2</v>
      </c>
      <c r="H10" s="64">
        <f t="shared" si="0"/>
        <v>1.2565671330488828</v>
      </c>
      <c r="I10" s="25"/>
      <c r="J10" s="25"/>
      <c r="K10" s="25"/>
      <c r="L10" s="25"/>
      <c r="M10" s="18"/>
    </row>
    <row r="11" spans="2:13" ht="15" customHeight="1">
      <c r="B11" s="39"/>
      <c r="C11" s="25">
        <f>iNPUT!V34</f>
        <v>-1.1080831491884311</v>
      </c>
      <c r="D11" s="25" t="s">
        <v>43</v>
      </c>
      <c r="E11" s="25">
        <f>TANH(E10)</f>
        <v>8.3081602199878188E-2</v>
      </c>
      <c r="F11" s="25">
        <f t="shared" ref="F11:G11" si="1">TANH(F10)</f>
        <v>0.80099615184501971</v>
      </c>
      <c r="G11" s="25">
        <f t="shared" si="1"/>
        <v>4.0622432604764627E-2</v>
      </c>
      <c r="H11" s="25">
        <f>TANH(H10)</f>
        <v>0.85011493361129919</v>
      </c>
      <c r="I11" s="25"/>
      <c r="J11" s="25"/>
      <c r="K11" s="25"/>
      <c r="L11" s="25"/>
      <c r="M11" s="18"/>
    </row>
    <row r="12" spans="2:13" ht="15" customHeight="1">
      <c r="B12" s="39" t="str">
        <f>iNPUT!U35</f>
        <v>f</v>
      </c>
      <c r="C12" s="25">
        <f>iNPUT!V35</f>
        <v>0.93757406102049679</v>
      </c>
      <c r="D12" s="25"/>
      <c r="E12" s="25"/>
      <c r="F12" s="25"/>
      <c r="G12" s="25"/>
      <c r="H12" s="25"/>
      <c r="I12" s="25"/>
      <c r="J12" s="25"/>
      <c r="K12" s="25"/>
      <c r="L12" s="25"/>
      <c r="M12" s="18"/>
    </row>
    <row r="13" spans="2:13" ht="15" customHeight="1">
      <c r="B13" s="39"/>
      <c r="C13" s="25">
        <f>iNPUT!V36</f>
        <v>-0.67371659652937421</v>
      </c>
      <c r="D13" s="27" t="s">
        <v>44</v>
      </c>
      <c r="E13" s="27"/>
      <c r="F13" s="27"/>
      <c r="G13" s="27"/>
      <c r="H13" s="27"/>
      <c r="I13" s="27"/>
      <c r="J13" s="25"/>
      <c r="K13" s="25"/>
      <c r="L13" s="25"/>
      <c r="M13" s="18"/>
    </row>
    <row r="14" spans="2:13" ht="15" customHeight="1">
      <c r="B14" s="39"/>
      <c r="C14" s="25">
        <f>iNPUT!V37</f>
        <v>-0.43505866882907795</v>
      </c>
      <c r="D14" s="25"/>
      <c r="E14" s="25" t="s">
        <v>45</v>
      </c>
      <c r="F14" s="25"/>
      <c r="G14" s="25"/>
      <c r="H14" s="25"/>
      <c r="I14" s="25"/>
      <c r="J14" s="25"/>
      <c r="K14" s="25"/>
      <c r="L14" s="25"/>
      <c r="M14" s="18"/>
    </row>
    <row r="15" spans="2:13" ht="15" customHeight="1">
      <c r="B15" s="39"/>
      <c r="C15" s="25">
        <f>iNPUT!V38</f>
        <v>7.182869421559368E-2</v>
      </c>
      <c r="D15" s="25"/>
      <c r="E15" s="25">
        <f>G5</f>
        <v>-0.46229910103406519</v>
      </c>
      <c r="F15" s="25">
        <f>H5</f>
        <v>0.44052245167630055</v>
      </c>
      <c r="G15" s="25">
        <f>I5</f>
        <v>-0.55921292430839542</v>
      </c>
      <c r="H15" s="25">
        <f>J5</f>
        <v>-1.1080831491884311</v>
      </c>
      <c r="I15" s="25"/>
      <c r="J15" s="25"/>
      <c r="K15" s="25"/>
      <c r="L15" s="25"/>
      <c r="M15" s="18"/>
    </row>
    <row r="16" spans="2:13" ht="15" customHeight="1">
      <c r="B16" s="39" t="str">
        <f>iNPUT!U39</f>
        <v>o</v>
      </c>
      <c r="C16" s="25">
        <f>iNPUT!V39</f>
        <v>0.24996356201668229</v>
      </c>
      <c r="D16" s="25" t="s">
        <v>43</v>
      </c>
      <c r="E16" s="25">
        <f>1/(1+EXP(-E15))</f>
        <v>0.38644055510750658</v>
      </c>
      <c r="F16" s="25">
        <f t="shared" ref="F16:H16" si="2">1/(1+EXP(-F15))</f>
        <v>0.60838351347908715</v>
      </c>
      <c r="G16" s="25">
        <f t="shared" si="2"/>
        <v>0.36372959339773314</v>
      </c>
      <c r="H16" s="25">
        <f t="shared" si="2"/>
        <v>0.24822842148780322</v>
      </c>
      <c r="I16" s="25"/>
      <c r="J16" s="25"/>
      <c r="K16" s="25"/>
      <c r="L16" s="25"/>
      <c r="M16" s="18"/>
    </row>
    <row r="17" spans="2:13" ht="15" customHeight="1">
      <c r="B17" s="39"/>
      <c r="C17" s="25">
        <f>iNPUT!V40</f>
        <v>-1.1663392356213738</v>
      </c>
      <c r="D17" s="25"/>
      <c r="E17" s="25"/>
      <c r="F17" s="25"/>
      <c r="G17" s="25"/>
      <c r="H17" s="25"/>
      <c r="I17" s="25"/>
      <c r="J17" s="25"/>
      <c r="K17" s="25"/>
      <c r="L17" s="25"/>
      <c r="M17" s="18"/>
    </row>
    <row r="18" spans="2:13" ht="15" customHeight="1">
      <c r="B18" s="39"/>
      <c r="C18" s="25">
        <f>iNPUT!V41</f>
        <v>-0.50283796746758314</v>
      </c>
      <c r="D18" s="25"/>
      <c r="E18" s="25"/>
      <c r="F18" s="25"/>
      <c r="G18" s="25"/>
      <c r="H18" s="25"/>
      <c r="I18" s="25"/>
      <c r="J18" s="25"/>
      <c r="K18" s="25"/>
      <c r="L18" s="25"/>
      <c r="M18" s="18"/>
    </row>
    <row r="19" spans="2:13" ht="15" customHeight="1">
      <c r="B19" s="39"/>
      <c r="C19" s="25">
        <f>iNPUT!V42</f>
        <v>0.39880910034284534</v>
      </c>
      <c r="D19" s="25"/>
      <c r="E19" s="25"/>
      <c r="F19" s="25"/>
      <c r="G19" s="25"/>
      <c r="H19" s="25"/>
      <c r="I19" s="25"/>
      <c r="J19" s="25"/>
      <c r="K19" s="25"/>
      <c r="L19" s="25"/>
      <c r="M19" s="18"/>
    </row>
    <row r="20" spans="2:13" ht="15" customHeight="1">
      <c r="B20" s="35"/>
      <c r="C20" s="25"/>
      <c r="D20" s="27" t="s">
        <v>46</v>
      </c>
      <c r="E20" s="27"/>
      <c r="F20" s="27"/>
      <c r="G20" s="27"/>
      <c r="H20" s="27"/>
      <c r="I20" s="27"/>
      <c r="J20" s="25"/>
      <c r="K20" s="25"/>
      <c r="L20" s="25"/>
      <c r="M20" s="18"/>
    </row>
    <row r="21" spans="2:13" ht="15" customHeight="1">
      <c r="B21" s="35"/>
      <c r="C21" s="25"/>
      <c r="D21" s="25"/>
      <c r="E21" s="25" t="s">
        <v>47</v>
      </c>
      <c r="F21" s="25"/>
      <c r="G21" s="25"/>
      <c r="H21" s="25"/>
      <c r="I21" s="25"/>
      <c r="J21" s="25"/>
      <c r="K21" s="25"/>
      <c r="L21" s="25"/>
      <c r="M21" s="18"/>
    </row>
    <row r="22" spans="2:13" ht="15" customHeight="1">
      <c r="B22" s="35"/>
      <c r="C22" s="25"/>
      <c r="D22" s="25"/>
      <c r="E22" s="25">
        <f>G6</f>
        <v>0.93757406102049679</v>
      </c>
      <c r="F22" s="64">
        <f t="shared" ref="F22:H22" si="3">H6</f>
        <v>-0.67371659652937421</v>
      </c>
      <c r="G22" s="64">
        <f t="shared" si="3"/>
        <v>-0.43505866882907795</v>
      </c>
      <c r="H22" s="64">
        <f t="shared" si="3"/>
        <v>7.182869421559368E-2</v>
      </c>
      <c r="I22" s="25"/>
      <c r="J22" s="25"/>
      <c r="K22" s="25"/>
      <c r="L22" s="25"/>
      <c r="M22" s="18"/>
    </row>
    <row r="23" spans="2:13" ht="15" customHeight="1">
      <c r="B23" s="35"/>
      <c r="C23" s="25"/>
      <c r="D23" s="25" t="s">
        <v>48</v>
      </c>
      <c r="E23" s="25">
        <f>1/(1+EXP(-E22))</f>
        <v>0.71860936868812064</v>
      </c>
      <c r="F23" s="25">
        <f t="shared" ref="F23:H23" si="4">1/(1+EXP(-F22))</f>
        <v>0.33766513284055399</v>
      </c>
      <c r="G23" s="25">
        <f t="shared" si="4"/>
        <v>0.39291901734966911</v>
      </c>
      <c r="H23" s="25">
        <f t="shared" si="4"/>
        <v>0.51794945690629457</v>
      </c>
      <c r="I23" s="25"/>
      <c r="J23" s="25"/>
      <c r="K23" s="25"/>
      <c r="L23" s="25"/>
      <c r="M23" s="18"/>
    </row>
    <row r="24" spans="2:13">
      <c r="B24" s="1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18"/>
    </row>
    <row r="25" spans="2:13">
      <c r="B25" s="19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18"/>
    </row>
    <row r="26" spans="2:13">
      <c r="B26" s="1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18"/>
    </row>
    <row r="27" spans="2:13">
      <c r="B27" s="19"/>
      <c r="C27" s="25"/>
      <c r="D27" s="27" t="s">
        <v>49</v>
      </c>
      <c r="E27" s="27"/>
      <c r="F27" s="27"/>
      <c r="G27" s="27"/>
      <c r="H27" s="27"/>
      <c r="I27" s="27"/>
      <c r="J27" s="25"/>
      <c r="K27" s="25"/>
      <c r="L27" s="25"/>
      <c r="M27" s="18"/>
    </row>
    <row r="28" spans="2:13">
      <c r="B28" s="19"/>
      <c r="C28" s="25"/>
      <c r="D28" s="25"/>
      <c r="E28" s="25" t="s">
        <v>50</v>
      </c>
      <c r="F28" s="25"/>
      <c r="G28" s="25"/>
      <c r="H28" s="25"/>
      <c r="I28" s="25"/>
      <c r="J28" s="25"/>
      <c r="K28" s="25"/>
      <c r="L28" s="25"/>
      <c r="M28" s="18"/>
    </row>
    <row r="29" spans="2:13">
      <c r="B29" s="19"/>
      <c r="C29" s="25"/>
      <c r="D29" s="25"/>
      <c r="E29" s="25">
        <f>G7</f>
        <v>0.24996356201668229</v>
      </c>
      <c r="F29" s="25">
        <f>H7</f>
        <v>-1.1663392356213738</v>
      </c>
      <c r="G29" s="25">
        <f>I7</f>
        <v>-0.50283796746758314</v>
      </c>
      <c r="H29" s="25">
        <f>J7</f>
        <v>0.39880910034284534</v>
      </c>
      <c r="I29" s="25"/>
      <c r="J29" s="25"/>
      <c r="K29" s="25"/>
      <c r="L29" s="25"/>
      <c r="M29" s="18"/>
    </row>
    <row r="30" spans="2:13">
      <c r="B30" s="19"/>
      <c r="C30" s="25"/>
      <c r="D30" s="25" t="s">
        <v>51</v>
      </c>
      <c r="E30" s="25">
        <f>1/(1+EXP(-E29))</f>
        <v>0.56216753223587912</v>
      </c>
      <c r="F30" s="25">
        <f t="shared" ref="F30:H30" si="5">1/(1+EXP(-F29))</f>
        <v>0.23751732194081029</v>
      </c>
      <c r="G30" s="25">
        <f t="shared" si="5"/>
        <v>0.3768739680578671</v>
      </c>
      <c r="H30" s="25">
        <f t="shared" si="5"/>
        <v>0.59840150007498161</v>
      </c>
      <c r="I30" s="25"/>
      <c r="J30" s="25"/>
      <c r="K30" s="25"/>
      <c r="L30" s="25"/>
      <c r="M30" s="18"/>
    </row>
    <row r="31" spans="2:13">
      <c r="B31" s="19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18"/>
    </row>
    <row r="32" spans="2:13">
      <c r="B32" s="19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18"/>
    </row>
    <row r="33" spans="2:13"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18"/>
    </row>
    <row r="34" spans="2:13">
      <c r="B34" s="19"/>
      <c r="C34" s="25"/>
      <c r="D34" s="27" t="s">
        <v>52</v>
      </c>
      <c r="E34" s="27"/>
      <c r="F34" s="27"/>
      <c r="G34" s="27"/>
      <c r="H34" s="27"/>
      <c r="I34" s="27"/>
      <c r="J34" s="27"/>
      <c r="K34" s="27"/>
      <c r="L34" s="25"/>
      <c r="M34" s="18"/>
    </row>
    <row r="35" spans="2:13">
      <c r="B35" s="19"/>
      <c r="C35" s="25"/>
      <c r="D35" s="42" t="s">
        <v>53</v>
      </c>
      <c r="E35" s="42"/>
      <c r="F35" s="42"/>
      <c r="G35" s="42"/>
      <c r="H35" s="42"/>
      <c r="I35" s="42"/>
      <c r="J35" s="25"/>
      <c r="K35" s="25"/>
      <c r="L35" s="25"/>
      <c r="M35" s="18"/>
    </row>
    <row r="36" spans="2:13">
      <c r="B36" s="19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18"/>
    </row>
    <row r="37" spans="2:13">
      <c r="B37" s="19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18"/>
    </row>
    <row r="38" spans="2:13">
      <c r="B38" s="1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18"/>
    </row>
    <row r="39" spans="2:13">
      <c r="B39" s="19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18"/>
    </row>
    <row r="40" spans="2:13">
      <c r="B40" s="19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8"/>
    </row>
    <row r="41" spans="2:13">
      <c r="B41" s="19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18"/>
    </row>
    <row r="42" spans="2:13">
      <c r="B42" s="1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18"/>
    </row>
    <row r="43" spans="2:13">
      <c r="B43" s="19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18"/>
    </row>
    <row r="44" spans="2:13">
      <c r="B44" s="19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18"/>
    </row>
    <row r="45" spans="2:13">
      <c r="B45" s="19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18"/>
    </row>
    <row r="46" spans="2:13">
      <c r="B46" s="19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18"/>
    </row>
    <row r="47" spans="2:13">
      <c r="B47" s="19"/>
      <c r="C47" s="25"/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/>
      <c r="J47" s="25"/>
      <c r="K47" s="25"/>
      <c r="L47" s="25"/>
      <c r="M47" s="18"/>
    </row>
    <row r="48" spans="2:13">
      <c r="B48" s="19"/>
      <c r="C48" s="25"/>
      <c r="D48" s="40" t="s">
        <v>54</v>
      </c>
      <c r="E48" s="40"/>
      <c r="F48" s="40"/>
      <c r="G48" s="40"/>
      <c r="H48" s="40"/>
      <c r="I48" s="40" t="s">
        <v>55</v>
      </c>
      <c r="J48" s="40"/>
      <c r="K48" s="40"/>
      <c r="L48" s="40"/>
      <c r="M48" s="41"/>
    </row>
    <row r="49" spans="2:13">
      <c r="B49" s="19"/>
      <c r="C49" s="25"/>
      <c r="D49" s="34">
        <f>PRODUCT(D47,E23)</f>
        <v>0</v>
      </c>
      <c r="E49" s="34">
        <f t="shared" ref="E49:H49" si="6">PRODUCT(E47,F23)</f>
        <v>0</v>
      </c>
      <c r="F49" s="34">
        <f>PRODUCT(F47,G23)</f>
        <v>0</v>
      </c>
      <c r="G49" s="34">
        <f t="shared" si="6"/>
        <v>0</v>
      </c>
      <c r="H49" s="34">
        <f t="shared" si="6"/>
        <v>0</v>
      </c>
      <c r="I49" s="25">
        <f>PRODUCT(E16,E11)</f>
        <v>3.2106100473341968E-2</v>
      </c>
      <c r="J49" s="25">
        <f t="shared" ref="J49:L49" si="7">PRODUCT(F16,F11)</f>
        <v>0.48731285314270151</v>
      </c>
      <c r="K49" s="25">
        <f t="shared" si="7"/>
        <v>1.4775580894157855E-2</v>
      </c>
      <c r="L49" s="25">
        <f t="shared" si="7"/>
        <v>0.21102268805354144</v>
      </c>
      <c r="M49" s="18"/>
    </row>
    <row r="50" spans="2:13">
      <c r="B50" s="19"/>
      <c r="C50" s="25"/>
      <c r="D50" s="25" t="s">
        <v>43</v>
      </c>
      <c r="E50" s="25">
        <f>SUM(D49,I49)</f>
        <v>3.2106100473341968E-2</v>
      </c>
      <c r="F50" s="25">
        <f t="shared" ref="F50:H50" si="8">SUM(E49,J49)</f>
        <v>0.48731285314270151</v>
      </c>
      <c r="G50" s="25">
        <f t="shared" si="8"/>
        <v>1.4775580894157855E-2</v>
      </c>
      <c r="H50" s="25">
        <f t="shared" si="8"/>
        <v>0.21102268805354144</v>
      </c>
      <c r="I50" s="25"/>
      <c r="J50" s="25"/>
      <c r="K50" s="25"/>
      <c r="L50" s="25"/>
      <c r="M50" s="18"/>
    </row>
    <row r="51" spans="2:13">
      <c r="B51" s="19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18"/>
    </row>
    <row r="52" spans="2:13">
      <c r="B52" s="19"/>
      <c r="C52" s="25"/>
      <c r="D52" s="30" t="s">
        <v>56</v>
      </c>
      <c r="E52" s="30"/>
      <c r="F52" s="30"/>
      <c r="G52" s="30"/>
      <c r="H52" s="30"/>
      <c r="I52" s="30"/>
      <c r="J52" s="30"/>
      <c r="K52" s="25"/>
      <c r="L52" s="25"/>
      <c r="M52" s="18"/>
    </row>
    <row r="53" spans="2:13">
      <c r="B53" s="19"/>
      <c r="C53" s="25"/>
      <c r="D53" s="25" t="s">
        <v>57</v>
      </c>
      <c r="E53" s="25"/>
      <c r="F53" s="25"/>
      <c r="G53" s="25"/>
      <c r="H53" s="25"/>
      <c r="I53" s="25"/>
      <c r="J53" s="25"/>
      <c r="K53" s="25"/>
      <c r="L53" s="25"/>
      <c r="M53" s="18"/>
    </row>
    <row r="54" spans="2:13">
      <c r="B54" s="19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18"/>
    </row>
    <row r="55" spans="2:13">
      <c r="B55" s="19"/>
      <c r="C55" s="25"/>
      <c r="D55" s="25"/>
      <c r="E55" s="25"/>
      <c r="F55" s="25"/>
      <c r="G55" s="25" t="s">
        <v>58</v>
      </c>
      <c r="H55" s="25">
        <f>TANH(E50)</f>
        <v>3.2095073345848865E-2</v>
      </c>
      <c r="I55" s="25">
        <f t="shared" ref="I55:K55" si="9">TANH(F50)</f>
        <v>0.4520810768319577</v>
      </c>
      <c r="J55" s="25">
        <f t="shared" si="9"/>
        <v>1.4774505730656019E-2</v>
      </c>
      <c r="K55" s="25">
        <f t="shared" si="9"/>
        <v>0.20794517331584822</v>
      </c>
      <c r="L55" s="25"/>
      <c r="M55" s="18"/>
    </row>
    <row r="56" spans="2:13">
      <c r="B56" s="19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18"/>
    </row>
    <row r="57" spans="2:13">
      <c r="B57" s="19"/>
      <c r="C57" s="25"/>
      <c r="D57" s="25" t="s">
        <v>59</v>
      </c>
      <c r="E57" s="25">
        <f>PRODUCT(E30,H55)</f>
        <v>1.8042808179765397E-2</v>
      </c>
      <c r="F57" s="25">
        <f t="shared" ref="F57:H57" si="10">PRODUCT(F30,I55)</f>
        <v>0.1073770866692443</v>
      </c>
      <c r="G57" s="25">
        <f t="shared" si="10"/>
        <v>5.5681266008060304E-3</v>
      </c>
      <c r="H57" s="25">
        <f t="shared" si="10"/>
        <v>0.12443470364555562</v>
      </c>
      <c r="I57" s="25"/>
      <c r="J57" s="25"/>
      <c r="K57" s="25"/>
      <c r="L57" s="25"/>
      <c r="M57" s="18"/>
    </row>
    <row r="58" spans="2:13"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3"/>
    </row>
    <row r="60" spans="2:13">
      <c r="J60" s="25"/>
      <c r="K60" s="25"/>
    </row>
    <row r="61" spans="2:13">
      <c r="J61" s="25"/>
      <c r="K61" s="25"/>
    </row>
  </sheetData>
  <mergeCells count="7">
    <mergeCell ref="B4:B7"/>
    <mergeCell ref="D35:I35"/>
    <mergeCell ref="B8:B11"/>
    <mergeCell ref="B12:B15"/>
    <mergeCell ref="B16:B19"/>
    <mergeCell ref="D48:H48"/>
    <mergeCell ref="I48:M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0"/>
  <sheetViews>
    <sheetView tabSelected="1" topLeftCell="A110" workbookViewId="0">
      <selection activeCell="T114" sqref="T114"/>
    </sheetView>
  </sheetViews>
  <sheetFormatPr defaultRowHeight="15"/>
  <cols>
    <col min="9" max="9" width="9.140625" customWidth="1"/>
    <col min="21" max="27" width="9.28515625" bestFit="1" customWidth="1"/>
    <col min="28" max="28" width="12" bestFit="1" customWidth="1"/>
    <col min="29" max="30" width="9.28515625" bestFit="1" customWidth="1"/>
  </cols>
  <sheetData>
    <row r="1" spans="1:28">
      <c r="A1" t="s">
        <v>67</v>
      </c>
      <c r="B1" s="7">
        <v>0</v>
      </c>
      <c r="D1" t="s">
        <v>192</v>
      </c>
    </row>
    <row r="2" spans="1:28">
      <c r="A2" t="s">
        <v>68</v>
      </c>
      <c r="B2" s="7">
        <v>0</v>
      </c>
      <c r="D2" s="56">
        <v>-0.24571428566790501</v>
      </c>
      <c r="E2" s="56">
        <v>0.86802039774552897</v>
      </c>
      <c r="F2" s="56">
        <v>-0.20644416090359599</v>
      </c>
      <c r="G2" s="56">
        <v>0.84287438280084104</v>
      </c>
      <c r="H2" s="56">
        <v>-3.3688638013480598E-2</v>
      </c>
      <c r="I2" s="56">
        <v>0.63718613541014402</v>
      </c>
      <c r="J2" s="56">
        <v>-0.91169719770305402</v>
      </c>
      <c r="K2" s="56">
        <v>-0.73101821009060897</v>
      </c>
      <c r="L2" s="56">
        <v>0.422948332023037</v>
      </c>
      <c r="M2" s="56">
        <v>-0.32251625653697003</v>
      </c>
      <c r="N2" s="56">
        <v>-8.5563577975749705E-2</v>
      </c>
      <c r="O2" s="56">
        <v>-0.27839803785600797</v>
      </c>
      <c r="P2" s="56">
        <v>0.10084364551318201</v>
      </c>
      <c r="Q2" s="56">
        <v>-0.74387335851811298</v>
      </c>
      <c r="R2" s="56">
        <v>-0.69024293478626797</v>
      </c>
      <c r="S2" s="56">
        <v>0.34674523325583501</v>
      </c>
    </row>
    <row r="3" spans="1:28">
      <c r="A3" t="s">
        <v>69</v>
      </c>
      <c r="B3" s="7">
        <v>0</v>
      </c>
      <c r="C3" s="28"/>
      <c r="D3" s="56">
        <v>0.85036060194095398</v>
      </c>
      <c r="E3" s="56">
        <v>0.86042975449316705</v>
      </c>
      <c r="F3" s="56">
        <v>-0.248561659698114</v>
      </c>
      <c r="G3" s="56">
        <v>-0.32420606505682098</v>
      </c>
      <c r="H3" s="56">
        <v>-0.37633417815307302</v>
      </c>
      <c r="I3" s="56">
        <v>6.4674992228903605E-2</v>
      </c>
      <c r="J3" s="56">
        <v>-0.91663759835016501</v>
      </c>
      <c r="K3" s="56">
        <v>0.43617224360187501</v>
      </c>
      <c r="L3" s="56">
        <v>-0.43776731755294501</v>
      </c>
      <c r="M3" s="56">
        <v>-0.71297747540941403</v>
      </c>
      <c r="N3" s="56">
        <v>-0.86354554821761398</v>
      </c>
      <c r="O3" s="56">
        <v>-0.56810615556787003</v>
      </c>
      <c r="P3" s="56">
        <v>-0.295229906505664</v>
      </c>
      <c r="Q3" s="56">
        <v>0.84961193364862697</v>
      </c>
      <c r="R3" s="56">
        <v>0.220126548897839</v>
      </c>
      <c r="S3" s="56">
        <v>0.63582599694530895</v>
      </c>
    </row>
    <row r="4" spans="1:28">
      <c r="A4" t="s">
        <v>70</v>
      </c>
      <c r="B4" s="7">
        <v>0</v>
      </c>
      <c r="C4" s="28"/>
      <c r="D4" s="56">
        <v>2.92620451446696E-2</v>
      </c>
      <c r="E4" s="56">
        <v>-0.37958092521959402</v>
      </c>
      <c r="F4" s="56">
        <v>-8.52532467742039E-2</v>
      </c>
      <c r="G4" s="56">
        <v>0.90772282903366497</v>
      </c>
      <c r="H4" s="56">
        <v>0.106290154056943</v>
      </c>
      <c r="I4" s="56">
        <v>0.79265583347785296</v>
      </c>
      <c r="J4" s="56">
        <v>0.58263103190466103</v>
      </c>
      <c r="K4" s="56">
        <v>-0.312168511613377</v>
      </c>
      <c r="L4" s="56">
        <v>0.90236966873465996</v>
      </c>
      <c r="M4" s="56">
        <v>-0.29056653558819001</v>
      </c>
      <c r="N4" s="56">
        <v>0.20694458527293799</v>
      </c>
      <c r="O4" s="56">
        <v>0.16909449788559699</v>
      </c>
      <c r="P4" s="56">
        <v>0.59368906530708698</v>
      </c>
      <c r="Q4" s="56">
        <v>-0.99958067658662197</v>
      </c>
      <c r="R4" s="56">
        <v>-0.42138024293502901</v>
      </c>
      <c r="S4" s="56">
        <v>-0.74845881874345699</v>
      </c>
    </row>
    <row r="5" spans="1:28">
      <c r="A5" s="43" t="s">
        <v>71</v>
      </c>
      <c r="B5" s="44">
        <v>0.5</v>
      </c>
      <c r="C5" s="28"/>
      <c r="D5" s="56">
        <v>0.184398086691373</v>
      </c>
      <c r="E5" s="56">
        <v>7.9506914225139003E-2</v>
      </c>
      <c r="F5" s="56">
        <v>0.25112624003832001</v>
      </c>
      <c r="G5" s="56">
        <v>-0.59373879210080704</v>
      </c>
      <c r="H5" s="56">
        <v>-0.476211950266822</v>
      </c>
      <c r="I5" s="56">
        <v>-0.62277947400202505</v>
      </c>
      <c r="J5" s="56">
        <v>0.54204509846008997</v>
      </c>
      <c r="K5" s="56">
        <v>-0.32548577581627902</v>
      </c>
      <c r="L5" s="56">
        <v>0.98390974381523899</v>
      </c>
      <c r="M5" s="56">
        <v>-0.49684985298294598</v>
      </c>
      <c r="N5" s="56">
        <v>-0.78311659057955896</v>
      </c>
      <c r="O5" s="56">
        <v>-0.14374156732430901</v>
      </c>
      <c r="P5" s="56">
        <v>-0.97344654545605402</v>
      </c>
      <c r="Q5" s="56">
        <v>0.80442242644253603</v>
      </c>
      <c r="R5" s="56">
        <v>0.70010880369407502</v>
      </c>
      <c r="S5" s="56">
        <v>0.107733446188696</v>
      </c>
    </row>
    <row r="6" spans="1:28">
      <c r="A6" s="71" t="s">
        <v>189</v>
      </c>
      <c r="B6" s="75">
        <v>4</v>
      </c>
      <c r="D6" s="56">
        <v>0.95933570867949003</v>
      </c>
      <c r="E6" s="56">
        <v>0.40254345863788299</v>
      </c>
      <c r="F6" s="56">
        <v>-0.20415488921559699</v>
      </c>
      <c r="G6" s="56">
        <v>0.62190803906297498</v>
      </c>
      <c r="H6" s="56">
        <v>-0.281579612441484</v>
      </c>
      <c r="I6" s="56">
        <v>-0.75087270017404195</v>
      </c>
      <c r="J6" s="56">
        <v>0.13065204355176299</v>
      </c>
      <c r="K6" s="56">
        <v>-0.59304823356445002</v>
      </c>
      <c r="L6" s="56">
        <v>-0.58665370366138203</v>
      </c>
      <c r="M6" s="56">
        <v>-0.58580241667415001</v>
      </c>
      <c r="N6" s="56">
        <v>0.23243438399188701</v>
      </c>
      <c r="O6" s="56">
        <v>0.62630421594589303</v>
      </c>
      <c r="P6" s="56">
        <v>0.25539685132158702</v>
      </c>
      <c r="Q6" s="56">
        <v>-0.584357739910914</v>
      </c>
      <c r="R6" s="56">
        <v>-0.52137237014203397</v>
      </c>
      <c r="S6" s="56">
        <v>0.68142855183136697</v>
      </c>
    </row>
    <row r="7" spans="1:28">
      <c r="D7" s="56">
        <v>-9.9485081832568698E-2</v>
      </c>
      <c r="E7" s="56">
        <v>0.75986215578417904</v>
      </c>
      <c r="F7" s="56">
        <v>0.89488657964323504</v>
      </c>
      <c r="G7" s="56">
        <v>0.54049934907390895</v>
      </c>
      <c r="H7" s="56">
        <v>-0.77199317520024102</v>
      </c>
      <c r="I7" s="56">
        <v>-4.0263882830577198E-2</v>
      </c>
      <c r="J7" s="56">
        <v>-0.232408057101884</v>
      </c>
      <c r="K7" s="56">
        <v>4.4100620359316597E-2</v>
      </c>
      <c r="L7" s="56">
        <v>0.18483402433478699</v>
      </c>
      <c r="M7" s="56">
        <v>0.324760846625892</v>
      </c>
      <c r="N7" s="56">
        <v>-0.75814815425682303</v>
      </c>
      <c r="O7" s="56">
        <v>0.59097555657809597</v>
      </c>
      <c r="P7" s="56">
        <v>0.82321609192014</v>
      </c>
      <c r="Q7" s="56">
        <v>-0.77521831110930295</v>
      </c>
      <c r="R7" s="56">
        <v>0.83425682437096704</v>
      </c>
      <c r="S7" s="56">
        <v>0.19680125107297</v>
      </c>
    </row>
    <row r="8" spans="1:28">
      <c r="D8" s="56">
        <v>0.39216633927922701</v>
      </c>
      <c r="E8" s="56">
        <v>-0.242968242321522</v>
      </c>
      <c r="F8" s="56">
        <v>-1.0754663727889E-2</v>
      </c>
      <c r="G8" s="56">
        <v>0.49659237129921802</v>
      </c>
      <c r="H8" s="56">
        <v>-0.72069876899548801</v>
      </c>
      <c r="I8" s="56">
        <v>-0.90475694619612901</v>
      </c>
      <c r="J8" s="56">
        <v>-0.29982545778926001</v>
      </c>
      <c r="K8" s="56">
        <v>-0.66962364949557396</v>
      </c>
      <c r="L8" s="56">
        <v>0.26953863477411599</v>
      </c>
      <c r="M8" s="56">
        <v>-0.136000234636562</v>
      </c>
      <c r="N8" s="56">
        <v>0.67017113149798302</v>
      </c>
      <c r="O8" s="56">
        <v>0.188457129018791</v>
      </c>
      <c r="P8" s="56">
        <v>0.55397886876325297</v>
      </c>
      <c r="Q8" s="56">
        <v>0.37434472784919398</v>
      </c>
      <c r="R8" s="56">
        <v>0.79766220000757304</v>
      </c>
      <c r="S8" s="56">
        <v>0.43054744456285499</v>
      </c>
    </row>
    <row r="9" spans="1:28">
      <c r="D9" s="56">
        <v>-0.115332029515086</v>
      </c>
      <c r="E9" s="56">
        <v>-0.86908489349029905</v>
      </c>
      <c r="F9" s="56">
        <v>0.47624777903135401</v>
      </c>
      <c r="G9" s="56">
        <v>-8.2000833192932499E-2</v>
      </c>
      <c r="H9" s="56">
        <v>-0.42186846550169199</v>
      </c>
      <c r="I9" s="56">
        <v>-0.52496061466262001</v>
      </c>
      <c r="J9" s="56">
        <v>0.387831388002504</v>
      </c>
      <c r="K9" s="56">
        <v>0.45575040903341901</v>
      </c>
      <c r="L9" s="56">
        <v>-0.48213197379355999</v>
      </c>
      <c r="M9" s="56">
        <v>-0.79160649393643101</v>
      </c>
      <c r="N9" s="56">
        <v>2.11558022796221E-3</v>
      </c>
      <c r="O9" s="56">
        <v>-8.8438995884666305E-2</v>
      </c>
      <c r="P9" s="56">
        <v>-6.1636168391381897E-2</v>
      </c>
      <c r="Q9" s="56">
        <v>-0.64238117558075902</v>
      </c>
      <c r="R9" s="56">
        <v>0.97835733304528905</v>
      </c>
      <c r="S9" s="56">
        <v>0.3177671688257</v>
      </c>
    </row>
    <row r="10" spans="1:28">
      <c r="D10" s="56">
        <v>0.43777571266936699</v>
      </c>
      <c r="E10" s="56">
        <v>0.69643092862904399</v>
      </c>
      <c r="F10" s="56">
        <v>0.98462066896193601</v>
      </c>
      <c r="G10" s="56">
        <v>-7.8056646290275797E-2</v>
      </c>
      <c r="H10" s="56">
        <v>0.23591815774516101</v>
      </c>
      <c r="I10" s="56">
        <v>-0.64859607081584503</v>
      </c>
      <c r="J10" s="56">
        <v>-0.70537503491824105</v>
      </c>
      <c r="K10" s="56">
        <v>-0.32761969644373001</v>
      </c>
      <c r="L10" s="56">
        <v>0.64127493451894502</v>
      </c>
      <c r="M10" s="56">
        <v>0.62867453942059603</v>
      </c>
      <c r="N10" s="56">
        <v>0.92332832021988498</v>
      </c>
      <c r="O10" s="56">
        <v>0.90578063072025505</v>
      </c>
      <c r="P10" s="56">
        <v>-0.95446925122432003</v>
      </c>
      <c r="Q10" s="56">
        <v>0.21701275843269399</v>
      </c>
      <c r="R10" s="56">
        <v>-0.32973610570879203</v>
      </c>
      <c r="S10" s="56">
        <v>-0.548290639848664</v>
      </c>
    </row>
    <row r="11" spans="1:28">
      <c r="D11" s="56">
        <v>-0.37798765435810799</v>
      </c>
      <c r="E11" s="56">
        <v>0.77122355462346104</v>
      </c>
      <c r="F11" s="56">
        <v>0.85811756102465997</v>
      </c>
      <c r="G11" s="56">
        <v>-0.912741137728037</v>
      </c>
      <c r="H11" s="56">
        <v>0.16129818738304899</v>
      </c>
      <c r="I11" s="56">
        <v>5.6959619118414198E-2</v>
      </c>
      <c r="J11" s="56">
        <v>5.4400065890228097E-2</v>
      </c>
      <c r="K11" s="56">
        <v>-4.3612854880400898E-2</v>
      </c>
      <c r="L11" s="56">
        <v>-0.46089027443845998</v>
      </c>
      <c r="M11" s="56">
        <v>0.16489798712270701</v>
      </c>
      <c r="N11" s="56">
        <v>-0.72784152832272997</v>
      </c>
      <c r="O11" s="56">
        <v>-0.88197478195644097</v>
      </c>
      <c r="P11" s="56">
        <v>0.25833182189588599</v>
      </c>
      <c r="Q11" s="56">
        <v>-0.124984937433835</v>
      </c>
      <c r="R11" s="56">
        <v>-0.60402167308474297</v>
      </c>
      <c r="S11" s="56">
        <v>0.46099053413924401</v>
      </c>
    </row>
    <row r="13" spans="1:28">
      <c r="U13" s="55"/>
      <c r="V13" s="55"/>
      <c r="W13" s="55"/>
      <c r="X13" s="55"/>
      <c r="Y13" s="55"/>
      <c r="Z13" s="55"/>
      <c r="AA13" s="55"/>
      <c r="AB13" s="55"/>
    </row>
    <row r="14" spans="1:28">
      <c r="U14" s="55"/>
      <c r="V14" s="55"/>
      <c r="W14" s="55"/>
    </row>
    <row r="15" spans="1:28">
      <c r="B15" s="60" t="s">
        <v>76</v>
      </c>
      <c r="C15" s="61"/>
      <c r="D15" s="61"/>
      <c r="E15" s="61"/>
      <c r="F15" s="62" t="s">
        <v>77</v>
      </c>
      <c r="G15" s="62"/>
      <c r="H15" s="61" t="s">
        <v>78</v>
      </c>
      <c r="I15" s="61"/>
      <c r="J15" s="61"/>
      <c r="K15" s="61"/>
      <c r="L15" s="61"/>
      <c r="M15" s="61"/>
      <c r="N15" s="61"/>
      <c r="O15" s="61"/>
      <c r="P15" s="69"/>
      <c r="Q15" s="61"/>
      <c r="R15" s="61"/>
      <c r="S15" s="69"/>
      <c r="U15" s="55"/>
      <c r="V15" s="55"/>
      <c r="W15" s="55"/>
    </row>
    <row r="16" spans="1:28">
      <c r="B16" s="63">
        <f>(B27*B5)+B4</f>
        <v>0.21433114532326061</v>
      </c>
      <c r="C16" s="64"/>
      <c r="D16" s="64"/>
      <c r="E16" s="64"/>
      <c r="F16" s="64"/>
      <c r="G16" s="76"/>
      <c r="H16" s="64">
        <v>8.5720866046634821E-3</v>
      </c>
      <c r="I16" s="64">
        <v>1.3406917819166643E-2</v>
      </c>
      <c r="J16" s="64">
        <v>1.1317006145904945E-2</v>
      </c>
      <c r="K16" s="64">
        <v>0</v>
      </c>
      <c r="L16" s="64"/>
      <c r="M16" s="64"/>
      <c r="N16" s="64"/>
      <c r="O16" s="64"/>
      <c r="P16" s="65"/>
      <c r="Q16" s="64"/>
      <c r="R16" s="64"/>
      <c r="S16" s="65"/>
      <c r="U16" s="55"/>
      <c r="V16" s="55"/>
      <c r="W16" s="55"/>
    </row>
    <row r="17" spans="2:23">
      <c r="B17" s="63" t="s">
        <v>72</v>
      </c>
      <c r="C17" s="64"/>
      <c r="D17" s="64"/>
      <c r="E17" s="64"/>
      <c r="F17" s="64"/>
      <c r="G17" s="82">
        <v>1</v>
      </c>
      <c r="H17" s="59" t="s">
        <v>79</v>
      </c>
      <c r="I17" s="59"/>
      <c r="J17" s="59"/>
      <c r="K17" s="61"/>
      <c r="L17" s="82">
        <v>2</v>
      </c>
      <c r="M17" s="84" t="s">
        <v>80</v>
      </c>
      <c r="N17" s="84"/>
      <c r="O17" s="61"/>
      <c r="P17" s="69"/>
      <c r="Q17" s="64"/>
      <c r="R17" s="64"/>
      <c r="S17" s="65"/>
      <c r="U17" s="55"/>
      <c r="V17" s="55"/>
      <c r="W17" s="55"/>
    </row>
    <row r="18" spans="2:23">
      <c r="B18" s="63">
        <f>iNPUT!C28</f>
        <v>0.18977408299106016</v>
      </c>
      <c r="C18" s="64">
        <f>iNPUT!D28</f>
        <v>0.16688888888888884</v>
      </c>
      <c r="D18" s="64">
        <f>iNPUT!E28</f>
        <v>0.16236842105263163</v>
      </c>
      <c r="E18" s="64">
        <f>iNPUT!F28</f>
        <v>0.16505362280931193</v>
      </c>
      <c r="F18" s="64"/>
      <c r="G18" s="63"/>
      <c r="H18" s="58">
        <f>B36-$B5*B31</f>
        <v>-0.5</v>
      </c>
      <c r="I18" s="58">
        <f>C36-$B5*C31</f>
        <v>-0.5</v>
      </c>
      <c r="J18" s="58">
        <f>D36-$B5*D31</f>
        <v>-0.5</v>
      </c>
      <c r="K18" s="58">
        <f>E36-$B5*E31</f>
        <v>-0.5</v>
      </c>
      <c r="L18" s="63"/>
      <c r="M18" s="64"/>
      <c r="N18" s="70" t="s">
        <v>81</v>
      </c>
      <c r="O18" s="64"/>
      <c r="P18" s="65"/>
      <c r="Q18" s="64"/>
      <c r="R18" s="64"/>
      <c r="S18" s="65"/>
      <c r="U18" s="55"/>
      <c r="V18" s="55"/>
      <c r="W18" s="55"/>
    </row>
    <row r="19" spans="2:23">
      <c r="B19" s="63"/>
      <c r="C19" s="64"/>
      <c r="D19" s="64"/>
      <c r="E19" s="64"/>
      <c r="F19" s="64"/>
      <c r="G19" s="63"/>
      <c r="H19" s="59" t="s">
        <v>82</v>
      </c>
      <c r="I19" s="59"/>
      <c r="J19" s="59"/>
      <c r="K19" s="64"/>
      <c r="L19" s="63"/>
      <c r="M19" s="64">
        <f>TANH(B44)</f>
        <v>3.2095073345848865E-2</v>
      </c>
      <c r="N19" s="64">
        <f t="shared" ref="N19:P19" si="0">TANH(C44)</f>
        <v>0.4520810768319577</v>
      </c>
      <c r="O19" s="64">
        <f>TANH(D44)</f>
        <v>1.4774505730656019E-2</v>
      </c>
      <c r="P19" s="64">
        <f t="shared" si="0"/>
        <v>0.20794517331584822</v>
      </c>
      <c r="Q19" s="64"/>
      <c r="R19" s="64"/>
      <c r="S19" s="65"/>
      <c r="U19" s="55"/>
      <c r="V19" s="55"/>
      <c r="W19" s="55"/>
    </row>
    <row r="20" spans="2:23">
      <c r="B20" s="52" t="s">
        <v>73</v>
      </c>
      <c r="C20" s="45"/>
      <c r="D20" s="45"/>
      <c r="E20" s="64"/>
      <c r="F20" s="64"/>
      <c r="G20" s="78" t="s">
        <v>84</v>
      </c>
      <c r="H20" s="58">
        <f>B36+$B5*H18</f>
        <v>-0.25</v>
      </c>
      <c r="I20" s="58">
        <f>C36+$B5*I18</f>
        <v>-0.25</v>
      </c>
      <c r="J20" s="58">
        <f>D36+$B5*J18</f>
        <v>-0.25</v>
      </c>
      <c r="K20" s="58">
        <f>E36+$B5*K18</f>
        <v>-0.25</v>
      </c>
      <c r="L20" s="63"/>
      <c r="M20" s="64"/>
      <c r="N20" s="40" t="s">
        <v>85</v>
      </c>
      <c r="O20" s="40"/>
      <c r="P20" s="29"/>
      <c r="Q20" s="64"/>
      <c r="R20" s="64"/>
      <c r="S20" s="65"/>
      <c r="U20" s="55"/>
      <c r="V20" s="55"/>
      <c r="W20" s="55"/>
    </row>
    <row r="21" spans="2:23">
      <c r="B21" s="63">
        <f>'FORWARD 1'!E57</f>
        <v>1.8042808179765397E-2</v>
      </c>
      <c r="C21" s="64">
        <f>'FORWARD 1'!F57</f>
        <v>0.1073770866692443</v>
      </c>
      <c r="D21" s="64">
        <f>'FORWARD 1'!G57</f>
        <v>5.5681266008060304E-3</v>
      </c>
      <c r="E21" s="64">
        <f>'FORWARD 1'!H57</f>
        <v>0.12443470364555562</v>
      </c>
      <c r="F21" s="64"/>
      <c r="G21" s="66"/>
      <c r="H21" s="67"/>
      <c r="I21" s="67"/>
      <c r="J21" s="67"/>
      <c r="K21" s="67"/>
      <c r="L21" s="80" t="s">
        <v>86</v>
      </c>
      <c r="M21" s="64">
        <f>PRODUCT(M19,H20)</f>
        <v>-8.0237683364622163E-3</v>
      </c>
      <c r="N21" s="64">
        <f t="shared" ref="N21:P21" si="1">PRODUCT(N19,I20)</f>
        <v>-0.11302026920798942</v>
      </c>
      <c r="O21" s="64">
        <f t="shared" si="1"/>
        <v>-3.6936264326640047E-3</v>
      </c>
      <c r="P21" s="64">
        <f t="shared" si="1"/>
        <v>-5.1986293328962055E-2</v>
      </c>
      <c r="Q21" s="64"/>
      <c r="R21" s="64"/>
      <c r="S21" s="65"/>
      <c r="U21" s="55"/>
      <c r="V21" s="55"/>
      <c r="W21" s="55"/>
    </row>
    <row r="22" spans="2:23">
      <c r="B22" s="63"/>
      <c r="C22" s="64"/>
      <c r="D22" s="64"/>
      <c r="E22" s="64"/>
      <c r="F22" s="64"/>
      <c r="G22" s="64"/>
      <c r="H22" s="64"/>
      <c r="I22" s="64"/>
      <c r="J22" s="64"/>
      <c r="K22" s="64"/>
      <c r="L22" s="66"/>
      <c r="M22" s="67"/>
      <c r="N22" s="67"/>
      <c r="O22" s="67"/>
      <c r="P22" s="68"/>
      <c r="Q22" s="64"/>
      <c r="R22" s="64"/>
      <c r="S22" s="65"/>
      <c r="U22" s="55"/>
      <c r="V22" s="55"/>
      <c r="W22" s="55"/>
    </row>
    <row r="23" spans="2:23">
      <c r="B23" s="63" t="s">
        <v>74</v>
      </c>
      <c r="C23" s="64"/>
      <c r="D23" s="64"/>
      <c r="E23" s="64"/>
      <c r="F23" s="64"/>
      <c r="G23" s="82">
        <v>3</v>
      </c>
      <c r="H23" s="84" t="s">
        <v>89</v>
      </c>
      <c r="I23" s="61"/>
      <c r="J23" s="61"/>
      <c r="K23" s="61"/>
      <c r="L23" s="60"/>
      <c r="M23" s="61"/>
      <c r="N23" s="61"/>
      <c r="O23" s="61"/>
      <c r="P23" s="69"/>
      <c r="Q23" s="64"/>
      <c r="R23" s="64"/>
      <c r="S23" s="65"/>
      <c r="U23" s="55"/>
      <c r="V23" s="55"/>
      <c r="W23" s="55"/>
    </row>
    <row r="24" spans="2:23">
      <c r="B24" s="63">
        <f>B18-B21</f>
        <v>0.17173127481129477</v>
      </c>
      <c r="C24" s="64">
        <f>C18-C21</f>
        <v>5.9511802219644541E-2</v>
      </c>
      <c r="D24" s="64">
        <f>D18-D21</f>
        <v>0.15680029445182561</v>
      </c>
      <c r="E24" s="64">
        <f>E18-E21</f>
        <v>4.0618919163756317E-2</v>
      </c>
      <c r="F24" s="64"/>
      <c r="G24" s="63"/>
      <c r="H24" s="74" t="s">
        <v>91</v>
      </c>
      <c r="I24" s="42" t="s">
        <v>92</v>
      </c>
      <c r="J24" s="42"/>
      <c r="K24" s="50"/>
      <c r="L24" s="63"/>
      <c r="M24" s="64"/>
      <c r="N24" s="64"/>
      <c r="O24" s="64"/>
      <c r="P24" s="65"/>
      <c r="Q24" s="64"/>
      <c r="R24" s="64"/>
      <c r="S24" s="65"/>
      <c r="U24" s="55"/>
      <c r="V24" s="55"/>
      <c r="W24" s="55"/>
    </row>
    <row r="25" spans="2:23">
      <c r="B25" s="63"/>
      <c r="C25" s="64"/>
      <c r="D25" s="64"/>
      <c r="E25" s="64"/>
      <c r="F25" s="64"/>
      <c r="G25" s="63"/>
      <c r="H25" s="64"/>
      <c r="I25" s="64">
        <f>PRODUCT(H20,B41)</f>
        <v>-0.14054188305896978</v>
      </c>
      <c r="J25" s="64">
        <f t="shared" ref="J25:L25" si="2">PRODUCT(I20,C41)</f>
        <v>-5.9379330485202574E-2</v>
      </c>
      <c r="K25" s="64">
        <f t="shared" si="2"/>
        <v>-9.4218492014466776E-2</v>
      </c>
      <c r="L25" s="64">
        <f t="shared" si="2"/>
        <v>-0.1496003750187454</v>
      </c>
      <c r="M25" s="64"/>
      <c r="N25" s="64"/>
      <c r="O25" s="64"/>
      <c r="P25" s="65"/>
      <c r="Q25" s="64"/>
      <c r="R25" s="64"/>
      <c r="S25" s="65"/>
      <c r="U25" s="55"/>
      <c r="V25" s="55"/>
      <c r="W25" s="55"/>
    </row>
    <row r="26" spans="2:23">
      <c r="B26" s="53" t="s">
        <v>75</v>
      </c>
      <c r="C26" s="42"/>
      <c r="D26" s="42"/>
      <c r="E26" s="64"/>
      <c r="F26" s="64"/>
      <c r="G26" s="63"/>
      <c r="H26" s="72" t="s">
        <v>95</v>
      </c>
      <c r="I26" s="42" t="s">
        <v>96</v>
      </c>
      <c r="J26" s="42"/>
      <c r="K26" s="50"/>
      <c r="L26" s="63"/>
      <c r="M26" s="64"/>
      <c r="N26" s="64"/>
      <c r="O26" s="64"/>
      <c r="P26" s="65"/>
      <c r="Q26" s="64"/>
      <c r="R26" s="64"/>
      <c r="S26" s="65"/>
      <c r="U26" s="55"/>
      <c r="V26" s="55"/>
      <c r="W26" s="55"/>
    </row>
    <row r="27" spans="2:23">
      <c r="B27" s="63">
        <f>SUM(B24:E24)</f>
        <v>0.42866229064652123</v>
      </c>
      <c r="C27" s="64"/>
      <c r="D27" s="64"/>
      <c r="E27" s="64"/>
      <c r="F27" s="64"/>
      <c r="G27" s="63"/>
      <c r="H27" s="64"/>
      <c r="I27" s="64">
        <f>SQRT(M19)</f>
        <v>0.17915097919310646</v>
      </c>
      <c r="J27" s="64">
        <f>SQRT(N19)</f>
        <v>0.67236974711237396</v>
      </c>
      <c r="K27" s="64">
        <f t="shared" ref="K27:L27" si="3">SQRT(O19)</f>
        <v>0.12155042464202262</v>
      </c>
      <c r="L27" s="64">
        <f t="shared" si="3"/>
        <v>0.45601005834942743</v>
      </c>
      <c r="M27" s="64"/>
      <c r="N27" s="64"/>
      <c r="O27" s="64"/>
      <c r="P27" s="65"/>
      <c r="Q27" s="64"/>
      <c r="R27" s="64"/>
      <c r="S27" s="65"/>
      <c r="U27" s="55"/>
      <c r="V27" s="55"/>
      <c r="W27" s="55"/>
    </row>
    <row r="28" spans="2:23">
      <c r="B28" s="63"/>
      <c r="C28" s="64"/>
      <c r="D28" s="64"/>
      <c r="E28" s="64"/>
      <c r="F28" s="64"/>
      <c r="G28" s="63"/>
      <c r="H28" s="86" t="s">
        <v>99</v>
      </c>
      <c r="I28" s="64" t="s">
        <v>190</v>
      </c>
      <c r="J28" s="64"/>
      <c r="K28" s="64"/>
      <c r="L28" s="63"/>
      <c r="M28" s="64"/>
      <c r="N28" s="64"/>
      <c r="O28" s="64"/>
      <c r="P28" s="65"/>
      <c r="Q28" s="64"/>
      <c r="R28" s="64"/>
      <c r="S28" s="65"/>
      <c r="U28" s="55"/>
      <c r="V28" s="55"/>
      <c r="W28" s="55"/>
    </row>
    <row r="29" spans="2:23">
      <c r="B29" s="53" t="s">
        <v>151</v>
      </c>
      <c r="C29" s="42"/>
      <c r="D29" s="42"/>
      <c r="E29" s="42"/>
      <c r="F29" s="64"/>
      <c r="G29" s="63"/>
      <c r="H29" s="64"/>
      <c r="I29" s="64">
        <f>1-I27</f>
        <v>0.82084902080689348</v>
      </c>
      <c r="J29" s="64">
        <f>1-J27</f>
        <v>0.32763025288762604</v>
      </c>
      <c r="K29" s="64">
        <f t="shared" ref="J29:L29" si="4">1-K27</f>
        <v>0.87844957535797741</v>
      </c>
      <c r="L29" s="64">
        <f t="shared" si="4"/>
        <v>0.54398994165057257</v>
      </c>
      <c r="M29" s="64"/>
      <c r="N29" s="64"/>
      <c r="O29" s="64"/>
      <c r="P29" s="65"/>
      <c r="Q29" s="64"/>
      <c r="R29" s="64"/>
      <c r="S29" s="65"/>
      <c r="U29" s="55"/>
      <c r="V29" s="55"/>
      <c r="W29" s="55"/>
    </row>
    <row r="30" spans="2:23">
      <c r="B30" s="63" t="s">
        <v>152</v>
      </c>
      <c r="C30" s="64"/>
      <c r="D30" s="64"/>
      <c r="E30" s="64"/>
      <c r="F30" s="64"/>
      <c r="G30" s="63"/>
      <c r="H30" s="86" t="s">
        <v>100</v>
      </c>
      <c r="I30" s="64" t="s">
        <v>101</v>
      </c>
      <c r="J30" s="64"/>
      <c r="K30" s="64"/>
      <c r="L30" s="63"/>
      <c r="M30" s="64"/>
      <c r="N30" s="64"/>
      <c r="O30" s="64"/>
      <c r="P30" s="65"/>
      <c r="Q30" s="64"/>
      <c r="R30" s="64"/>
      <c r="S30" s="65"/>
      <c r="U30" s="55"/>
      <c r="V30" s="55"/>
      <c r="W30" s="55"/>
    </row>
    <row r="31" spans="2:23">
      <c r="B31" s="63" t="str">
        <f>IF(B21&lt;B18,"1","0")</f>
        <v>1</v>
      </c>
      <c r="C31" s="64" t="str">
        <f>IF(C21&lt;C18,"1","0")</f>
        <v>1</v>
      </c>
      <c r="D31" s="64" t="str">
        <f>IF(D21&lt;D18,"1","0")</f>
        <v>1</v>
      </c>
      <c r="E31" s="64" t="str">
        <f>IF(E21&lt;E18,"1","0")</f>
        <v>1</v>
      </c>
      <c r="F31" s="64"/>
      <c r="G31" s="63"/>
      <c r="H31" s="64"/>
      <c r="I31" s="64">
        <f>I25*I29</f>
        <v>-0.11536366709131228</v>
      </c>
      <c r="J31" s="64">
        <f t="shared" ref="J31:L31" si="5">J25*J29</f>
        <v>-1.9454465063164842E-2</v>
      </c>
      <c r="K31" s="64">
        <f t="shared" si="5"/>
        <v>-8.2766194300977328E-2</v>
      </c>
      <c r="L31" s="64">
        <f t="shared" si="5"/>
        <v>-8.1381099277351085E-2</v>
      </c>
      <c r="M31" s="64"/>
      <c r="N31" s="64"/>
      <c r="O31" s="64"/>
      <c r="P31" s="65"/>
      <c r="Q31" s="64"/>
      <c r="R31" s="64"/>
      <c r="S31" s="65"/>
      <c r="U31" s="55"/>
      <c r="V31" s="55"/>
      <c r="W31" s="55"/>
    </row>
    <row r="32" spans="2:23">
      <c r="B32" s="63" t="s">
        <v>153</v>
      </c>
      <c r="C32" s="64"/>
      <c r="D32" s="64"/>
      <c r="E32" s="64"/>
      <c r="F32" s="64"/>
      <c r="G32" s="63"/>
      <c r="H32" s="86" t="s">
        <v>102</v>
      </c>
      <c r="I32" s="64" t="s">
        <v>103</v>
      </c>
      <c r="J32" s="64"/>
      <c r="K32" s="64"/>
      <c r="L32" s="63"/>
      <c r="M32" s="64"/>
      <c r="N32" s="64"/>
      <c r="O32" s="64"/>
      <c r="P32" s="65"/>
      <c r="Q32" s="64"/>
      <c r="R32" s="64"/>
      <c r="S32" s="65"/>
      <c r="U32" s="55"/>
      <c r="V32" s="55"/>
      <c r="W32" s="55"/>
    </row>
    <row r="33" spans="2:23">
      <c r="B33" s="63" t="str">
        <f>IF(B21&gt;B18,"1","0")</f>
        <v>0</v>
      </c>
      <c r="C33" s="64" t="str">
        <f t="shared" ref="C33:E33" si="6">IF(C21&gt;C18,"1","0")</f>
        <v>0</v>
      </c>
      <c r="D33" s="64" t="str">
        <f t="shared" si="6"/>
        <v>0</v>
      </c>
      <c r="E33" s="64" t="str">
        <f t="shared" si="6"/>
        <v>0</v>
      </c>
      <c r="F33" s="64"/>
      <c r="G33" s="63"/>
      <c r="H33" s="64" t="s">
        <v>104</v>
      </c>
      <c r="I33" s="64">
        <f>B38+I31</f>
        <v>-0.11536366709131228</v>
      </c>
      <c r="J33" s="64">
        <f t="shared" ref="J33:L33" si="7">C38+J31</f>
        <v>-1.9454465063164842E-2</v>
      </c>
      <c r="K33" s="64">
        <f t="shared" si="7"/>
        <v>-8.2766194300977328E-2</v>
      </c>
      <c r="L33" s="64">
        <f t="shared" si="7"/>
        <v>-8.1381099277351085E-2</v>
      </c>
      <c r="M33" s="64"/>
      <c r="N33" s="64"/>
      <c r="O33" s="64"/>
      <c r="P33" s="65"/>
      <c r="Q33" s="64"/>
      <c r="R33" s="64"/>
      <c r="S33" s="65"/>
      <c r="U33" s="55"/>
      <c r="V33" s="55"/>
      <c r="W33" s="55"/>
    </row>
    <row r="34" spans="2:23">
      <c r="B34" s="63"/>
      <c r="C34" s="64"/>
      <c r="D34" s="64"/>
      <c r="E34" s="64"/>
      <c r="F34" s="64"/>
      <c r="G34" s="66"/>
      <c r="H34" s="67"/>
      <c r="I34" s="67"/>
      <c r="J34" s="67"/>
      <c r="K34" s="67"/>
      <c r="L34" s="66"/>
      <c r="M34" s="67"/>
      <c r="N34" s="67"/>
      <c r="O34" s="67"/>
      <c r="P34" s="68"/>
      <c r="Q34" s="64"/>
      <c r="R34" s="64"/>
      <c r="S34" s="65"/>
      <c r="U34" s="55"/>
      <c r="V34" s="55"/>
      <c r="W34" s="55"/>
    </row>
    <row r="35" spans="2:23">
      <c r="B35" s="63" t="s">
        <v>83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5"/>
      <c r="Q35" s="64"/>
      <c r="R35" s="64"/>
      <c r="S35" s="65"/>
      <c r="U35" s="55"/>
      <c r="V35" s="55"/>
      <c r="W35" s="55"/>
    </row>
    <row r="36" spans="2:23">
      <c r="B36" s="63">
        <v>0</v>
      </c>
      <c r="C36" s="64">
        <v>0</v>
      </c>
      <c r="D36" s="64">
        <v>0</v>
      </c>
      <c r="E36" s="64">
        <v>0</v>
      </c>
      <c r="F36" s="64"/>
      <c r="G36" s="82">
        <v>4</v>
      </c>
      <c r="H36" s="46" t="s">
        <v>105</v>
      </c>
      <c r="I36" s="46"/>
      <c r="J36" s="61"/>
      <c r="K36" s="61"/>
      <c r="L36" s="61"/>
      <c r="M36" s="60"/>
      <c r="N36" s="61"/>
      <c r="O36" s="61"/>
      <c r="P36" s="69"/>
      <c r="Q36" s="64"/>
      <c r="R36" s="64"/>
      <c r="S36" s="65"/>
      <c r="U36" s="55"/>
      <c r="V36" s="55"/>
      <c r="W36" s="55"/>
    </row>
    <row r="37" spans="2:23">
      <c r="B37" s="63" t="s">
        <v>154</v>
      </c>
      <c r="C37" s="64"/>
      <c r="D37" s="64"/>
      <c r="E37" s="64"/>
      <c r="F37" s="64"/>
      <c r="G37" s="63"/>
      <c r="H37" s="64"/>
      <c r="I37" s="64" t="s">
        <v>106</v>
      </c>
      <c r="J37" s="64"/>
      <c r="K37" s="64"/>
      <c r="L37" s="64"/>
      <c r="M37" s="63"/>
      <c r="N37" s="64"/>
      <c r="O37" s="64"/>
      <c r="P37" s="65"/>
      <c r="Q37" s="64"/>
      <c r="R37" s="64"/>
      <c r="S37" s="65"/>
      <c r="U37" s="55"/>
      <c r="V37" s="55"/>
      <c r="W37" s="55"/>
    </row>
    <row r="38" spans="2:23">
      <c r="B38" s="63">
        <v>0</v>
      </c>
      <c r="C38" s="64">
        <v>0</v>
      </c>
      <c r="D38" s="64">
        <v>0</v>
      </c>
      <c r="E38" s="64">
        <v>0</v>
      </c>
      <c r="F38" s="64"/>
      <c r="G38" s="63"/>
      <c r="H38" s="80" t="s">
        <v>107</v>
      </c>
      <c r="I38" s="81">
        <f>PRODUCT(I33,B50)</f>
        <v>-9.5845982975995853E-3</v>
      </c>
      <c r="J38" s="81">
        <f t="shared" ref="J38:L38" si="8">PRODUCT(J33,C50)</f>
        <v>-1.5582951651798417E-2</v>
      </c>
      <c r="K38" s="81">
        <f t="shared" si="8"/>
        <v>-3.3621641499443056E-3</v>
      </c>
      <c r="L38" s="81">
        <f>PRODUCT(L33,E50)</f>
        <v>-6.9183287809379865E-2</v>
      </c>
      <c r="M38" s="63"/>
      <c r="N38" s="64"/>
      <c r="O38" s="64"/>
      <c r="P38" s="65"/>
      <c r="Q38" s="64"/>
      <c r="R38" s="64"/>
      <c r="S38" s="65"/>
      <c r="U38" s="55"/>
      <c r="V38" s="55"/>
      <c r="W38" s="55"/>
    </row>
    <row r="39" spans="2:23">
      <c r="B39" s="63"/>
      <c r="C39" s="64"/>
      <c r="D39" s="64"/>
      <c r="E39" s="64"/>
      <c r="F39" s="64"/>
      <c r="G39" s="77">
        <v>5</v>
      </c>
      <c r="H39" s="47" t="s">
        <v>108</v>
      </c>
      <c r="I39" s="47"/>
      <c r="J39" s="64"/>
      <c r="K39" s="64"/>
      <c r="L39" s="64"/>
      <c r="M39" s="63"/>
      <c r="N39" s="64"/>
      <c r="O39" s="64"/>
      <c r="P39" s="65"/>
      <c r="Q39" s="64"/>
      <c r="R39" s="64"/>
      <c r="S39" s="65"/>
      <c r="U39" s="55"/>
      <c r="V39" s="55"/>
      <c r="W39" s="55"/>
    </row>
    <row r="40" spans="2:23">
      <c r="B40" s="63" t="s">
        <v>87</v>
      </c>
      <c r="C40" s="64"/>
      <c r="D40" s="64"/>
      <c r="E40" s="64"/>
      <c r="F40" s="64"/>
      <c r="G40" s="63"/>
      <c r="H40" s="64"/>
      <c r="I40" s="73" t="s">
        <v>109</v>
      </c>
      <c r="J40" s="73"/>
      <c r="K40" s="64"/>
      <c r="L40" s="64"/>
      <c r="M40" s="63"/>
      <c r="N40" s="64"/>
      <c r="O40" s="64"/>
      <c r="P40" s="65"/>
      <c r="Q40" s="64"/>
      <c r="R40" s="64"/>
      <c r="S40" s="65"/>
      <c r="U40" s="55"/>
      <c r="V40" s="55"/>
      <c r="W40" s="55"/>
    </row>
    <row r="41" spans="2:23">
      <c r="B41" s="63">
        <f>'FORWARD 1'!E30</f>
        <v>0.56216753223587912</v>
      </c>
      <c r="C41" s="64">
        <f>'FORWARD 1'!F30</f>
        <v>0.23751732194081029</v>
      </c>
      <c r="D41" s="64">
        <f>'FORWARD 1'!G30</f>
        <v>0.3768739680578671</v>
      </c>
      <c r="E41" s="64">
        <f>'FORWARD 1'!H30</f>
        <v>0.59840150007498161</v>
      </c>
      <c r="F41" s="64"/>
      <c r="G41" s="63"/>
      <c r="H41" s="80" t="s">
        <v>110</v>
      </c>
      <c r="I41" s="81">
        <f>PRODUCT(I33,B53)</f>
        <v>-4.4581199550004308E-2</v>
      </c>
      <c r="J41" s="81">
        <f t="shared" ref="J41:L41" si="9">PRODUCT(J33,C53)</f>
        <v>-1.1835775807984377E-2</v>
      </c>
      <c r="K41" s="81">
        <f t="shared" si="9"/>
        <v>-3.0104514200172263E-2</v>
      </c>
      <c r="L41" s="81">
        <f t="shared" si="9"/>
        <v>-2.0201101812559064E-2</v>
      </c>
      <c r="M41" s="63"/>
      <c r="N41" s="64"/>
      <c r="O41" s="64"/>
      <c r="P41" s="65"/>
      <c r="Q41" s="64"/>
      <c r="R41" s="64"/>
      <c r="S41" s="65"/>
      <c r="U41" s="55"/>
      <c r="V41" s="55"/>
      <c r="W41" s="55"/>
    </row>
    <row r="42" spans="2:23">
      <c r="B42" s="63"/>
      <c r="C42" s="64"/>
      <c r="D42" s="64"/>
      <c r="E42" s="64"/>
      <c r="F42" s="64"/>
      <c r="G42" s="77">
        <v>6</v>
      </c>
      <c r="H42" s="47" t="s">
        <v>111</v>
      </c>
      <c r="I42" s="47"/>
      <c r="J42" s="64"/>
      <c r="K42" s="64"/>
      <c r="L42" s="64"/>
      <c r="M42" s="63"/>
      <c r="N42" s="64"/>
      <c r="O42" s="64"/>
      <c r="P42" s="65"/>
      <c r="Q42" s="64"/>
      <c r="R42" s="64"/>
      <c r="S42" s="65"/>
      <c r="U42" s="55"/>
      <c r="V42" s="55"/>
      <c r="W42" s="55"/>
    </row>
    <row r="43" spans="2:23">
      <c r="B43" s="63" t="s">
        <v>88</v>
      </c>
      <c r="C43" s="64"/>
      <c r="D43" s="64"/>
      <c r="E43" s="64"/>
      <c r="F43" s="64"/>
      <c r="G43" s="63"/>
      <c r="H43" s="64"/>
      <c r="I43" s="64" t="s">
        <v>112</v>
      </c>
      <c r="J43" s="64"/>
      <c r="K43" s="64"/>
      <c r="L43" s="64"/>
      <c r="M43" s="63"/>
      <c r="N43" s="64"/>
      <c r="O43" s="64"/>
      <c r="P43" s="65"/>
      <c r="Q43" s="64"/>
      <c r="R43" s="64"/>
      <c r="S43" s="65"/>
      <c r="U43" s="55"/>
      <c r="V43" s="55"/>
      <c r="W43" s="55"/>
    </row>
    <row r="44" spans="2:23">
      <c r="B44" s="63">
        <f>'FORWARD 1'!E50</f>
        <v>3.2106100473341968E-2</v>
      </c>
      <c r="C44" s="64">
        <f>'FORWARD 1'!F50</f>
        <v>0.48731285314270151</v>
      </c>
      <c r="D44" s="64">
        <f>'FORWARD 1'!G50</f>
        <v>1.4775580894157855E-2</v>
      </c>
      <c r="E44" s="64">
        <f>'FORWARD 1'!H50</f>
        <v>0.21102268805354144</v>
      </c>
      <c r="F44" s="64"/>
      <c r="G44" s="63"/>
      <c r="H44" s="80" t="s">
        <v>113</v>
      </c>
      <c r="I44" s="81">
        <f>PRODUCT(I33,B56)</f>
        <v>0</v>
      </c>
      <c r="J44" s="81">
        <f t="shared" ref="J44:L44" si="10">PRODUCT(J33,C56)</f>
        <v>0</v>
      </c>
      <c r="K44" s="81">
        <f t="shared" si="10"/>
        <v>0</v>
      </c>
      <c r="L44" s="81">
        <f t="shared" si="10"/>
        <v>0</v>
      </c>
      <c r="M44" s="63"/>
      <c r="N44" s="64"/>
      <c r="O44" s="64"/>
      <c r="P44" s="65"/>
      <c r="Q44" s="64"/>
      <c r="R44" s="64"/>
      <c r="S44" s="65"/>
      <c r="U44" s="55"/>
      <c r="V44" s="55"/>
      <c r="W44" s="55"/>
    </row>
    <row r="45" spans="2:23">
      <c r="B45" s="63"/>
      <c r="C45" s="64"/>
      <c r="D45" s="64"/>
      <c r="E45" s="64"/>
      <c r="F45" s="64"/>
      <c r="G45" s="77">
        <v>7</v>
      </c>
      <c r="H45" s="47" t="s">
        <v>114</v>
      </c>
      <c r="I45" s="47"/>
      <c r="J45" s="64"/>
      <c r="K45" s="64"/>
      <c r="L45" s="64"/>
      <c r="M45" s="63"/>
      <c r="N45" s="64"/>
      <c r="O45" s="64"/>
      <c r="P45" s="65"/>
      <c r="Q45" s="64"/>
      <c r="R45" s="64"/>
      <c r="S45" s="65"/>
      <c r="U45" s="55"/>
      <c r="V45" s="55"/>
      <c r="W45" s="55"/>
    </row>
    <row r="46" spans="2:23">
      <c r="B46" s="63" t="s">
        <v>90</v>
      </c>
      <c r="C46" s="64"/>
      <c r="D46" s="64"/>
      <c r="E46" s="64"/>
      <c r="F46" s="64"/>
      <c r="G46" s="63"/>
      <c r="H46" s="64"/>
      <c r="I46" s="49" t="s">
        <v>115</v>
      </c>
      <c r="J46" s="49"/>
      <c r="K46" s="49"/>
      <c r="L46" s="64"/>
      <c r="M46" s="63"/>
      <c r="N46" s="64"/>
      <c r="O46" s="64"/>
      <c r="P46" s="65"/>
      <c r="Q46" s="64"/>
      <c r="R46" s="64"/>
      <c r="S46" s="65"/>
      <c r="U46" s="55"/>
      <c r="V46" s="55"/>
      <c r="W46" s="55"/>
    </row>
    <row r="47" spans="2:23">
      <c r="B47" s="63">
        <v>4</v>
      </c>
      <c r="C47" s="64">
        <v>4</v>
      </c>
      <c r="D47" s="64">
        <v>4</v>
      </c>
      <c r="E47" s="64">
        <v>4</v>
      </c>
      <c r="F47" s="64"/>
      <c r="G47" s="63"/>
      <c r="H47" s="64" t="s">
        <v>116</v>
      </c>
      <c r="I47" s="81">
        <f>PRODUCT(I33,B59)</f>
        <v>-8.2901411978034439E-2</v>
      </c>
      <c r="J47" s="81">
        <f t="shared" ref="J47:K47" si="11">PRODUCT(J33,C59)</f>
        <v>-6.5690945298954731E-3</v>
      </c>
      <c r="K47" s="81">
        <f t="shared" si="11"/>
        <v>-3.2520411734511798E-2</v>
      </c>
      <c r="L47" s="81">
        <f>PRODUCT(L33,E59)</f>
        <v>-4.2151296173141235E-2</v>
      </c>
      <c r="M47" s="63"/>
      <c r="N47" s="64"/>
      <c r="O47" s="64"/>
      <c r="P47" s="65"/>
      <c r="Q47" s="64"/>
      <c r="R47" s="64"/>
      <c r="S47" s="65"/>
      <c r="U47" s="55"/>
      <c r="V47" s="55"/>
      <c r="W47" s="55"/>
    </row>
    <row r="48" spans="2:23">
      <c r="B48" s="63"/>
      <c r="C48" s="64"/>
      <c r="D48" s="64"/>
      <c r="E48" s="64"/>
      <c r="F48" s="64"/>
      <c r="G48" s="63"/>
      <c r="H48" s="64"/>
      <c r="I48" s="64"/>
      <c r="J48" s="64"/>
      <c r="K48" s="64"/>
      <c r="L48" s="64"/>
      <c r="M48" s="63"/>
      <c r="N48" s="64"/>
      <c r="O48" s="64"/>
      <c r="P48" s="65"/>
      <c r="Q48" s="64"/>
      <c r="R48" s="64"/>
      <c r="S48" s="65"/>
      <c r="U48" s="55"/>
      <c r="V48" s="55"/>
      <c r="W48" s="55"/>
    </row>
    <row r="49" spans="2:23">
      <c r="B49" s="63" t="s">
        <v>93</v>
      </c>
      <c r="C49" s="64"/>
      <c r="D49" s="64"/>
      <c r="E49" s="64"/>
      <c r="F49" s="64"/>
      <c r="G49" s="66"/>
      <c r="H49" s="67"/>
      <c r="I49" s="67"/>
      <c r="J49" s="67"/>
      <c r="K49" s="67"/>
      <c r="L49" s="67"/>
      <c r="M49" s="66"/>
      <c r="N49" s="67"/>
      <c r="O49" s="67"/>
      <c r="P49" s="68"/>
      <c r="Q49" s="64"/>
      <c r="R49" s="64"/>
      <c r="S49" s="65"/>
      <c r="U49" s="55"/>
      <c r="V49" s="55"/>
      <c r="W49" s="55"/>
    </row>
    <row r="50" spans="2:23">
      <c r="B50" s="63">
        <f>'FORWARD 1'!E11</f>
        <v>8.3081602199878188E-2</v>
      </c>
      <c r="C50" s="64">
        <f>'FORWARD 1'!F11</f>
        <v>0.80099615184501971</v>
      </c>
      <c r="D50" s="64">
        <f>'FORWARD 1'!G11</f>
        <v>4.0622432604764627E-2</v>
      </c>
      <c r="E50" s="64">
        <f>'FORWARD 1'!H11</f>
        <v>0.85011493361129919</v>
      </c>
      <c r="F50" s="64"/>
      <c r="G50" s="82">
        <v>8</v>
      </c>
      <c r="H50" s="46" t="s">
        <v>117</v>
      </c>
      <c r="I50" s="46"/>
      <c r="J50" s="61"/>
      <c r="K50" s="61"/>
      <c r="L50" s="60"/>
      <c r="M50" s="61"/>
      <c r="N50" s="61"/>
      <c r="O50" s="61"/>
      <c r="P50" s="69"/>
      <c r="Q50" s="64"/>
      <c r="R50" s="64"/>
      <c r="S50" s="65"/>
      <c r="U50" s="55"/>
      <c r="V50" s="55"/>
      <c r="W50" s="55"/>
    </row>
    <row r="51" spans="2:23">
      <c r="B51" s="63"/>
      <c r="C51" s="64"/>
      <c r="D51" s="64"/>
      <c r="E51" s="64"/>
      <c r="F51" s="64"/>
      <c r="G51" s="63"/>
      <c r="H51" s="80" t="s">
        <v>118</v>
      </c>
      <c r="I51" s="73" t="s">
        <v>119</v>
      </c>
      <c r="J51" s="73"/>
      <c r="K51" s="64"/>
      <c r="L51" s="63"/>
      <c r="M51" s="64"/>
      <c r="N51" s="64"/>
      <c r="O51" s="64"/>
      <c r="P51" s="65"/>
      <c r="Q51" s="64"/>
      <c r="R51" s="64"/>
      <c r="S51" s="65"/>
      <c r="U51" s="55"/>
      <c r="V51" s="55"/>
      <c r="W51" s="55"/>
    </row>
    <row r="52" spans="2:23">
      <c r="B52" s="63" t="s">
        <v>94</v>
      </c>
      <c r="C52" s="64"/>
      <c r="D52" s="64"/>
      <c r="E52" s="64"/>
      <c r="F52" s="64"/>
      <c r="G52" s="63"/>
      <c r="H52" s="64"/>
      <c r="I52" s="64">
        <f>TANH(B62)</f>
        <v>8.3081602199878188E-2</v>
      </c>
      <c r="J52" s="64">
        <f t="shared" ref="J52:L52" si="12">TANH(C62)</f>
        <v>0.80099615184501971</v>
      </c>
      <c r="K52" s="64">
        <f t="shared" si="12"/>
        <v>4.0622432604764627E-2</v>
      </c>
      <c r="L52" s="64">
        <f t="shared" si="12"/>
        <v>0.85011493361129919</v>
      </c>
      <c r="M52" s="64"/>
      <c r="N52" s="64"/>
      <c r="O52" s="64"/>
      <c r="P52" s="65"/>
      <c r="Q52" s="64"/>
      <c r="R52" s="64"/>
      <c r="S52" s="65"/>
      <c r="U52" s="55"/>
      <c r="V52" s="55"/>
      <c r="W52" s="55"/>
    </row>
    <row r="53" spans="2:23">
      <c r="B53" s="63">
        <f>'FORWARD 1'!E16</f>
        <v>0.38644055510750658</v>
      </c>
      <c r="C53" s="64">
        <f>'FORWARD 1'!F16</f>
        <v>0.60838351347908715</v>
      </c>
      <c r="D53" s="64">
        <f>'FORWARD 1'!G16</f>
        <v>0.36372959339773314</v>
      </c>
      <c r="E53" s="64">
        <f>'FORWARD 1'!H16</f>
        <v>0.24822842148780322</v>
      </c>
      <c r="F53" s="64"/>
      <c r="G53" s="63"/>
      <c r="H53" s="86" t="s">
        <v>120</v>
      </c>
      <c r="I53" s="64" t="s">
        <v>121</v>
      </c>
      <c r="J53" s="64"/>
      <c r="K53" s="64"/>
      <c r="L53" s="63"/>
      <c r="M53" s="64"/>
      <c r="N53" s="64"/>
      <c r="O53" s="64"/>
      <c r="P53" s="65"/>
      <c r="Q53" s="64"/>
      <c r="R53" s="64"/>
      <c r="S53" s="65"/>
      <c r="U53" s="55"/>
      <c r="V53" s="55"/>
      <c r="W53" s="55"/>
    </row>
    <row r="54" spans="2:23">
      <c r="B54" s="63"/>
      <c r="C54" s="64"/>
      <c r="D54" s="64"/>
      <c r="E54" s="64"/>
      <c r="F54" s="64"/>
      <c r="G54" s="63"/>
      <c r="H54" s="64"/>
      <c r="I54" s="64">
        <f>SQRT(I52)</f>
        <v>0.28823879371083655</v>
      </c>
      <c r="J54" s="64">
        <f t="shared" ref="J54:L54" si="13">SQRT(J52)</f>
        <v>0.89498388356719571</v>
      </c>
      <c r="K54" s="64">
        <f t="shared" si="13"/>
        <v>0.20155007468310357</v>
      </c>
      <c r="L54" s="64">
        <f t="shared" si="13"/>
        <v>0.92201677512467162</v>
      </c>
      <c r="M54" s="64"/>
      <c r="N54" s="64"/>
      <c r="O54" s="64"/>
      <c r="P54" s="65"/>
      <c r="Q54" s="64"/>
      <c r="R54" s="64"/>
      <c r="S54" s="65"/>
      <c r="U54" s="55"/>
      <c r="V54" s="55"/>
      <c r="W54" s="55"/>
    </row>
    <row r="55" spans="2:23">
      <c r="B55" s="63" t="s">
        <v>97</v>
      </c>
      <c r="C55" s="64"/>
      <c r="D55" s="64"/>
      <c r="E55" s="64"/>
      <c r="F55" s="64"/>
      <c r="G55" s="63"/>
      <c r="H55" s="64" t="s">
        <v>99</v>
      </c>
      <c r="I55" s="64" t="s">
        <v>190</v>
      </c>
      <c r="J55" s="64"/>
      <c r="K55" s="64"/>
      <c r="L55" s="63"/>
      <c r="M55" s="64"/>
      <c r="N55" s="64"/>
      <c r="O55" s="64"/>
      <c r="P55" s="65"/>
      <c r="Q55" s="64"/>
      <c r="R55" s="64"/>
      <c r="S55" s="65"/>
      <c r="U55" s="55"/>
      <c r="V55" s="55"/>
      <c r="W55" s="55"/>
    </row>
    <row r="56" spans="2:23">
      <c r="B56" s="63">
        <v>0</v>
      </c>
      <c r="C56" s="64">
        <v>0</v>
      </c>
      <c r="D56" s="64">
        <v>0</v>
      </c>
      <c r="E56" s="64">
        <v>0</v>
      </c>
      <c r="F56" s="64"/>
      <c r="G56" s="63"/>
      <c r="H56" s="64"/>
      <c r="I56" s="64">
        <f>1-I54</f>
        <v>0.7117612062891634</v>
      </c>
      <c r="J56" s="64">
        <f t="shared" ref="J56:L56" si="14">1-J54</f>
        <v>0.10501611643280429</v>
      </c>
      <c r="K56" s="64">
        <f t="shared" si="14"/>
        <v>0.7984499253168964</v>
      </c>
      <c r="L56" s="64">
        <f t="shared" si="14"/>
        <v>7.7983224875328383E-2</v>
      </c>
      <c r="M56" s="64"/>
      <c r="N56" s="64"/>
      <c r="O56" s="64"/>
      <c r="P56" s="65"/>
      <c r="Q56" s="64"/>
      <c r="R56" s="64"/>
      <c r="S56" s="65"/>
      <c r="U56" s="55"/>
      <c r="V56" s="55"/>
      <c r="W56" s="55"/>
    </row>
    <row r="57" spans="2:23">
      <c r="B57" s="63"/>
      <c r="C57" s="64"/>
      <c r="D57" s="64"/>
      <c r="E57" s="64"/>
      <c r="F57" s="64"/>
      <c r="G57" s="63"/>
      <c r="H57" s="64" t="s">
        <v>100</v>
      </c>
      <c r="I57" s="64" t="s">
        <v>122</v>
      </c>
      <c r="J57" s="64"/>
      <c r="K57" s="64"/>
      <c r="L57" s="63"/>
      <c r="M57" s="64"/>
      <c r="N57" s="64"/>
      <c r="O57" s="64"/>
      <c r="P57" s="65"/>
      <c r="Q57" s="64"/>
      <c r="R57" s="64"/>
      <c r="S57" s="65"/>
      <c r="U57" s="55"/>
      <c r="V57" s="55"/>
      <c r="W57" s="55"/>
    </row>
    <row r="58" spans="2:23">
      <c r="B58" s="63" t="s">
        <v>98</v>
      </c>
      <c r="C58" s="64"/>
      <c r="D58" s="64"/>
      <c r="E58" s="64"/>
      <c r="F58" s="64"/>
      <c r="G58" s="63"/>
      <c r="H58" s="64"/>
      <c r="I58" s="64">
        <f>PRODUCT(I41,I56)</f>
        <v>-3.1731168369528974E-2</v>
      </c>
      <c r="J58" s="64">
        <f t="shared" ref="J58:K58" si="15">PRODUCT(J41,J56)</f>
        <v>-1.2429472103238557E-3</v>
      </c>
      <c r="K58" s="64">
        <f t="shared" si="15"/>
        <v>-2.403694711482899E-2</v>
      </c>
      <c r="L58" s="64">
        <f>PRODUCT(L41,L56)</f>
        <v>-1.5753470653781974E-3</v>
      </c>
      <c r="M58" s="64"/>
      <c r="N58" s="64"/>
      <c r="O58" s="64"/>
      <c r="P58" s="65"/>
      <c r="Q58" s="64"/>
      <c r="R58" s="64"/>
      <c r="S58" s="65"/>
      <c r="U58" s="55"/>
      <c r="V58" s="55"/>
      <c r="W58" s="55"/>
    </row>
    <row r="59" spans="2:23">
      <c r="B59" s="63">
        <f>'FORWARD 1'!E23</f>
        <v>0.71860936868812064</v>
      </c>
      <c r="C59" s="64">
        <f>'FORWARD 1'!F23</f>
        <v>0.33766513284055399</v>
      </c>
      <c r="D59" s="64">
        <f>'FORWARD 1'!G23</f>
        <v>0.39291901734966911</v>
      </c>
      <c r="E59" s="64">
        <f>'FORWARD 1'!H23</f>
        <v>0.51794945690629457</v>
      </c>
      <c r="F59" s="64"/>
      <c r="G59" s="77">
        <v>9</v>
      </c>
      <c r="H59" s="47" t="s">
        <v>123</v>
      </c>
      <c r="I59" s="47"/>
      <c r="J59" s="61"/>
      <c r="K59" s="69"/>
      <c r="L59" s="64"/>
      <c r="M59" s="64"/>
      <c r="N59" s="64"/>
      <c r="O59" s="64"/>
      <c r="P59" s="65"/>
      <c r="Q59" s="64"/>
      <c r="R59" s="64"/>
      <c r="S59" s="65"/>
      <c r="U59" s="55"/>
      <c r="V59" s="55"/>
      <c r="W59" s="55"/>
    </row>
    <row r="60" spans="2:23">
      <c r="B60" s="63"/>
      <c r="C60" s="64"/>
      <c r="D60" s="64"/>
      <c r="E60" s="64"/>
      <c r="F60" s="64"/>
      <c r="G60" s="63"/>
      <c r="H60" s="64" t="s">
        <v>91</v>
      </c>
      <c r="I60" s="64" t="s">
        <v>124</v>
      </c>
      <c r="J60" s="64"/>
      <c r="K60" s="65"/>
      <c r="L60" s="64"/>
      <c r="M60" s="64"/>
      <c r="N60" s="64"/>
      <c r="O60" s="64"/>
      <c r="P60" s="65"/>
      <c r="Q60" s="64"/>
      <c r="R60" s="64"/>
      <c r="S60" s="65"/>
      <c r="U60" s="55"/>
      <c r="V60" s="55"/>
      <c r="W60" s="55"/>
    </row>
    <row r="61" spans="2:23">
      <c r="B61" s="63" t="s">
        <v>155</v>
      </c>
      <c r="C61" s="64"/>
      <c r="D61" s="64"/>
      <c r="E61" s="64"/>
      <c r="F61" s="64"/>
      <c r="G61" s="63"/>
      <c r="H61" s="64"/>
      <c r="I61" s="64">
        <f>PRODUCT(I38,B53)</f>
        <v>-3.7038774866068463E-3</v>
      </c>
      <c r="J61" s="64">
        <f t="shared" ref="J61:L61" si="16">PRODUCT(J38,C53)</f>
        <v>-9.4804108762958656E-3</v>
      </c>
      <c r="K61" s="64">
        <f t="shared" si="16"/>
        <v>-1.2229185991956774E-3</v>
      </c>
      <c r="L61" s="64">
        <f t="shared" si="16"/>
        <v>-1.7173258326258743E-2</v>
      </c>
      <c r="M61" s="64"/>
      <c r="N61" s="64"/>
      <c r="O61" s="64"/>
      <c r="P61" s="65"/>
      <c r="Q61" s="64"/>
      <c r="R61" s="64"/>
      <c r="S61" s="65"/>
      <c r="U61" s="55"/>
      <c r="V61" s="55"/>
      <c r="W61" s="55"/>
    </row>
    <row r="62" spans="2:23">
      <c r="B62" s="63">
        <f>'FORWARD 1'!E10</f>
        <v>8.327355618983695E-2</v>
      </c>
      <c r="C62" s="64">
        <f>'FORWARD 1'!F10</f>
        <v>1.1013855232485499</v>
      </c>
      <c r="D62" s="64">
        <f>'FORWARD 1'!G10</f>
        <v>4.0644799557446987E-2</v>
      </c>
      <c r="E62" s="64">
        <f>'FORWARD 1'!H10</f>
        <v>1.2565671330488828</v>
      </c>
      <c r="F62" s="64"/>
      <c r="G62" s="63"/>
      <c r="H62" s="64" t="s">
        <v>120</v>
      </c>
      <c r="I62" s="64" t="s">
        <v>125</v>
      </c>
      <c r="J62" s="64"/>
      <c r="K62" s="65"/>
      <c r="L62" s="64"/>
      <c r="M62" s="64"/>
      <c r="N62" s="64"/>
      <c r="O62" s="64"/>
      <c r="P62" s="65"/>
      <c r="Q62" s="64"/>
      <c r="R62" s="64"/>
      <c r="S62" s="65"/>
      <c r="U62" s="55"/>
      <c r="V62" s="55"/>
      <c r="W62" s="55"/>
    </row>
    <row r="63" spans="2:23">
      <c r="B63" s="63"/>
      <c r="C63" s="64"/>
      <c r="D63" s="64"/>
      <c r="E63" s="64"/>
      <c r="F63" s="64"/>
      <c r="G63" s="63"/>
      <c r="H63" s="64"/>
      <c r="I63" s="64">
        <f>1-I61</f>
        <v>1.0037038774866069</v>
      </c>
      <c r="J63" s="64">
        <f t="shared" ref="J63:L63" si="17">1-J61</f>
        <v>1.0094804108762958</v>
      </c>
      <c r="K63" s="64">
        <f t="shared" si="17"/>
        <v>1.0012229185991957</v>
      </c>
      <c r="L63" s="64">
        <f t="shared" si="17"/>
        <v>1.0171732583262587</v>
      </c>
      <c r="M63" s="64"/>
      <c r="N63" s="64"/>
      <c r="O63" s="64"/>
      <c r="P63" s="65"/>
      <c r="Q63" s="64"/>
      <c r="R63" s="64"/>
      <c r="S63" s="65"/>
      <c r="U63" s="55"/>
      <c r="V63" s="55"/>
      <c r="W63" s="55"/>
    </row>
    <row r="64" spans="2:23">
      <c r="B64" s="63"/>
      <c r="C64" s="64"/>
      <c r="D64" s="64"/>
      <c r="E64" s="64"/>
      <c r="F64" s="64"/>
      <c r="G64" s="63"/>
      <c r="H64" s="64" t="s">
        <v>99</v>
      </c>
      <c r="I64" s="64" t="s">
        <v>126</v>
      </c>
      <c r="J64" s="64"/>
      <c r="K64" s="65"/>
      <c r="L64" s="64"/>
      <c r="M64" s="64"/>
      <c r="N64" s="64"/>
      <c r="O64" s="64"/>
      <c r="P64" s="65"/>
      <c r="Q64" s="64"/>
      <c r="R64" s="64"/>
      <c r="S64" s="65"/>
      <c r="U64" s="55"/>
      <c r="V64" s="55"/>
      <c r="W64" s="55"/>
    </row>
    <row r="65" spans="2:23">
      <c r="B65" s="63"/>
      <c r="C65" s="64"/>
      <c r="D65" s="64"/>
      <c r="E65" s="64"/>
      <c r="F65" s="64"/>
      <c r="G65" s="63"/>
      <c r="H65" s="64"/>
      <c r="I65" s="64">
        <f>PRODUCT(I61:I63)</f>
        <v>-3.7175961950426397E-3</v>
      </c>
      <c r="J65" s="64">
        <f t="shared" ref="J65:L65" si="18">PRODUCT(J61:J63)</f>
        <v>-9.5702890666792533E-3</v>
      </c>
      <c r="K65" s="64">
        <f t="shared" si="18"/>
        <v>-1.224414129095936E-3</v>
      </c>
      <c r="L65" s="64">
        <f t="shared" si="18"/>
        <v>-1.7468179127799157E-2</v>
      </c>
      <c r="M65" s="64"/>
      <c r="N65" s="64"/>
      <c r="O65" s="64"/>
      <c r="P65" s="65"/>
      <c r="Q65" s="64"/>
      <c r="R65" s="64"/>
      <c r="S65" s="65"/>
      <c r="U65" s="55"/>
      <c r="V65" s="55"/>
      <c r="W65" s="55"/>
    </row>
    <row r="66" spans="2:23">
      <c r="B66" s="63"/>
      <c r="C66" s="64"/>
      <c r="D66" s="64"/>
      <c r="E66" s="64"/>
      <c r="F66" s="64"/>
      <c r="G66" s="77">
        <v>10</v>
      </c>
      <c r="H66" s="85" t="s">
        <v>127</v>
      </c>
      <c r="I66" s="85"/>
      <c r="J66" s="64"/>
      <c r="K66" s="65"/>
      <c r="L66" s="64"/>
      <c r="M66" s="64"/>
      <c r="N66" s="64"/>
      <c r="O66" s="64"/>
      <c r="P66" s="65"/>
      <c r="Q66" s="64"/>
      <c r="R66" s="64"/>
      <c r="S66" s="65"/>
      <c r="U66" s="55"/>
      <c r="V66" s="55"/>
      <c r="W66" s="55"/>
    </row>
    <row r="67" spans="2:23">
      <c r="B67" s="63"/>
      <c r="C67" s="64"/>
      <c r="D67" s="64"/>
      <c r="E67" s="64"/>
      <c r="F67" s="64"/>
      <c r="G67" s="63"/>
      <c r="H67" s="80" t="s">
        <v>118</v>
      </c>
      <c r="I67" s="64" t="s">
        <v>128</v>
      </c>
      <c r="J67" s="64"/>
      <c r="K67" s="65"/>
      <c r="L67" s="64"/>
      <c r="M67" s="64"/>
      <c r="N67" s="64"/>
      <c r="O67" s="64"/>
      <c r="P67" s="65"/>
      <c r="Q67" s="64"/>
      <c r="R67" s="64"/>
      <c r="S67" s="65"/>
      <c r="U67" s="55"/>
      <c r="V67" s="55"/>
      <c r="W67" s="55"/>
    </row>
    <row r="68" spans="2:23">
      <c r="B68" s="63"/>
      <c r="C68" s="64"/>
      <c r="D68" s="64"/>
      <c r="E68" s="64"/>
      <c r="F68" s="64"/>
      <c r="G68" s="63"/>
      <c r="H68" s="64"/>
      <c r="I68" s="64">
        <f>PRODUCT(I44,B59)</f>
        <v>0</v>
      </c>
      <c r="J68" s="64">
        <f t="shared" ref="J68:L68" si="19">PRODUCT(J44,C59)</f>
        <v>0</v>
      </c>
      <c r="K68" s="64">
        <f t="shared" si="19"/>
        <v>0</v>
      </c>
      <c r="L68" s="64">
        <f t="shared" si="19"/>
        <v>0</v>
      </c>
      <c r="M68" s="64"/>
      <c r="N68" s="64"/>
      <c r="O68" s="64"/>
      <c r="P68" s="65"/>
      <c r="Q68" s="64"/>
      <c r="R68" s="64"/>
      <c r="S68" s="65"/>
      <c r="U68" s="55"/>
      <c r="V68" s="55"/>
      <c r="W68" s="55"/>
    </row>
    <row r="69" spans="2:23">
      <c r="B69" s="63"/>
      <c r="C69" s="64"/>
      <c r="D69" s="64"/>
      <c r="E69" s="64"/>
      <c r="F69" s="64"/>
      <c r="G69" s="63"/>
      <c r="H69" s="80" t="s">
        <v>129</v>
      </c>
      <c r="I69" s="64" t="s">
        <v>130</v>
      </c>
      <c r="J69" s="64"/>
      <c r="K69" s="65"/>
      <c r="L69" s="64"/>
      <c r="M69" s="64"/>
      <c r="N69" s="64"/>
      <c r="O69" s="64"/>
      <c r="P69" s="65"/>
      <c r="Q69" s="64"/>
      <c r="R69" s="64"/>
      <c r="S69" s="65"/>
      <c r="U69" s="55"/>
      <c r="V69" s="55"/>
      <c r="W69" s="55"/>
    </row>
    <row r="70" spans="2:23">
      <c r="B70" s="63"/>
      <c r="C70" s="64"/>
      <c r="D70" s="64"/>
      <c r="E70" s="64"/>
      <c r="F70" s="64"/>
      <c r="G70" s="63"/>
      <c r="H70" s="64"/>
      <c r="I70" s="64">
        <f>1-B59</f>
        <v>0.28139063131187936</v>
      </c>
      <c r="J70" s="64">
        <f t="shared" ref="J70:K70" si="20">1-C59</f>
        <v>0.66233486715944601</v>
      </c>
      <c r="K70" s="64">
        <f t="shared" si="20"/>
        <v>0.60708098265033095</v>
      </c>
      <c r="L70" s="64">
        <f>1-E59</f>
        <v>0.48205054309370543</v>
      </c>
      <c r="M70" s="64"/>
      <c r="N70" s="64"/>
      <c r="O70" s="64"/>
      <c r="P70" s="65"/>
      <c r="Q70" s="64"/>
      <c r="R70" s="64"/>
      <c r="S70" s="65"/>
      <c r="U70" s="55"/>
      <c r="V70" s="55"/>
      <c r="W70" s="55"/>
    </row>
    <row r="71" spans="2:23">
      <c r="B71" s="63"/>
      <c r="C71" s="64"/>
      <c r="D71" s="64"/>
      <c r="E71" s="64"/>
      <c r="F71" s="64"/>
      <c r="G71" s="63"/>
      <c r="H71" s="64"/>
      <c r="I71" s="64" t="s">
        <v>126</v>
      </c>
      <c r="J71" s="64"/>
      <c r="K71" s="65"/>
      <c r="L71" s="64"/>
      <c r="M71" s="64"/>
      <c r="N71" s="64"/>
      <c r="O71" s="64"/>
      <c r="P71" s="65"/>
      <c r="Q71" s="64"/>
      <c r="R71" s="64"/>
      <c r="S71" s="65"/>
      <c r="U71" s="55"/>
      <c r="V71" s="55"/>
      <c r="W71" s="55"/>
    </row>
    <row r="72" spans="2:23">
      <c r="B72" s="63"/>
      <c r="C72" s="64"/>
      <c r="D72" s="64"/>
      <c r="E72" s="64"/>
      <c r="F72" s="64"/>
      <c r="G72" s="66"/>
      <c r="H72" s="87" t="s">
        <v>131</v>
      </c>
      <c r="I72" s="83">
        <f>PRODUCT(I68,I70)</f>
        <v>0</v>
      </c>
      <c r="J72" s="83">
        <f t="shared" ref="J72:L72" si="21">PRODUCT(J68,J70)</f>
        <v>0</v>
      </c>
      <c r="K72" s="83">
        <f t="shared" si="21"/>
        <v>0</v>
      </c>
      <c r="L72" s="83">
        <f t="shared" si="21"/>
        <v>0</v>
      </c>
      <c r="M72" s="64"/>
      <c r="N72" s="64"/>
      <c r="O72" s="64"/>
      <c r="P72" s="65"/>
      <c r="Q72" s="64"/>
      <c r="R72" s="64"/>
      <c r="S72" s="65"/>
      <c r="U72" s="55"/>
      <c r="V72" s="55"/>
      <c r="W72" s="55"/>
    </row>
    <row r="73" spans="2:23">
      <c r="B73" s="63"/>
      <c r="C73" s="64"/>
      <c r="D73" s="64"/>
      <c r="E73" s="64"/>
      <c r="F73" s="64"/>
      <c r="G73" s="77">
        <v>11</v>
      </c>
      <c r="H73" s="79" t="s">
        <v>132</v>
      </c>
      <c r="I73" s="79"/>
      <c r="J73" s="64"/>
      <c r="K73" s="65"/>
      <c r="L73" s="64"/>
      <c r="M73" s="64"/>
      <c r="N73" s="64"/>
      <c r="O73" s="64"/>
      <c r="P73" s="65"/>
      <c r="Q73" s="64"/>
      <c r="R73" s="64"/>
      <c r="S73" s="65"/>
      <c r="U73" s="55"/>
      <c r="V73" s="55"/>
      <c r="W73" s="55"/>
    </row>
    <row r="74" spans="2:23">
      <c r="B74" s="63"/>
      <c r="C74" s="64"/>
      <c r="D74" s="64"/>
      <c r="E74" s="64"/>
      <c r="F74" s="64"/>
      <c r="G74" s="63"/>
      <c r="H74" s="80" t="s">
        <v>118</v>
      </c>
      <c r="I74" s="64" t="s">
        <v>133</v>
      </c>
      <c r="J74" s="64"/>
      <c r="K74" s="65"/>
      <c r="L74" s="64"/>
      <c r="M74" s="64"/>
      <c r="N74" s="64"/>
      <c r="O74" s="64"/>
      <c r="P74" s="65"/>
      <c r="Q74" s="64"/>
      <c r="R74" s="64"/>
      <c r="S74" s="65"/>
      <c r="U74" s="55"/>
      <c r="V74" s="55"/>
      <c r="W74" s="55"/>
    </row>
    <row r="75" spans="2:23">
      <c r="B75" s="63"/>
      <c r="C75" s="64"/>
      <c r="D75" s="64"/>
      <c r="E75" s="64"/>
      <c r="F75" s="64"/>
      <c r="G75" s="63"/>
      <c r="H75" s="64"/>
      <c r="I75" s="64">
        <f>PRODUCT(M21,B41)</f>
        <v>-4.5107020449413494E-3</v>
      </c>
      <c r="J75" s="64">
        <f t="shared" ref="J75:L75" si="22">PRODUCT(N21,C41)</f>
        <v>-2.6844271667311074E-2</v>
      </c>
      <c r="K75" s="64">
        <f t="shared" si="22"/>
        <v>-1.3920316502015076E-3</v>
      </c>
      <c r="L75" s="64">
        <f t="shared" si="22"/>
        <v>-3.1108675911388904E-2</v>
      </c>
      <c r="M75" s="64"/>
      <c r="N75" s="64"/>
      <c r="O75" s="64"/>
      <c r="P75" s="65"/>
      <c r="Q75" s="64"/>
      <c r="R75" s="64"/>
      <c r="S75" s="65"/>
      <c r="U75" s="55"/>
      <c r="V75" s="55"/>
      <c r="W75" s="55"/>
    </row>
    <row r="76" spans="2:23">
      <c r="B76" s="63"/>
      <c r="C76" s="64"/>
      <c r="D76" s="64"/>
      <c r="E76" s="64"/>
      <c r="F76" s="64"/>
      <c r="G76" s="63"/>
      <c r="H76" s="80" t="s">
        <v>129</v>
      </c>
      <c r="I76" s="64" t="s">
        <v>134</v>
      </c>
      <c r="J76" s="64"/>
      <c r="K76" s="65"/>
      <c r="L76" s="64"/>
      <c r="M76" s="64"/>
      <c r="N76" s="64"/>
      <c r="O76" s="64"/>
      <c r="P76" s="65"/>
      <c r="Q76" s="64"/>
      <c r="R76" s="64"/>
      <c r="S76" s="65"/>
    </row>
    <row r="77" spans="2:23">
      <c r="B77" s="63"/>
      <c r="C77" s="64"/>
      <c r="D77" s="64"/>
      <c r="E77" s="64"/>
      <c r="F77" s="64"/>
      <c r="G77" s="63"/>
      <c r="H77" s="64"/>
      <c r="I77" s="64">
        <f>1-B41</f>
        <v>0.43783246776412088</v>
      </c>
      <c r="J77" s="64">
        <f t="shared" ref="J77:L77" si="23">1-C41</f>
        <v>0.76248267805918968</v>
      </c>
      <c r="K77" s="64">
        <f t="shared" si="23"/>
        <v>0.6231260319421329</v>
      </c>
      <c r="L77" s="64">
        <f t="shared" si="23"/>
        <v>0.40159849992501839</v>
      </c>
      <c r="M77" s="64"/>
      <c r="N77" s="64"/>
      <c r="O77" s="64"/>
      <c r="P77" s="65"/>
      <c r="Q77" s="64"/>
      <c r="R77" s="64"/>
      <c r="S77" s="65"/>
    </row>
    <row r="78" spans="2:23">
      <c r="B78" s="63"/>
      <c r="C78" s="64"/>
      <c r="D78" s="64"/>
      <c r="E78" s="64"/>
      <c r="F78" s="64"/>
      <c r="G78" s="63"/>
      <c r="H78" s="64"/>
      <c r="I78" s="64" t="s">
        <v>126</v>
      </c>
      <c r="J78" s="64"/>
      <c r="K78" s="65"/>
      <c r="L78" s="64"/>
      <c r="M78" s="64"/>
      <c r="N78" s="64"/>
      <c r="O78" s="64"/>
      <c r="P78" s="65"/>
      <c r="Q78" s="64"/>
      <c r="R78" s="64"/>
      <c r="S78" s="65"/>
    </row>
    <row r="79" spans="2:23">
      <c r="B79" s="63"/>
      <c r="C79" s="64"/>
      <c r="D79" s="64"/>
      <c r="E79" s="64"/>
      <c r="F79" s="64"/>
      <c r="G79" s="63"/>
      <c r="H79" s="80" t="s">
        <v>191</v>
      </c>
      <c r="I79" s="81">
        <f>PRODUCT(I75,I77)</f>
        <v>-1.9749318076853375E-3</v>
      </c>
      <c r="J79" s="81">
        <f t="shared" ref="J79:L79" si="24">PRODUCT(J75,J77)</f>
        <v>-2.0468292151439776E-2</v>
      </c>
      <c r="K79" s="81">
        <f t="shared" si="24"/>
        <v>-8.6741115852792463E-4</v>
      </c>
      <c r="L79" s="81">
        <f t="shared" si="24"/>
        <v>-1.2493197580667338E-2</v>
      </c>
      <c r="M79" s="64"/>
      <c r="N79" s="64"/>
      <c r="O79" s="64"/>
      <c r="P79" s="65"/>
      <c r="Q79" s="64"/>
      <c r="R79" s="64"/>
      <c r="S79" s="65"/>
    </row>
    <row r="80" spans="2:23">
      <c r="B80" s="63"/>
      <c r="C80" s="64"/>
      <c r="D80" s="64"/>
      <c r="E80" s="64"/>
      <c r="F80" s="64"/>
      <c r="G80" s="88">
        <v>12</v>
      </c>
      <c r="H80" s="48" t="s">
        <v>135</v>
      </c>
      <c r="I80" s="48"/>
      <c r="J80" s="64"/>
      <c r="K80" s="65"/>
      <c r="L80" s="64"/>
      <c r="M80" s="88">
        <v>13</v>
      </c>
      <c r="N80" s="51" t="s">
        <v>138</v>
      </c>
      <c r="O80" s="51"/>
      <c r="P80" s="64" t="s">
        <v>139</v>
      </c>
      <c r="Q80" s="64"/>
      <c r="R80" s="64"/>
      <c r="S80" s="65"/>
    </row>
    <row r="81" spans="2:23">
      <c r="B81" s="63"/>
      <c r="C81" s="64"/>
      <c r="D81" s="64"/>
      <c r="E81" s="64"/>
      <c r="F81" s="64"/>
      <c r="G81" s="63"/>
      <c r="H81" s="64"/>
      <c r="I81" s="42" t="s">
        <v>136</v>
      </c>
      <c r="J81" s="42"/>
      <c r="K81" s="42"/>
      <c r="L81" s="50"/>
      <c r="M81" s="63"/>
      <c r="N81" s="64"/>
      <c r="O81" s="64" t="s">
        <v>140</v>
      </c>
      <c r="P81" s="64"/>
      <c r="Q81" s="64"/>
      <c r="R81" s="64"/>
      <c r="S81" s="65"/>
    </row>
    <row r="82" spans="2:23">
      <c r="B82" s="63"/>
      <c r="C82" s="64"/>
      <c r="D82" s="64"/>
      <c r="E82" s="64"/>
      <c r="F82" s="64"/>
      <c r="G82" s="64"/>
      <c r="H82" s="80" t="s">
        <v>137</v>
      </c>
      <c r="I82" s="64">
        <f>I58</f>
        <v>-3.1731168369528974E-2</v>
      </c>
      <c r="J82" s="64"/>
      <c r="K82" s="64"/>
      <c r="L82" s="64"/>
      <c r="M82" s="63"/>
      <c r="N82" s="80" t="s">
        <v>141</v>
      </c>
      <c r="O82" s="64">
        <f t="array" ref="O82:O91">MMULT(D2:S11,I82:I97)</f>
        <v>2.9558828364235935E-2</v>
      </c>
      <c r="P82" s="64"/>
      <c r="Q82" s="64"/>
      <c r="R82" s="64"/>
      <c r="S82" s="65"/>
    </row>
    <row r="83" spans="2:23">
      <c r="B83" s="63"/>
      <c r="C83" s="64"/>
      <c r="D83" s="64"/>
      <c r="E83" s="64"/>
      <c r="F83" s="64"/>
      <c r="G83" s="63"/>
      <c r="H83" s="64"/>
      <c r="I83" s="64">
        <f>J58</f>
        <v>-1.2429472103238557E-3</v>
      </c>
      <c r="J83" s="64"/>
      <c r="K83" s="64"/>
      <c r="L83" s="64"/>
      <c r="M83" s="64"/>
      <c r="N83" s="64"/>
      <c r="O83" s="64">
        <v>-5.2225180745203673E-2</v>
      </c>
      <c r="P83" s="64"/>
      <c r="Q83" s="64"/>
      <c r="R83" s="64"/>
      <c r="S83" s="65"/>
    </row>
    <row r="84" spans="2:23">
      <c r="B84" s="63"/>
      <c r="C84" s="64"/>
      <c r="D84" s="64"/>
      <c r="E84" s="64"/>
      <c r="F84" s="64"/>
      <c r="G84" s="63"/>
      <c r="H84" s="64"/>
      <c r="I84" s="64">
        <f>K58</f>
        <v>-2.403694711482899E-2</v>
      </c>
      <c r="J84" s="64"/>
      <c r="K84" s="64"/>
      <c r="L84" s="64"/>
      <c r="M84" s="64"/>
      <c r="N84" s="64"/>
      <c r="O84" s="64">
        <v>2.5924441668916311E-2</v>
      </c>
      <c r="P84" s="64"/>
      <c r="Q84" s="64"/>
      <c r="R84" s="64"/>
      <c r="S84" s="65"/>
    </row>
    <row r="85" spans="2:23">
      <c r="B85" s="63"/>
      <c r="C85" s="64"/>
      <c r="D85" s="64"/>
      <c r="E85" s="64"/>
      <c r="F85" s="64"/>
      <c r="G85" s="66"/>
      <c r="H85" s="67"/>
      <c r="I85" s="64">
        <f>L58</f>
        <v>-1.5753470653781974E-3</v>
      </c>
      <c r="J85" s="64"/>
      <c r="K85" s="64"/>
      <c r="L85" s="64"/>
      <c r="M85" s="64"/>
      <c r="N85" s="64"/>
      <c r="O85" s="64">
        <v>-1.4794333746265757E-2</v>
      </c>
      <c r="P85" s="64"/>
      <c r="Q85" s="64"/>
      <c r="R85" s="64"/>
      <c r="S85" s="65"/>
    </row>
    <row r="86" spans="2:23">
      <c r="B86" s="63"/>
      <c r="C86" s="64"/>
      <c r="D86" s="64"/>
      <c r="E86" s="64"/>
      <c r="F86" s="64"/>
      <c r="G86" s="64"/>
      <c r="H86" s="64"/>
      <c r="I86" s="64">
        <f>I65</f>
        <v>-3.7175961950426397E-3</v>
      </c>
      <c r="J86" s="64"/>
      <c r="K86" s="64"/>
      <c r="L86" s="64"/>
      <c r="M86" s="64"/>
      <c r="N86" s="64"/>
      <c r="O86" s="64">
        <v>-5.1858389842899767E-3</v>
      </c>
      <c r="P86" s="64"/>
      <c r="Q86" s="64"/>
      <c r="R86" s="64"/>
      <c r="S86" s="65"/>
    </row>
    <row r="87" spans="2:23">
      <c r="B87" s="63"/>
      <c r="C87" s="64"/>
      <c r="D87" s="64"/>
      <c r="E87" s="64"/>
      <c r="F87" s="64"/>
      <c r="G87" s="64"/>
      <c r="H87" s="64"/>
      <c r="I87" s="64">
        <f>J65</f>
        <v>-9.5702890666792533E-3</v>
      </c>
      <c r="J87" s="64"/>
      <c r="K87" s="64"/>
      <c r="L87" s="64"/>
      <c r="M87" s="64"/>
      <c r="N87" s="64"/>
      <c r="O87" s="64">
        <v>-6.3207254197426982E-3</v>
      </c>
      <c r="P87" s="64"/>
      <c r="Q87" s="64"/>
      <c r="R87" s="64"/>
      <c r="S87" s="65"/>
    </row>
    <row r="88" spans="2:23">
      <c r="B88" s="63"/>
      <c r="C88" s="64"/>
      <c r="D88" s="64"/>
      <c r="E88" s="64"/>
      <c r="F88" s="64"/>
      <c r="G88" s="64"/>
      <c r="H88" s="64"/>
      <c r="I88" s="64">
        <f>K65</f>
        <v>-1.224414129095936E-3</v>
      </c>
      <c r="J88" s="64"/>
      <c r="K88" s="64"/>
      <c r="L88" s="64"/>
      <c r="M88" s="64"/>
      <c r="N88" s="64"/>
      <c r="O88" s="64">
        <v>-4.0905097266112338E-3</v>
      </c>
      <c r="P88" s="64"/>
      <c r="Q88" s="64"/>
      <c r="R88" s="64"/>
      <c r="S88" s="65"/>
      <c r="U88" s="55"/>
      <c r="V88" s="55"/>
      <c r="W88" s="55"/>
    </row>
    <row r="89" spans="2:23">
      <c r="B89" s="63"/>
      <c r="C89" s="64"/>
      <c r="D89" s="64"/>
      <c r="E89" s="64"/>
      <c r="F89" s="64"/>
      <c r="G89" s="64"/>
      <c r="H89" s="64"/>
      <c r="I89" s="64">
        <f>L65</f>
        <v>-1.7468179127799157E-2</v>
      </c>
      <c r="J89" s="64"/>
      <c r="K89" s="64"/>
      <c r="L89" s="64"/>
      <c r="M89" s="64"/>
      <c r="N89" s="64"/>
      <c r="O89" s="64">
        <v>2.9455915330938928E-5</v>
      </c>
      <c r="P89" s="64"/>
      <c r="Q89" s="64"/>
      <c r="R89" s="64"/>
      <c r="S89" s="65"/>
    </row>
    <row r="90" spans="2:23">
      <c r="B90" s="63"/>
      <c r="C90" s="64"/>
      <c r="D90" s="64"/>
      <c r="E90" s="64"/>
      <c r="F90" s="64"/>
      <c r="G90" s="64"/>
      <c r="H90" s="64"/>
      <c r="I90" s="64">
        <f>I72</f>
        <v>0</v>
      </c>
      <c r="J90" s="64"/>
      <c r="K90" s="64"/>
      <c r="L90" s="64"/>
      <c r="M90" s="64"/>
      <c r="N90" s="64"/>
      <c r="O90" s="64">
        <v>-2.1805225007847543E-2</v>
      </c>
      <c r="P90" s="64"/>
      <c r="Q90" s="64"/>
      <c r="R90" s="64"/>
      <c r="S90" s="65"/>
    </row>
    <row r="91" spans="2:23">
      <c r="B91" s="63"/>
      <c r="C91" s="64"/>
      <c r="D91" s="64"/>
      <c r="E91" s="64"/>
      <c r="F91" s="64"/>
      <c r="G91" s="64"/>
      <c r="H91" s="64"/>
      <c r="I91" s="64">
        <f>J72</f>
        <v>0</v>
      </c>
      <c r="J91" s="64"/>
      <c r="K91" s="64"/>
      <c r="L91" s="64"/>
      <c r="M91" s="64"/>
      <c r="N91" s="64"/>
      <c r="O91" s="64">
        <v>-1.1790045424015533E-2</v>
      </c>
      <c r="P91" s="64"/>
      <c r="Q91" s="64"/>
      <c r="R91" s="64"/>
      <c r="S91" s="65"/>
      <c r="U91" s="55"/>
      <c r="V91" s="56"/>
      <c r="W91" s="56"/>
    </row>
    <row r="92" spans="2:23">
      <c r="B92" s="63"/>
      <c r="C92" s="64"/>
      <c r="D92" s="64"/>
      <c r="E92" s="64"/>
      <c r="F92" s="64"/>
      <c r="G92" s="64"/>
      <c r="H92" s="64"/>
      <c r="I92" s="64">
        <f>K72</f>
        <v>0</v>
      </c>
      <c r="J92" s="64"/>
      <c r="K92" s="64"/>
      <c r="L92" s="64"/>
      <c r="M92" s="64"/>
      <c r="N92" s="64"/>
      <c r="O92" s="64"/>
      <c r="P92" s="64"/>
      <c r="Q92" s="64"/>
      <c r="R92" s="64"/>
      <c r="S92" s="65"/>
      <c r="U92" s="55"/>
      <c r="V92" s="56"/>
      <c r="W92" s="56"/>
    </row>
    <row r="93" spans="2:23">
      <c r="B93" s="63"/>
      <c r="C93" s="64"/>
      <c r="D93" s="64"/>
      <c r="E93" s="64"/>
      <c r="F93" s="64"/>
      <c r="G93" s="64"/>
      <c r="H93" s="64"/>
      <c r="I93" s="64">
        <f>L72</f>
        <v>0</v>
      </c>
      <c r="J93" s="64"/>
      <c r="K93" s="64"/>
      <c r="L93" s="64"/>
      <c r="M93" s="64"/>
      <c r="N93" s="64"/>
      <c r="O93" s="64"/>
      <c r="P93" s="64"/>
      <c r="Q93" s="64"/>
      <c r="R93" s="64"/>
      <c r="S93" s="65"/>
      <c r="U93" s="55"/>
      <c r="V93" s="56"/>
      <c r="W93" s="56"/>
    </row>
    <row r="94" spans="2:23">
      <c r="B94" s="63"/>
      <c r="C94" s="64"/>
      <c r="D94" s="64"/>
      <c r="E94" s="64"/>
      <c r="F94" s="64"/>
      <c r="G94" s="64"/>
      <c r="H94" s="64"/>
      <c r="I94" s="67">
        <f>I79</f>
        <v>-1.9749318076853375E-3</v>
      </c>
      <c r="J94" s="64"/>
      <c r="K94" s="64"/>
      <c r="L94" s="64"/>
      <c r="M94" s="64"/>
      <c r="N94" s="64"/>
      <c r="O94" s="64"/>
      <c r="P94" s="64"/>
      <c r="Q94" s="64"/>
      <c r="R94" s="64"/>
      <c r="S94" s="65"/>
      <c r="V94" s="56"/>
      <c r="W94" s="56"/>
    </row>
    <row r="95" spans="2:23">
      <c r="B95" s="63"/>
      <c r="C95" s="64"/>
      <c r="D95" s="64"/>
      <c r="E95" s="64"/>
      <c r="F95" s="64"/>
      <c r="G95" s="64"/>
      <c r="H95" s="64"/>
      <c r="I95" s="67">
        <f>J79</f>
        <v>-2.0468292151439776E-2</v>
      </c>
      <c r="J95" s="64"/>
      <c r="K95" s="64"/>
      <c r="L95" s="64"/>
      <c r="M95" s="64"/>
      <c r="N95" s="64"/>
      <c r="O95" s="64"/>
      <c r="P95" s="64"/>
      <c r="Q95" s="64"/>
      <c r="R95" s="64"/>
      <c r="S95" s="65"/>
      <c r="V95" s="56"/>
      <c r="W95" s="56"/>
    </row>
    <row r="96" spans="2:23">
      <c r="B96" s="63"/>
      <c r="C96" s="64"/>
      <c r="D96" s="64"/>
      <c r="E96" s="64"/>
      <c r="F96" s="64"/>
      <c r="G96" s="64"/>
      <c r="H96" s="64"/>
      <c r="I96" s="67">
        <f>K79</f>
        <v>-8.6741115852792463E-4</v>
      </c>
      <c r="J96" s="64"/>
      <c r="K96" s="64"/>
      <c r="L96" s="64"/>
      <c r="M96" s="64"/>
      <c r="N96" s="64"/>
      <c r="O96" s="64"/>
      <c r="P96" s="64"/>
      <c r="Q96" s="64"/>
      <c r="R96" s="64"/>
      <c r="S96" s="65"/>
      <c r="V96" s="56"/>
      <c r="W96" s="56"/>
    </row>
    <row r="97" spans="2:23">
      <c r="B97" s="63"/>
      <c r="C97" s="64"/>
      <c r="D97" s="64"/>
      <c r="E97" s="64"/>
      <c r="F97" s="64"/>
      <c r="G97" s="64"/>
      <c r="H97" s="64"/>
      <c r="I97" s="67">
        <f>L79</f>
        <v>-1.2493197580667338E-2</v>
      </c>
      <c r="J97" s="64"/>
      <c r="K97" s="64"/>
      <c r="L97" s="64"/>
      <c r="M97" s="64"/>
      <c r="N97" s="64"/>
      <c r="O97" s="64"/>
      <c r="P97" s="64"/>
      <c r="Q97" s="64"/>
      <c r="R97" s="64"/>
      <c r="S97" s="65"/>
      <c r="V97" s="56"/>
      <c r="W97" s="56"/>
    </row>
    <row r="98" spans="2:23">
      <c r="B98" s="63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5"/>
      <c r="V98" s="56"/>
      <c r="W98" s="56"/>
    </row>
    <row r="99" spans="2:23">
      <c r="B99" s="63"/>
      <c r="C99" s="64"/>
      <c r="D99" s="64"/>
      <c r="E99" s="64"/>
      <c r="F99" s="64"/>
      <c r="G99" s="91" t="s">
        <v>142</v>
      </c>
      <c r="H99" s="70" t="s">
        <v>18</v>
      </c>
      <c r="I99" s="70" t="s">
        <v>19</v>
      </c>
      <c r="J99" s="92" t="s">
        <v>24</v>
      </c>
      <c r="K99" s="92" t="s">
        <v>25</v>
      </c>
      <c r="L99" s="92" t="s">
        <v>26</v>
      </c>
      <c r="M99" s="92" t="s">
        <v>27</v>
      </c>
      <c r="N99" s="92" t="s">
        <v>20</v>
      </c>
      <c r="O99" s="92" t="s">
        <v>21</v>
      </c>
      <c r="P99" s="92" t="s">
        <v>22</v>
      </c>
      <c r="Q99" s="92" t="s">
        <v>23</v>
      </c>
      <c r="R99" s="64"/>
      <c r="S99" s="65"/>
    </row>
    <row r="100" spans="2:23">
      <c r="B100" s="63"/>
      <c r="C100" s="64"/>
      <c r="D100" s="64"/>
      <c r="E100" s="64"/>
      <c r="F100" s="64"/>
      <c r="G100" s="64"/>
      <c r="H100" s="64">
        <f t="array" ref="H100:Q100">TRANSPOSE(O82:O91)</f>
        <v>2.9558828364235935E-2</v>
      </c>
      <c r="I100" s="64">
        <v>-5.2225180745203673E-2</v>
      </c>
      <c r="J100" s="64">
        <v>2.5924441668916311E-2</v>
      </c>
      <c r="K100" s="64">
        <v>-1.4794333746265757E-2</v>
      </c>
      <c r="L100" s="64">
        <v>-5.1858389842899767E-3</v>
      </c>
      <c r="M100" s="64">
        <v>-6.3207254197426982E-3</v>
      </c>
      <c r="N100" s="64">
        <v>-4.0905097266112338E-3</v>
      </c>
      <c r="O100" s="64">
        <v>2.9455915330938928E-5</v>
      </c>
      <c r="P100" s="64">
        <v>-2.1805225007847543E-2</v>
      </c>
      <c r="Q100" s="64">
        <v>-1.1790045424015533E-2</v>
      </c>
      <c r="R100" s="64"/>
      <c r="S100" s="65"/>
    </row>
    <row r="101" spans="2:23">
      <c r="B101" s="63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5"/>
    </row>
    <row r="102" spans="2:23">
      <c r="B102" s="63"/>
      <c r="C102" s="64"/>
      <c r="D102" s="64"/>
      <c r="E102" s="64"/>
      <c r="F102" s="64"/>
      <c r="G102" s="88">
        <v>14</v>
      </c>
      <c r="H102" s="79" t="s">
        <v>143</v>
      </c>
      <c r="I102" s="79"/>
      <c r="J102" s="64"/>
      <c r="K102" s="64"/>
      <c r="L102" s="64"/>
      <c r="M102" s="64"/>
      <c r="N102" s="64"/>
      <c r="O102" s="64"/>
      <c r="P102" s="64"/>
      <c r="Q102" s="64"/>
      <c r="R102" s="64"/>
      <c r="S102" s="65"/>
    </row>
    <row r="103" spans="2:23">
      <c r="B103" s="63"/>
      <c r="C103" s="64"/>
      <c r="D103" s="64"/>
      <c r="E103" s="64"/>
      <c r="F103" s="64"/>
      <c r="G103" s="63"/>
      <c r="H103" s="64"/>
      <c r="I103" s="64" t="s">
        <v>144</v>
      </c>
      <c r="J103" s="64"/>
      <c r="K103" s="64"/>
      <c r="L103" s="64"/>
      <c r="M103" s="64"/>
      <c r="N103" s="64"/>
      <c r="O103" s="64"/>
      <c r="P103" s="64"/>
      <c r="Q103" s="64"/>
      <c r="R103" s="64"/>
      <c r="S103" s="65"/>
    </row>
    <row r="104" spans="2:23">
      <c r="B104" s="63"/>
      <c r="C104" s="64"/>
      <c r="D104" s="64"/>
      <c r="E104" s="64"/>
      <c r="F104" s="64"/>
      <c r="G104" s="63"/>
      <c r="H104" s="64"/>
      <c r="I104" s="64">
        <f>N100</f>
        <v>-4.0905097266112338E-3</v>
      </c>
      <c r="J104" s="64">
        <f t="shared" ref="J104:L104" si="25">O100</f>
        <v>2.9455915330938928E-5</v>
      </c>
      <c r="K104" s="64">
        <f t="shared" si="25"/>
        <v>-2.1805225007847543E-2</v>
      </c>
      <c r="L104" s="64">
        <f t="shared" si="25"/>
        <v>-1.1790045424015533E-2</v>
      </c>
      <c r="M104" s="64"/>
      <c r="N104" s="64"/>
      <c r="O104" s="64"/>
      <c r="P104" s="64"/>
      <c r="Q104" s="64"/>
      <c r="R104" s="64"/>
      <c r="S104" s="65"/>
    </row>
    <row r="105" spans="2:23">
      <c r="B105" s="63"/>
      <c r="C105" s="64"/>
      <c r="D105" s="64"/>
      <c r="E105" s="64"/>
      <c r="F105" s="64"/>
      <c r="G105" s="63"/>
      <c r="H105" s="64" t="s">
        <v>145</v>
      </c>
      <c r="I105" s="64" t="s">
        <v>146</v>
      </c>
      <c r="J105" s="64" t="s">
        <v>147</v>
      </c>
      <c r="K105" s="64"/>
      <c r="L105" s="64"/>
      <c r="M105" s="64"/>
      <c r="N105" s="64"/>
      <c r="O105" s="64"/>
      <c r="P105" s="64"/>
      <c r="Q105" s="64"/>
      <c r="R105" s="64"/>
      <c r="S105" s="65"/>
    </row>
    <row r="106" spans="2:23">
      <c r="B106" s="63"/>
      <c r="C106" s="64"/>
      <c r="D106" s="64"/>
      <c r="E106" s="64"/>
      <c r="F106" s="64"/>
      <c r="G106" s="54">
        <v>15</v>
      </c>
      <c r="H106" s="47" t="s">
        <v>148</v>
      </c>
      <c r="I106" s="47"/>
      <c r="J106" s="64"/>
      <c r="K106" s="64"/>
      <c r="L106" s="64"/>
      <c r="M106" s="64"/>
      <c r="N106" s="64"/>
      <c r="O106" s="64"/>
      <c r="P106" s="64"/>
      <c r="Q106" s="64"/>
      <c r="R106" s="64"/>
      <c r="S106" s="65"/>
    </row>
    <row r="107" spans="2:23">
      <c r="B107" s="63"/>
      <c r="C107" s="64"/>
      <c r="D107" s="64"/>
      <c r="E107" s="64"/>
      <c r="F107" s="64"/>
      <c r="G107" s="64"/>
      <c r="H107" s="64"/>
      <c r="I107" s="64" t="s">
        <v>149</v>
      </c>
      <c r="J107" s="64"/>
      <c r="K107" s="64"/>
      <c r="L107" s="64"/>
      <c r="M107" s="64"/>
      <c r="N107" s="64"/>
      <c r="O107" s="64"/>
      <c r="P107" s="64"/>
      <c r="Q107" s="64"/>
      <c r="R107" s="64"/>
      <c r="S107" s="65"/>
    </row>
    <row r="108" spans="2:23">
      <c r="B108" s="63"/>
      <c r="C108" s="64"/>
      <c r="D108" s="64"/>
      <c r="E108" s="64"/>
      <c r="F108" s="64"/>
      <c r="G108" s="64" t="s">
        <v>193</v>
      </c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5"/>
    </row>
    <row r="109" spans="2:23">
      <c r="B109" s="66"/>
      <c r="C109" s="67"/>
      <c r="D109" s="67"/>
      <c r="E109" s="67"/>
      <c r="F109" s="67"/>
      <c r="G109" s="64">
        <f>iNPUT!A27</f>
        <v>1</v>
      </c>
      <c r="H109" s="64">
        <f>iNPUT!B27</f>
        <v>0</v>
      </c>
      <c r="I109" s="64">
        <f>iNPUT!C27</f>
        <v>0.32104638099991395</v>
      </c>
      <c r="J109" s="64">
        <f>iNPUT!D27</f>
        <v>0.35222222222222227</v>
      </c>
      <c r="K109" s="64">
        <f>iNPUT!E27</f>
        <v>0.29394736842105268</v>
      </c>
      <c r="L109" s="64">
        <f>iNPUT!F27</f>
        <v>0.27491501438660726</v>
      </c>
      <c r="M109" s="64">
        <f>iNPUT!G27</f>
        <v>0</v>
      </c>
      <c r="N109" s="64">
        <f>iNPUT!H27</f>
        <v>0</v>
      </c>
      <c r="O109" s="64">
        <f>iNPUT!I27</f>
        <v>0</v>
      </c>
      <c r="P109" s="65">
        <f>iNPUT!J27</f>
        <v>0</v>
      </c>
      <c r="Q109" s="64"/>
      <c r="R109" s="64"/>
      <c r="S109" s="65"/>
    </row>
    <row r="110" spans="2:23">
      <c r="B110" s="63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5"/>
      <c r="Q110" s="64"/>
      <c r="R110" s="64"/>
      <c r="S110" s="65"/>
    </row>
    <row r="111" spans="2:23">
      <c r="B111" s="63"/>
      <c r="C111" s="64"/>
      <c r="D111" s="64"/>
      <c r="E111" s="64"/>
      <c r="F111" s="64"/>
      <c r="G111" s="64" t="s">
        <v>150</v>
      </c>
      <c r="H111" s="64"/>
      <c r="I111" s="64"/>
      <c r="J111" s="64"/>
      <c r="K111" s="64"/>
      <c r="L111" s="64"/>
      <c r="M111" s="64"/>
      <c r="N111" s="64"/>
      <c r="O111" s="64"/>
      <c r="P111" s="65"/>
      <c r="Q111" s="64"/>
      <c r="R111" s="64"/>
      <c r="S111" s="65"/>
    </row>
    <row r="112" spans="2:23">
      <c r="B112" s="63"/>
      <c r="C112" s="64"/>
      <c r="D112" s="64"/>
      <c r="E112" s="64"/>
      <c r="F112" s="64"/>
      <c r="G112" s="42" t="s">
        <v>114</v>
      </c>
      <c r="H112" s="42"/>
      <c r="I112" s="64">
        <v>0</v>
      </c>
      <c r="J112" s="64">
        <v>0</v>
      </c>
      <c r="K112" s="64">
        <v>0</v>
      </c>
      <c r="L112" s="64">
        <v>0</v>
      </c>
      <c r="M112" s="64"/>
      <c r="N112" s="64"/>
      <c r="O112" s="64"/>
      <c r="P112" s="65"/>
      <c r="Q112" s="64"/>
      <c r="R112" s="64"/>
      <c r="S112" s="65"/>
    </row>
    <row r="113" spans="2:20">
      <c r="B113" s="63"/>
      <c r="C113" s="64"/>
      <c r="D113" s="64"/>
      <c r="E113" s="64"/>
      <c r="F113" s="64"/>
      <c r="G113" s="42" t="s">
        <v>143</v>
      </c>
      <c r="H113" s="42"/>
      <c r="I113" s="64">
        <v>0</v>
      </c>
      <c r="J113" s="64">
        <v>0</v>
      </c>
      <c r="K113" s="64">
        <v>0</v>
      </c>
      <c r="L113" s="64">
        <v>0</v>
      </c>
      <c r="M113" s="64"/>
      <c r="N113" s="64"/>
      <c r="O113" s="64"/>
      <c r="P113" s="65"/>
      <c r="Q113" s="64"/>
      <c r="R113" s="64"/>
      <c r="S113" s="65"/>
    </row>
    <row r="114" spans="2:20">
      <c r="B114" s="63"/>
      <c r="C114" s="64"/>
      <c r="D114" s="64"/>
      <c r="E114" s="64"/>
      <c r="F114" s="64"/>
      <c r="G114" s="64"/>
      <c r="H114" s="81" t="s">
        <v>148</v>
      </c>
      <c r="I114" s="57">
        <f t="array" ref="I114:R129">MMULT(I82:I97,G109:P109)</f>
        <v>-3.1731168369528974E-2</v>
      </c>
      <c r="J114" s="57">
        <v>0</v>
      </c>
      <c r="K114" s="57">
        <v>-1.0187176769936218E-2</v>
      </c>
      <c r="L114" s="57">
        <v>-1.1176422636822985E-2</v>
      </c>
      <c r="M114" s="57">
        <v>-9.3272934391483864E-3</v>
      </c>
      <c r="N114" s="57">
        <v>-8.7233746088129158E-3</v>
      </c>
      <c r="O114" s="57">
        <v>0</v>
      </c>
      <c r="P114" s="57">
        <v>0</v>
      </c>
      <c r="Q114" s="57">
        <v>0</v>
      </c>
      <c r="R114" s="57">
        <v>0</v>
      </c>
      <c r="S114" s="65"/>
    </row>
    <row r="115" spans="2:20">
      <c r="B115" s="63"/>
      <c r="C115" s="64"/>
      <c r="D115" s="64"/>
      <c r="E115" s="64"/>
      <c r="F115" s="64"/>
      <c r="G115" s="64"/>
      <c r="H115" s="64"/>
      <c r="I115" s="57">
        <v>-1.2429472103238557E-3</v>
      </c>
      <c r="J115" s="57">
        <v>0</v>
      </c>
      <c r="K115" s="57">
        <v>-3.9904370364841272E-4</v>
      </c>
      <c r="L115" s="57">
        <v>-4.3779362852518032E-4</v>
      </c>
      <c r="M115" s="57">
        <v>-3.6536106156098605E-4</v>
      </c>
      <c r="N115" s="57">
        <v>-3.4170485020797615E-4</v>
      </c>
      <c r="O115" s="57">
        <v>0</v>
      </c>
      <c r="P115" s="57">
        <v>0</v>
      </c>
      <c r="Q115" s="57">
        <v>0</v>
      </c>
      <c r="R115" s="57">
        <v>0</v>
      </c>
      <c r="S115" s="65"/>
    </row>
    <row r="116" spans="2:20">
      <c r="B116" s="63"/>
      <c r="C116" s="64"/>
      <c r="D116" s="64"/>
      <c r="E116" s="64"/>
      <c r="F116" s="64"/>
      <c r="G116" s="64"/>
      <c r="H116" s="64"/>
      <c r="I116" s="57">
        <v>-2.403694711482899E-2</v>
      </c>
      <c r="J116" s="57">
        <v>0</v>
      </c>
      <c r="K116" s="57">
        <v>-7.7169748815021704E-3</v>
      </c>
      <c r="L116" s="57">
        <v>-8.4663469282231004E-3</v>
      </c>
      <c r="M116" s="57">
        <v>-7.0655973492799963E-3</v>
      </c>
      <c r="N116" s="57">
        <v>-6.6081176618833296E-3</v>
      </c>
      <c r="O116" s="57">
        <v>0</v>
      </c>
      <c r="P116" s="57">
        <v>0</v>
      </c>
      <c r="Q116" s="57">
        <v>0</v>
      </c>
      <c r="R116" s="57">
        <v>0</v>
      </c>
      <c r="S116" s="65"/>
    </row>
    <row r="117" spans="2:20">
      <c r="B117" s="63"/>
      <c r="C117" s="64"/>
      <c r="D117" s="64"/>
      <c r="E117" s="64"/>
      <c r="F117" s="64"/>
      <c r="G117" s="67"/>
      <c r="H117" s="67"/>
      <c r="I117" s="57">
        <v>-1.5753470653781974E-3</v>
      </c>
      <c r="J117" s="57">
        <v>0</v>
      </c>
      <c r="K117" s="57">
        <v>-5.0575947415850515E-4</v>
      </c>
      <c r="L117" s="57">
        <v>-5.5487224413876518E-4</v>
      </c>
      <c r="M117" s="57">
        <v>-4.6306912421774913E-4</v>
      </c>
      <c r="N117" s="57">
        <v>-4.3308656114234668E-4</v>
      </c>
      <c r="O117" s="57">
        <v>0</v>
      </c>
      <c r="P117" s="57">
        <v>0</v>
      </c>
      <c r="Q117" s="57">
        <v>0</v>
      </c>
      <c r="R117" s="57">
        <v>0</v>
      </c>
      <c r="S117" s="65"/>
    </row>
    <row r="118" spans="2:20">
      <c r="B118" s="63"/>
      <c r="C118" s="64"/>
      <c r="D118" s="64"/>
      <c r="E118" s="64"/>
      <c r="F118" s="64"/>
      <c r="G118" s="64"/>
      <c r="H118" s="64"/>
      <c r="I118" s="57">
        <v>-3.7175961950426397E-3</v>
      </c>
      <c r="J118" s="57">
        <v>0</v>
      </c>
      <c r="K118" s="57">
        <v>-1.1935208044374897E-3</v>
      </c>
      <c r="L118" s="57">
        <v>-1.3094199931427966E-3</v>
      </c>
      <c r="M118" s="57">
        <v>-1.0927776183849024E-3</v>
      </c>
      <c r="N118" s="57">
        <v>-1.0220230114437437E-3</v>
      </c>
      <c r="O118" s="57">
        <v>0</v>
      </c>
      <c r="P118" s="57">
        <v>0</v>
      </c>
      <c r="Q118" s="57">
        <v>0</v>
      </c>
      <c r="R118" s="57">
        <v>0</v>
      </c>
      <c r="S118" s="65"/>
    </row>
    <row r="119" spans="2:20">
      <c r="B119" s="63"/>
      <c r="C119" s="64"/>
      <c r="D119" s="64"/>
      <c r="E119" s="64"/>
      <c r="F119" s="64"/>
      <c r="G119" s="64"/>
      <c r="H119" s="64"/>
      <c r="I119" s="57">
        <v>-9.5702890666792533E-3</v>
      </c>
      <c r="J119" s="57">
        <v>0</v>
      </c>
      <c r="K119" s="57">
        <v>-3.0725066699804184E-3</v>
      </c>
      <c r="L119" s="57">
        <v>-3.3708684823748041E-3</v>
      </c>
      <c r="M119" s="57">
        <v>-2.8131612861791388E-3</v>
      </c>
      <c r="N119" s="57">
        <v>-2.6310161564501171E-3</v>
      </c>
      <c r="O119" s="57">
        <v>0</v>
      </c>
      <c r="P119" s="57">
        <v>0</v>
      </c>
      <c r="Q119" s="57">
        <v>0</v>
      </c>
      <c r="R119" s="57">
        <v>0</v>
      </c>
      <c r="S119" s="65"/>
    </row>
    <row r="120" spans="2:20">
      <c r="B120" s="63"/>
      <c r="C120" s="64"/>
      <c r="D120" s="64"/>
      <c r="E120" s="64"/>
      <c r="F120" s="64"/>
      <c r="G120" s="64"/>
      <c r="H120" s="64"/>
      <c r="I120" s="57">
        <v>-1.224414129095936E-3</v>
      </c>
      <c r="J120" s="57">
        <v>0</v>
      </c>
      <c r="K120" s="57">
        <v>-3.930937249914117E-4</v>
      </c>
      <c r="L120" s="57">
        <v>-4.3126586547045752E-4</v>
      </c>
      <c r="M120" s="57">
        <v>-3.5991331110530548E-4</v>
      </c>
      <c r="N120" s="57">
        <v>-3.3660982791557445E-4</v>
      </c>
      <c r="O120" s="57">
        <v>0</v>
      </c>
      <c r="P120" s="57">
        <v>0</v>
      </c>
      <c r="Q120" s="57">
        <v>0</v>
      </c>
      <c r="R120" s="57">
        <v>0</v>
      </c>
      <c r="S120" s="65"/>
    </row>
    <row r="121" spans="2:20">
      <c r="B121" s="63"/>
      <c r="C121" s="64"/>
      <c r="D121" s="64"/>
      <c r="E121" s="64"/>
      <c r="F121" s="64"/>
      <c r="G121" s="64"/>
      <c r="H121" s="64"/>
      <c r="I121" s="57">
        <v>-1.7468179127799157E-2</v>
      </c>
      <c r="J121" s="57">
        <v>0</v>
      </c>
      <c r="K121" s="57">
        <v>-5.6080956916381526E-3</v>
      </c>
      <c r="L121" s="57">
        <v>-6.1526808705692597E-3</v>
      </c>
      <c r="M121" s="57">
        <v>-5.1347252857241212E-3</v>
      </c>
      <c r="N121" s="57">
        <v>-4.8022647162267382E-3</v>
      </c>
      <c r="O121" s="57">
        <v>0</v>
      </c>
      <c r="P121" s="57">
        <v>0</v>
      </c>
      <c r="Q121" s="57">
        <v>0</v>
      </c>
      <c r="R121" s="57">
        <v>0</v>
      </c>
      <c r="S121" s="65"/>
    </row>
    <row r="122" spans="2:20">
      <c r="B122" s="63"/>
      <c r="C122" s="64"/>
      <c r="D122" s="64"/>
      <c r="E122" s="64"/>
      <c r="F122" s="64"/>
      <c r="G122" s="64"/>
      <c r="H122" s="64"/>
      <c r="I122" s="57">
        <v>0</v>
      </c>
      <c r="J122" s="57">
        <v>0</v>
      </c>
      <c r="K122" s="57">
        <v>0</v>
      </c>
      <c r="L122" s="57">
        <v>0</v>
      </c>
      <c r="M122" s="57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65"/>
      <c r="T122" s="56"/>
    </row>
    <row r="123" spans="2:20">
      <c r="B123" s="63"/>
      <c r="C123" s="64"/>
      <c r="D123" s="64"/>
      <c r="E123" s="64"/>
      <c r="F123" s="64"/>
      <c r="G123" s="64"/>
      <c r="H123" s="64"/>
      <c r="I123" s="57">
        <v>0</v>
      </c>
      <c r="J123" s="57">
        <v>0</v>
      </c>
      <c r="K123" s="57">
        <v>0</v>
      </c>
      <c r="L123" s="57">
        <v>0</v>
      </c>
      <c r="M123" s="57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65"/>
      <c r="T123" s="56"/>
    </row>
    <row r="124" spans="2:20">
      <c r="B124" s="63"/>
      <c r="C124" s="64"/>
      <c r="D124" s="64"/>
      <c r="E124" s="64"/>
      <c r="F124" s="64"/>
      <c r="G124" s="64"/>
      <c r="H124" s="64"/>
      <c r="I124" s="57">
        <v>0</v>
      </c>
      <c r="J124" s="57">
        <v>0</v>
      </c>
      <c r="K124" s="57">
        <v>0</v>
      </c>
      <c r="L124" s="57">
        <v>0</v>
      </c>
      <c r="M124" s="57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65"/>
      <c r="T124" s="56"/>
    </row>
    <row r="125" spans="2:20">
      <c r="B125" s="63"/>
      <c r="C125" s="64"/>
      <c r="D125" s="64"/>
      <c r="E125" s="64"/>
      <c r="F125" s="64"/>
      <c r="G125" s="64"/>
      <c r="H125" s="64"/>
      <c r="I125" s="57">
        <v>0</v>
      </c>
      <c r="J125" s="57">
        <v>0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65"/>
      <c r="T125" s="56"/>
    </row>
    <row r="126" spans="2:20">
      <c r="B126" s="63"/>
      <c r="C126" s="64"/>
      <c r="D126" s="64"/>
      <c r="E126" s="64"/>
      <c r="F126" s="64"/>
      <c r="G126" s="64"/>
      <c r="H126" s="64"/>
      <c r="I126" s="57">
        <v>-1.9749318076853375E-3</v>
      </c>
      <c r="J126" s="57">
        <v>0</v>
      </c>
      <c r="K126" s="57">
        <v>-6.3404470957899566E-4</v>
      </c>
      <c r="L126" s="57">
        <v>-6.9561487004028005E-4</v>
      </c>
      <c r="M126" s="57">
        <v>-5.805260076801375E-4</v>
      </c>
      <c r="N126" s="57">
        <v>-5.4293840632238283E-4</v>
      </c>
      <c r="O126" s="57">
        <v>0</v>
      </c>
      <c r="P126" s="57">
        <v>0</v>
      </c>
      <c r="Q126" s="57">
        <v>0</v>
      </c>
      <c r="R126" s="57">
        <v>0</v>
      </c>
      <c r="S126" s="65"/>
      <c r="T126" s="56"/>
    </row>
    <row r="127" spans="2:20">
      <c r="B127" s="63"/>
      <c r="C127" s="64"/>
      <c r="D127" s="64"/>
      <c r="E127" s="64"/>
      <c r="F127" s="64"/>
      <c r="G127" s="64"/>
      <c r="H127" s="64"/>
      <c r="I127" s="57">
        <v>-2.0468292151439776E-2</v>
      </c>
      <c r="J127" s="57">
        <v>0</v>
      </c>
      <c r="K127" s="57">
        <v>-6.5712711204686828E-3</v>
      </c>
      <c r="L127" s="57">
        <v>-7.2093873466737889E-3</v>
      </c>
      <c r="M127" s="57">
        <v>-6.0166006139890094E-3</v>
      </c>
      <c r="N127" s="57">
        <v>-5.6270408312823466E-3</v>
      </c>
      <c r="O127" s="57">
        <v>0</v>
      </c>
      <c r="P127" s="57">
        <v>0</v>
      </c>
      <c r="Q127" s="57">
        <v>0</v>
      </c>
      <c r="R127" s="57">
        <v>0</v>
      </c>
      <c r="S127" s="65"/>
      <c r="T127" s="56"/>
    </row>
    <row r="128" spans="2:20">
      <c r="B128" s="63"/>
      <c r="C128" s="64"/>
      <c r="D128" s="64"/>
      <c r="E128" s="64"/>
      <c r="F128" s="64"/>
      <c r="G128" s="64"/>
      <c r="H128" s="64"/>
      <c r="I128" s="57">
        <v>-8.6741115852792463E-4</v>
      </c>
      <c r="J128" s="57">
        <v>0</v>
      </c>
      <c r="K128" s="57">
        <v>-2.7847921328433284E-4</v>
      </c>
      <c r="L128" s="57">
        <v>-3.0552148583705793E-4</v>
      </c>
      <c r="M128" s="57">
        <v>-2.5497322738834001E-4</v>
      </c>
      <c r="N128" s="57">
        <v>-2.3846435112580806E-4</v>
      </c>
      <c r="O128" s="57">
        <v>0</v>
      </c>
      <c r="P128" s="57">
        <v>0</v>
      </c>
      <c r="Q128" s="57">
        <v>0</v>
      </c>
      <c r="R128" s="57">
        <v>0</v>
      </c>
      <c r="S128" s="65"/>
    </row>
    <row r="129" spans="2:19">
      <c r="B129" s="63"/>
      <c r="C129" s="64"/>
      <c r="D129" s="64"/>
      <c r="E129" s="64"/>
      <c r="F129" s="64"/>
      <c r="G129" s="64"/>
      <c r="H129" s="64"/>
      <c r="I129" s="57">
        <v>-1.2493197580667338E-2</v>
      </c>
      <c r="J129" s="57">
        <v>0</v>
      </c>
      <c r="K129" s="57">
        <v>-4.0108958703901293E-3</v>
      </c>
      <c r="L129" s="57">
        <v>-4.4003818145239406E-3</v>
      </c>
      <c r="M129" s="57">
        <v>-3.6723425520014262E-3</v>
      </c>
      <c r="N129" s="57">
        <v>-3.4345675926238882E-3</v>
      </c>
      <c r="O129" s="57">
        <v>0</v>
      </c>
      <c r="P129" s="57">
        <v>0</v>
      </c>
      <c r="Q129" s="57">
        <v>0</v>
      </c>
      <c r="R129" s="57">
        <v>0</v>
      </c>
      <c r="S129" s="65"/>
    </row>
    <row r="130" spans="2:19">
      <c r="B130" s="66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8"/>
    </row>
  </sheetData>
  <mergeCells count="18">
    <mergeCell ref="G112:H112"/>
    <mergeCell ref="G113:H113"/>
    <mergeCell ref="H39:I39"/>
    <mergeCell ref="I26:K26"/>
    <mergeCell ref="I24:K24"/>
    <mergeCell ref="H42:I42"/>
    <mergeCell ref="H45:I45"/>
    <mergeCell ref="H106:I106"/>
    <mergeCell ref="I46:K46"/>
    <mergeCell ref="H50:I50"/>
    <mergeCell ref="H59:I59"/>
    <mergeCell ref="H80:I80"/>
    <mergeCell ref="N80:O80"/>
    <mergeCell ref="H36:I36"/>
    <mergeCell ref="I81:L81"/>
    <mergeCell ref="B29:E29"/>
    <mergeCell ref="N20:O20"/>
    <mergeCell ref="B26:D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Sheet1</vt:lpstr>
      <vt:lpstr>FORWARD 1</vt:lpstr>
      <vt:lpstr>BACKPRO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WALL-M 2</dc:creator>
  <cp:lastModifiedBy>rachmad agung</cp:lastModifiedBy>
  <dcterms:created xsi:type="dcterms:W3CDTF">2020-01-21T08:10:36Z</dcterms:created>
  <dcterms:modified xsi:type="dcterms:W3CDTF">2020-01-22T01:43:58Z</dcterms:modified>
</cp:coreProperties>
</file>