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dul Hakim\Documents\MATLAB\TugasAkhir3.0\"/>
    </mc:Choice>
  </mc:AlternateContent>
  <bookViews>
    <workbookView xWindow="240" yWindow="45" windowWidth="20115" windowHeight="7995" activeTab="1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E36" i="2" l="1"/>
  <c r="AN37" i="2" l="1"/>
  <c r="AM37" i="2"/>
  <c r="AL37" i="2"/>
  <c r="AN36" i="2"/>
  <c r="AM36" i="2"/>
  <c r="AL36" i="2"/>
  <c r="AK36" i="2"/>
  <c r="AG36" i="2"/>
  <c r="AJ36" i="2"/>
  <c r="AI36" i="2"/>
  <c r="AH36" i="2"/>
  <c r="AD36" i="2"/>
  <c r="AE36" i="2"/>
  <c r="AF36" i="2"/>
  <c r="AC36" i="2"/>
  <c r="V36" i="2"/>
  <c r="U36" i="2"/>
  <c r="T36" i="2"/>
  <c r="S36" i="2"/>
  <c r="Q36" i="2"/>
  <c r="R36" i="2" l="1"/>
  <c r="P36" i="2"/>
  <c r="O36" i="2"/>
  <c r="N36" i="2"/>
  <c r="M36" i="2"/>
  <c r="J36" i="2" l="1"/>
  <c r="I36" i="2"/>
  <c r="H36" i="2"/>
  <c r="G36" i="2"/>
  <c r="F36" i="2"/>
  <c r="L36" i="2" l="1"/>
  <c r="K36" i="2"/>
  <c r="AO36" i="2" l="1"/>
  <c r="Y36" i="2"/>
  <c r="AP36" i="2"/>
  <c r="X36" i="2"/>
  <c r="AB36" i="2" s="1"/>
  <c r="H39" i="1"/>
  <c r="H38" i="1"/>
  <c r="H37" i="1"/>
  <c r="G39" i="1"/>
  <c r="G38" i="1"/>
  <c r="G37" i="1"/>
  <c r="F39" i="1"/>
  <c r="F38" i="1"/>
  <c r="F37" i="1"/>
  <c r="E37" i="1"/>
  <c r="E39" i="1"/>
  <c r="E38" i="1"/>
  <c r="H36" i="1"/>
  <c r="L36" i="1" s="1"/>
  <c r="G36" i="1"/>
  <c r="K36" i="1" s="1"/>
  <c r="F36" i="1"/>
  <c r="J36" i="1" s="1"/>
  <c r="E36" i="1"/>
  <c r="I36" i="1"/>
  <c r="Q5" i="1"/>
  <c r="R5" i="1"/>
  <c r="Q6" i="1"/>
  <c r="R6" i="1"/>
  <c r="Q7" i="1"/>
  <c r="R7" i="1"/>
  <c r="R4" i="1"/>
  <c r="Q4" i="1"/>
  <c r="AT36" i="2" l="1"/>
  <c r="AQ36" i="2"/>
  <c r="W36" i="2"/>
  <c r="AA36" i="2" s="1"/>
  <c r="BD36" i="2" s="1"/>
  <c r="Z36" i="2"/>
  <c r="BC36" i="2" s="1"/>
  <c r="AS36" i="2"/>
  <c r="BB36" i="2"/>
  <c r="AR36" i="2"/>
  <c r="BE36" i="2"/>
  <c r="BA36" i="2"/>
  <c r="AW36" i="2"/>
  <c r="M36" i="1"/>
  <c r="N36" i="1" s="1"/>
  <c r="O36" i="1" s="1"/>
  <c r="H37" i="2" l="1"/>
  <c r="L37" i="2" s="1"/>
  <c r="AU36" i="2"/>
  <c r="AX36" i="2"/>
  <c r="AY36" i="2"/>
  <c r="AZ36" i="2"/>
  <c r="AV36" i="2"/>
  <c r="V36" i="1"/>
  <c r="Z36" i="1" s="1"/>
  <c r="T36" i="1"/>
  <c r="AS36" i="1" s="1"/>
  <c r="Q36" i="1"/>
  <c r="AP36" i="1" s="1"/>
  <c r="R36" i="1"/>
  <c r="AQ36" i="1" s="1"/>
  <c r="P36" i="1"/>
  <c r="AO36" i="1" s="1"/>
  <c r="S36" i="1"/>
  <c r="AR36" i="1" s="1"/>
  <c r="W36" i="1"/>
  <c r="AA36" i="1" s="1"/>
  <c r="U36" i="1"/>
  <c r="Y36" i="1" s="1"/>
  <c r="X36" i="1"/>
  <c r="AB36" i="1" s="1"/>
  <c r="G37" i="2" l="1"/>
  <c r="K37" i="2" s="1"/>
  <c r="F37" i="2"/>
  <c r="J37" i="2" s="1"/>
  <c r="E37" i="2"/>
  <c r="I37" i="2" s="1"/>
  <c r="AN36" i="1"/>
  <c r="BE36" i="1" s="1"/>
  <c r="AJ36" i="1"/>
  <c r="BA36" i="1" s="1"/>
  <c r="AF36" i="1"/>
  <c r="AW36" i="1" s="1"/>
  <c r="AK36" i="1"/>
  <c r="BB36" i="1" s="1"/>
  <c r="AG36" i="1"/>
  <c r="AX36" i="1" s="1"/>
  <c r="AC36" i="1"/>
  <c r="AT36" i="1" s="1"/>
  <c r="AM36" i="1"/>
  <c r="BD36" i="1" s="1"/>
  <c r="AI36" i="1"/>
  <c r="AZ36" i="1" s="1"/>
  <c r="AE36" i="1"/>
  <c r="AV36" i="1" s="1"/>
  <c r="AL36" i="1"/>
  <c r="BC36" i="1" s="1"/>
  <c r="AH36" i="1"/>
  <c r="AY36" i="1" s="1"/>
  <c r="AD36" i="1"/>
  <c r="AU36" i="1" s="1"/>
  <c r="J37" i="1"/>
  <c r="M37" i="2" l="1"/>
  <c r="N37" i="2" s="1"/>
  <c r="O37" i="2" s="1"/>
  <c r="U37" i="2" s="1"/>
  <c r="Y37" i="2" s="1"/>
  <c r="I37" i="1"/>
  <c r="M37" i="1" s="1"/>
  <c r="L37" i="1"/>
  <c r="K37" i="1"/>
  <c r="AK37" i="2" l="1"/>
  <c r="BB37" i="2" s="1"/>
  <c r="AG37" i="2"/>
  <c r="X37" i="2"/>
  <c r="AB37" i="2" s="1"/>
  <c r="P37" i="2"/>
  <c r="AO37" i="2" s="1"/>
  <c r="Q37" i="2"/>
  <c r="AP37" i="2" s="1"/>
  <c r="V37" i="2"/>
  <c r="Z37" i="2" s="1"/>
  <c r="AH37" i="2" s="1"/>
  <c r="S37" i="2"/>
  <c r="R37" i="2"/>
  <c r="AQ37" i="2" s="1"/>
  <c r="W37" i="2"/>
  <c r="AA37" i="2" s="1"/>
  <c r="AI37" i="2" s="1"/>
  <c r="T37" i="2"/>
  <c r="AC37" i="2"/>
  <c r="AT37" i="2" s="1"/>
  <c r="AX37" i="2"/>
  <c r="N37" i="1"/>
  <c r="O37" i="1" s="1"/>
  <c r="AF37" i="2" l="1"/>
  <c r="AJ37" i="2"/>
  <c r="AD37" i="2"/>
  <c r="AU37" i="2" s="1"/>
  <c r="AE37" i="2"/>
  <c r="AW37" i="2"/>
  <c r="E38" i="2"/>
  <c r="I38" i="2" s="1"/>
  <c r="AR37" i="2"/>
  <c r="P37" i="1"/>
  <c r="Q37" i="1" s="1"/>
  <c r="R37" i="1" s="1"/>
  <c r="S37" i="1" s="1"/>
  <c r="T37" i="1" s="1"/>
  <c r="AS37" i="1" s="1"/>
  <c r="W37" i="1"/>
  <c r="AA37" i="1" s="1"/>
  <c r="AE37" i="1" s="1"/>
  <c r="AI37" i="1" s="1"/>
  <c r="AM37" i="1" s="1"/>
  <c r="U37" i="1"/>
  <c r="Y37" i="1" s="1"/>
  <c r="AC37" i="1" s="1"/>
  <c r="AG37" i="1" s="1"/>
  <c r="AK37" i="1" s="1"/>
  <c r="V37" i="1"/>
  <c r="Z37" i="1" s="1"/>
  <c r="AD37" i="1" s="1"/>
  <c r="AH37" i="1" s="1"/>
  <c r="AL37" i="1" s="1"/>
  <c r="X37" i="1"/>
  <c r="AB37" i="1" s="1"/>
  <c r="BD37" i="2" l="1"/>
  <c r="AZ37" i="2"/>
  <c r="AV37" i="2"/>
  <c r="BE37" i="2"/>
  <c r="BA37" i="2"/>
  <c r="AS37" i="2"/>
  <c r="AF37" i="1"/>
  <c r="AJ37" i="1" s="1"/>
  <c r="AN37" i="1" s="1"/>
  <c r="BE37" i="1" s="1"/>
  <c r="AO37" i="1"/>
  <c r="AP37" i="1"/>
  <c r="AY37" i="1"/>
  <c r="AT37" i="1"/>
  <c r="BD37" i="1"/>
  <c r="AV37" i="1"/>
  <c r="AQ37" i="1"/>
  <c r="AR37" i="1"/>
  <c r="BB37" i="1"/>
  <c r="AU37" i="1"/>
  <c r="BC37" i="1"/>
  <c r="AZ37" i="1"/>
  <c r="AX37" i="1"/>
  <c r="G38" i="2" l="1"/>
  <c r="K38" i="2" s="1"/>
  <c r="H38" i="2"/>
  <c r="L38" i="2" s="1"/>
  <c r="BC37" i="2"/>
  <c r="AY37" i="2"/>
  <c r="AW37" i="1"/>
  <c r="BA37" i="1"/>
  <c r="I38" i="1"/>
  <c r="K38" i="1"/>
  <c r="J38" i="1"/>
  <c r="M38" i="1" s="1"/>
  <c r="L38" i="1"/>
  <c r="F38" i="2" l="1"/>
  <c r="J38" i="2" s="1"/>
  <c r="M38" i="2" s="1"/>
  <c r="N38" i="2" s="1"/>
  <c r="O38" i="2" s="1"/>
  <c r="V38" i="2" s="1"/>
  <c r="Z38" i="2" s="1"/>
  <c r="AL38" i="2" s="1"/>
  <c r="N38" i="1"/>
  <c r="O38" i="1" s="1"/>
  <c r="AD38" i="2" l="1"/>
  <c r="AU38" i="2" s="1"/>
  <c r="AH38" i="2"/>
  <c r="AY38" i="2" s="1"/>
  <c r="R38" i="2"/>
  <c r="AQ38" i="2" s="1"/>
  <c r="Q38" i="2"/>
  <c r="AP38" i="2" s="1"/>
  <c r="W38" i="2"/>
  <c r="AA38" i="2" s="1"/>
  <c r="AM38" i="2" s="1"/>
  <c r="T38" i="2"/>
  <c r="P38" i="2"/>
  <c r="AO38" i="2" s="1"/>
  <c r="U38" i="2"/>
  <c r="Y38" i="2" s="1"/>
  <c r="AC38" i="2" s="1"/>
  <c r="AT38" i="2" s="1"/>
  <c r="S38" i="2"/>
  <c r="X38" i="2"/>
  <c r="AB38" i="2" s="1"/>
  <c r="AN38" i="2" s="1"/>
  <c r="BC38" i="2"/>
  <c r="P38" i="1"/>
  <c r="Q38" i="1" s="1"/>
  <c r="R38" i="1" s="1"/>
  <c r="S38" i="1" s="1"/>
  <c r="T38" i="1" s="1"/>
  <c r="AS38" i="1" s="1"/>
  <c r="W38" i="1"/>
  <c r="AA38" i="1" s="1"/>
  <c r="U38" i="1"/>
  <c r="Y38" i="1" s="1"/>
  <c r="AC38" i="1" s="1"/>
  <c r="AG38" i="1" s="1"/>
  <c r="AK38" i="1" s="1"/>
  <c r="X38" i="1"/>
  <c r="AB38" i="1" s="1"/>
  <c r="V38" i="1"/>
  <c r="Z38" i="1" s="1"/>
  <c r="AG38" i="2" l="1"/>
  <c r="AX38" i="2" s="1"/>
  <c r="AF38" i="2"/>
  <c r="AJ38" i="2"/>
  <c r="BE38" i="2" s="1"/>
  <c r="AE38" i="2"/>
  <c r="AV38" i="2" s="1"/>
  <c r="AI38" i="2"/>
  <c r="AW38" i="2"/>
  <c r="AK38" i="2"/>
  <c r="BB38" i="2" s="1"/>
  <c r="F39" i="2"/>
  <c r="J39" i="2" s="1"/>
  <c r="AS38" i="2"/>
  <c r="AR38" i="2"/>
  <c r="AE38" i="1"/>
  <c r="AI38" i="1" s="1"/>
  <c r="AM38" i="1" s="1"/>
  <c r="BD38" i="1" s="1"/>
  <c r="AY38" i="1"/>
  <c r="AD38" i="1"/>
  <c r="AH38" i="1" s="1"/>
  <c r="AL38" i="1" s="1"/>
  <c r="AF38" i="1"/>
  <c r="AJ38" i="1" s="1"/>
  <c r="AN38" i="1" s="1"/>
  <c r="BE38" i="1" s="1"/>
  <c r="AR38" i="1"/>
  <c r="AP38" i="1"/>
  <c r="AO38" i="1"/>
  <c r="AQ38" i="1"/>
  <c r="BC38" i="1"/>
  <c r="AU38" i="1"/>
  <c r="AW38" i="1"/>
  <c r="AX38" i="1"/>
  <c r="AT38" i="1"/>
  <c r="BB38" i="1"/>
  <c r="BA38" i="2" l="1"/>
  <c r="E39" i="2"/>
  <c r="I39" i="2" s="1"/>
  <c r="BD38" i="2"/>
  <c r="AZ38" i="2"/>
  <c r="H39" i="2"/>
  <c r="L39" i="2" s="1"/>
  <c r="AV38" i="1"/>
  <c r="BA38" i="1"/>
  <c r="AZ38" i="1"/>
  <c r="J39" i="1"/>
  <c r="L39" i="1"/>
  <c r="I39" i="1"/>
  <c r="G39" i="2" l="1"/>
  <c r="K39" i="2" s="1"/>
  <c r="M39" i="2" s="1"/>
  <c r="N39" i="2" s="1"/>
  <c r="O39" i="2" s="1"/>
  <c r="K39" i="1"/>
  <c r="T39" i="2" l="1"/>
  <c r="Q39" i="2"/>
  <c r="U39" i="2"/>
  <c r="Y39" i="2" s="1"/>
  <c r="W39" i="2"/>
  <c r="AA39" i="2" s="1"/>
  <c r="R39" i="2"/>
  <c r="S39" i="2"/>
  <c r="P39" i="2"/>
  <c r="AO39" i="2" s="1"/>
  <c r="V39" i="2"/>
  <c r="Z39" i="2" s="1"/>
  <c r="AL39" i="2" s="1"/>
  <c r="X39" i="2"/>
  <c r="AB39" i="2" s="1"/>
  <c r="AP39" i="2"/>
  <c r="M39" i="1"/>
  <c r="N39" i="1" s="1"/>
  <c r="O39" i="1" s="1"/>
  <c r="AJ39" i="2" l="1"/>
  <c r="AN39" i="2"/>
  <c r="AI39" i="2"/>
  <c r="AM39" i="2"/>
  <c r="AD39" i="2"/>
  <c r="AU39" i="2" s="1"/>
  <c r="AH39" i="2"/>
  <c r="AY39" i="2" s="1"/>
  <c r="AK39" i="2"/>
  <c r="BB39" i="2" s="1"/>
  <c r="AG39" i="2"/>
  <c r="AX39" i="2" s="1"/>
  <c r="AF39" i="2"/>
  <c r="AW39" i="2" s="1"/>
  <c r="AE39" i="2"/>
  <c r="AV39" i="2" s="1"/>
  <c r="AC39" i="2"/>
  <c r="AT39" i="2" s="1"/>
  <c r="AQ39" i="2"/>
  <c r="V39" i="1"/>
  <c r="Z39" i="1" s="1"/>
  <c r="W39" i="1"/>
  <c r="AA39" i="1" s="1"/>
  <c r="P39" i="1"/>
  <c r="Q39" i="1" s="1"/>
  <c r="R39" i="1" s="1"/>
  <c r="S39" i="1" s="1"/>
  <c r="X39" i="1"/>
  <c r="AB39" i="1" s="1"/>
  <c r="U39" i="1"/>
  <c r="Y39" i="1" s="1"/>
  <c r="BC39" i="2" l="1"/>
  <c r="BD39" i="2"/>
  <c r="BA39" i="2"/>
  <c r="AS39" i="2"/>
  <c r="AR39" i="2"/>
  <c r="AO39" i="1"/>
  <c r="AF39" i="1"/>
  <c r="T39" i="1"/>
  <c r="AS39" i="1" s="1"/>
  <c r="AR39" i="1"/>
  <c r="AE39" i="1"/>
  <c r="AP39" i="1"/>
  <c r="AQ39" i="1"/>
  <c r="AC39" i="1"/>
  <c r="AG39" i="1" s="1"/>
  <c r="AD39" i="1"/>
  <c r="AZ39" i="2" l="1"/>
  <c r="BE39" i="2"/>
  <c r="AT39" i="1"/>
  <c r="AK39" i="1"/>
  <c r="BB39" i="1" s="1"/>
  <c r="AX39" i="1"/>
  <c r="AI39" i="1"/>
  <c r="AV39" i="1"/>
  <c r="AJ39" i="1"/>
  <c r="AW39" i="1"/>
  <c r="AH39" i="1"/>
  <c r="AU39" i="1"/>
  <c r="AL39" i="1" l="1"/>
  <c r="BC39" i="1" s="1"/>
  <c r="AY39" i="1"/>
  <c r="AM39" i="1"/>
  <c r="BD39" i="1" s="1"/>
  <c r="AZ39" i="1"/>
  <c r="AN39" i="1"/>
  <c r="BE39" i="1" s="1"/>
  <c r="BA39" i="1"/>
</calcChain>
</file>

<file path=xl/sharedStrings.xml><?xml version="1.0" encoding="utf-8"?>
<sst xmlns="http://schemas.openxmlformats.org/spreadsheetml/2006/main" count="222" uniqueCount="98">
  <si>
    <t>X1</t>
  </si>
  <si>
    <t>X2</t>
  </si>
  <si>
    <t>Output</t>
  </si>
  <si>
    <t>Bobot Bayangan (random)</t>
  </si>
  <si>
    <t>Z1</t>
  </si>
  <si>
    <t>Z2</t>
  </si>
  <si>
    <t>X\Z</t>
  </si>
  <si>
    <t>Z\Y</t>
  </si>
  <si>
    <t>Y</t>
  </si>
  <si>
    <t>Langkah 0 : Inisialisasi semua bobot (bil acak kecil)</t>
  </si>
  <si>
    <t xml:space="preserve">Langkah 1 : Jika belum berhenti,lakukan langkah 2 – 9 </t>
  </si>
  <si>
    <t xml:space="preserve">Langkah 2 : untuk setiap pasang data pelatihan, </t>
  </si>
  <si>
    <t xml:space="preserve">                              lakukan langkah 3 – 8 </t>
  </si>
  <si>
    <t xml:space="preserve">Langkah 3 : </t>
  </si>
  <si>
    <t>sinyal  dari unit input dikirim ke unit tersembunyi di atasnya</t>
  </si>
  <si>
    <t>Langkah 5 :</t>
  </si>
  <si>
    <t xml:space="preserve">Langkah 4 : </t>
  </si>
  <si>
    <t>Menghitung keluaran unit tersembunyi (zi)</t>
  </si>
  <si>
    <t>Rumus :</t>
  </si>
  <si>
    <t>Langkah 6:</t>
  </si>
  <si>
    <t>Langkah 7</t>
  </si>
  <si>
    <t>Langkah8</t>
  </si>
  <si>
    <t>Masukkan (data asli)</t>
  </si>
  <si>
    <t>langkah 4</t>
  </si>
  <si>
    <t>langkah 5</t>
  </si>
  <si>
    <t>langkah 6</t>
  </si>
  <si>
    <t>langkah 7</t>
  </si>
  <si>
    <t>faktor kesalahan tersembunyi</t>
  </si>
  <si>
    <t>langkah 8 bobot baru</t>
  </si>
  <si>
    <t>Langkah 3</t>
  </si>
  <si>
    <t>Y out put bayangan</t>
  </si>
  <si>
    <t>bayangan 1</t>
  </si>
  <si>
    <t>x1</t>
  </si>
  <si>
    <t>x2</t>
  </si>
  <si>
    <t>t</t>
  </si>
  <si>
    <t>z_net1</t>
  </si>
  <si>
    <t>z_net2</t>
  </si>
  <si>
    <t>znet3</t>
  </si>
  <si>
    <t>znet4</t>
  </si>
  <si>
    <t>f(znet1)</t>
  </si>
  <si>
    <t>f(znet2)</t>
  </si>
  <si>
    <t>f(znet3</t>
  </si>
  <si>
    <t>f(znet4)</t>
  </si>
  <si>
    <t>y(net1)</t>
  </si>
  <si>
    <t>f(y_net1)</t>
  </si>
  <si>
    <t>δ1</t>
  </si>
  <si>
    <t>Δw10</t>
  </si>
  <si>
    <t>Δw11</t>
  </si>
  <si>
    <t>Δw12</t>
  </si>
  <si>
    <t>Δw13</t>
  </si>
  <si>
    <t>Δw14</t>
  </si>
  <si>
    <t>δ_net1</t>
  </si>
  <si>
    <t>δ_net2</t>
  </si>
  <si>
    <t>δ_net3</t>
  </si>
  <si>
    <t>δ_net4</t>
  </si>
  <si>
    <t>δ_net1 z1</t>
  </si>
  <si>
    <t>δ_net2 z2</t>
  </si>
  <si>
    <t>δ_net3 z3</t>
  </si>
  <si>
    <t>δ_net3=4 z4</t>
  </si>
  <si>
    <t>Δv10</t>
  </si>
  <si>
    <t>Δv20</t>
  </si>
  <si>
    <t>Δv30</t>
  </si>
  <si>
    <t>Δv40</t>
  </si>
  <si>
    <t>Δv11</t>
  </si>
  <si>
    <t>Δv21</t>
  </si>
  <si>
    <t>Δv31</t>
  </si>
  <si>
    <t>Δv41</t>
  </si>
  <si>
    <t>Δv12</t>
  </si>
  <si>
    <t>Δv22</t>
  </si>
  <si>
    <t>Δv32</t>
  </si>
  <si>
    <t>Δv42</t>
  </si>
  <si>
    <t>w10 baru</t>
  </si>
  <si>
    <t>w11 baru</t>
  </si>
  <si>
    <t>w12 baru</t>
  </si>
  <si>
    <t>w13 baru</t>
  </si>
  <si>
    <t>w14 baru</t>
  </si>
  <si>
    <t>v10 baru</t>
  </si>
  <si>
    <t>v20 baru</t>
  </si>
  <si>
    <t>v30 baru</t>
  </si>
  <si>
    <t>v40 baru</t>
  </si>
  <si>
    <t>v11 baru</t>
  </si>
  <si>
    <t>v21 baru</t>
  </si>
  <si>
    <t>v31 baru</t>
  </si>
  <si>
    <t>v41 baru</t>
  </si>
  <si>
    <t>v12 baru</t>
  </si>
  <si>
    <t>v22 baru</t>
  </si>
  <si>
    <t>v32 baru</t>
  </si>
  <si>
    <t>v42 baru</t>
  </si>
  <si>
    <t>Inisialisasi</t>
  </si>
  <si>
    <t>Z3</t>
  </si>
  <si>
    <t>Z4</t>
  </si>
  <si>
    <t>Z\X</t>
  </si>
  <si>
    <r>
      <t xml:space="preserve">Menghitung JST </t>
    </r>
    <r>
      <rPr>
        <b/>
        <sz val="11"/>
        <color theme="1"/>
        <rFont val="Calibri"/>
        <family val="2"/>
        <charset val="1"/>
        <scheme val="minor"/>
      </rPr>
      <t>(Backpropagation)</t>
    </r>
  </si>
  <si>
    <r>
      <t xml:space="preserve">(Eror)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1"/>
        <charset val="1"/>
        <scheme val="minor"/>
      </rPr>
      <t xml:space="preserve"> = </t>
    </r>
  </si>
  <si>
    <t>V</t>
  </si>
  <si>
    <t>W</t>
  </si>
  <si>
    <t>Momentum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</si>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</sst>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1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0" borderId="0" xfId="0" applyFont="1" applyBorder="1" applyAlignment="1">
      <alignment vertical="center"/>
    </xf>
    <xf numFmtId="0" fontId="1" fillId="0" borderId="0" xfId="0" applyFont="1"/>
    <xf numFmtId="0" fontId="3" fillId="2" borderId="1" xfId="0" applyFont="1" applyFill="1" applyBorder="1"/>
    <xf numFmtId="0" fontId="4" fillId="3" borderId="1" xfId="0" applyFont="1" applyFill="1" applyBorder="1"/>
    <xf numFmtId="0" fontId="4" fillId="7" borderId="1" xfId="0" applyFont="1" applyFill="1" applyBorder="1"/>
    <xf numFmtId="0" fontId="5" fillId="0" borderId="1" xfId="0" applyFont="1" applyBorder="1"/>
    <xf numFmtId="0" fontId="5" fillId="0" borderId="0" xfId="0" applyFont="1"/>
    <xf numFmtId="0" fontId="4" fillId="6" borderId="1" xfId="0" applyFont="1" applyFill="1" applyBorder="1"/>
    <xf numFmtId="0" fontId="1" fillId="0" borderId="1" xfId="0" applyFont="1" applyBorder="1"/>
    <xf numFmtId="49" fontId="4" fillId="3" borderId="1" xfId="0" applyNumberFormat="1" applyFont="1" applyFill="1" applyBorder="1"/>
    <xf numFmtId="49" fontId="4" fillId="7" borderId="1" xfId="0" applyNumberFormat="1" applyFont="1" applyFill="1" applyBorder="1"/>
    <xf numFmtId="0" fontId="8" fillId="0" borderId="0" xfId="0" applyFont="1"/>
    <xf numFmtId="0" fontId="4" fillId="8" borderId="5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9" borderId="4" xfId="0" applyFont="1" applyFill="1" applyBorder="1"/>
    <xf numFmtId="0" fontId="1" fillId="9" borderId="4" xfId="0" applyFont="1" applyFill="1" applyBorder="1"/>
    <xf numFmtId="0" fontId="4" fillId="10" borderId="3" xfId="0" applyFont="1" applyFill="1" applyBorder="1" applyAlignment="1">
      <alignment horizontal="center"/>
    </xf>
    <xf numFmtId="0" fontId="4" fillId="10" borderId="5" xfId="0" applyFont="1" applyFill="1" applyBorder="1"/>
    <xf numFmtId="0" fontId="4" fillId="11" borderId="3" xfId="0" applyFont="1" applyFill="1" applyBorder="1"/>
    <xf numFmtId="0" fontId="4" fillId="11" borderId="4" xfId="0" applyFont="1" applyFill="1" applyBorder="1"/>
    <xf numFmtId="0" fontId="4" fillId="5" borderId="4" xfId="0" applyFont="1" applyFill="1" applyBorder="1"/>
    <xf numFmtId="0" fontId="4" fillId="12" borderId="4" xfId="0" applyFont="1" applyFill="1" applyBorder="1"/>
    <xf numFmtId="0" fontId="4" fillId="12" borderId="5" xfId="0" applyFont="1" applyFill="1" applyBorder="1" applyAlignment="1"/>
    <xf numFmtId="0" fontId="4" fillId="8" borderId="6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4" fillId="9" borderId="0" xfId="0" applyFont="1" applyFill="1" applyBorder="1"/>
    <xf numFmtId="0" fontId="4" fillId="10" borderId="6" xfId="0" applyFont="1" applyFill="1" applyBorder="1"/>
    <xf numFmtId="0" fontId="4" fillId="10" borderId="7" xfId="0" applyFont="1" applyFill="1" applyBorder="1"/>
    <xf numFmtId="0" fontId="4" fillId="11" borderId="6" xfId="0" applyFont="1" applyFill="1" applyBorder="1"/>
    <xf numFmtId="0" fontId="4" fillId="11" borderId="0" xfId="0" applyFont="1" applyFill="1" applyBorder="1"/>
    <xf numFmtId="0" fontId="4" fillId="5" borderId="0" xfId="0" applyFont="1" applyFill="1" applyBorder="1"/>
    <xf numFmtId="0" fontId="4" fillId="12" borderId="0" xfId="0" applyFont="1" applyFill="1" applyBorder="1"/>
    <xf numFmtId="0" fontId="4" fillId="12" borderId="7" xfId="0" applyFont="1" applyFill="1" applyBorder="1" applyAlignment="1"/>
    <xf numFmtId="0" fontId="4" fillId="8" borderId="8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9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4" fillId="9" borderId="2" xfId="0" applyFont="1" applyFill="1" applyBorder="1"/>
    <xf numFmtId="0" fontId="4" fillId="10" borderId="8" xfId="0" applyFont="1" applyFill="1" applyBorder="1"/>
    <xf numFmtId="0" fontId="4" fillId="10" borderId="9" xfId="0" applyFont="1" applyFill="1" applyBorder="1"/>
    <xf numFmtId="0" fontId="4" fillId="11" borderId="8" xfId="0" applyFont="1" applyFill="1" applyBorder="1"/>
    <xf numFmtId="0" fontId="4" fillId="11" borderId="2" xfId="0" applyFont="1" applyFill="1" applyBorder="1"/>
    <xf numFmtId="0" fontId="4" fillId="5" borderId="2" xfId="0" applyFont="1" applyFill="1" applyBorder="1"/>
    <xf numFmtId="0" fontId="4" fillId="12" borderId="2" xfId="0" applyFont="1" applyFill="1" applyBorder="1"/>
    <xf numFmtId="0" fontId="4" fillId="12" borderId="9" xfId="0" applyFont="1" applyFill="1" applyBorder="1" applyAlignment="1"/>
    <xf numFmtId="0" fontId="1" fillId="13" borderId="10" xfId="0" applyFont="1" applyFill="1" applyBorder="1"/>
    <xf numFmtId="0" fontId="1" fillId="14" borderId="10" xfId="0" applyFont="1" applyFill="1" applyBorder="1"/>
    <xf numFmtId="0" fontId="1" fillId="9" borderId="10" xfId="0" applyFont="1" applyFill="1" applyBorder="1"/>
    <xf numFmtId="0" fontId="1" fillId="4" borderId="10" xfId="0" applyFont="1" applyFill="1" applyBorder="1"/>
    <xf numFmtId="0" fontId="1" fillId="15" borderId="10" xfId="0" applyFont="1" applyFill="1" applyBorder="1"/>
    <xf numFmtId="0" fontId="9" fillId="16" borderId="10" xfId="0" applyFont="1" applyFill="1" applyBorder="1"/>
    <xf numFmtId="0" fontId="1" fillId="0" borderId="10" xfId="0" applyFont="1" applyBorder="1"/>
    <xf numFmtId="0" fontId="1" fillId="17" borderId="10" xfId="0" applyFont="1" applyFill="1" applyBorder="1"/>
    <xf numFmtId="0" fontId="1" fillId="18" borderId="10" xfId="0" applyFont="1" applyFill="1" applyBorder="1"/>
    <xf numFmtId="0" fontId="1" fillId="19" borderId="10" xfId="0" applyFont="1" applyFill="1" applyBorder="1"/>
    <xf numFmtId="0" fontId="1" fillId="19" borderId="11" xfId="0" applyFont="1" applyFill="1" applyBorder="1"/>
    <xf numFmtId="0" fontId="1" fillId="16" borderId="10" xfId="0" applyFont="1" applyFill="1" applyBorder="1"/>
    <xf numFmtId="0" fontId="1" fillId="6" borderId="10" xfId="0" applyFont="1" applyFill="1" applyBorder="1"/>
    <xf numFmtId="0" fontId="10" fillId="6" borderId="10" xfId="0" applyFont="1" applyFill="1" applyBorder="1" applyAlignment="1"/>
    <xf numFmtId="0" fontId="4" fillId="20" borderId="0" xfId="0" applyFont="1" applyFill="1" applyBorder="1" applyAlignment="1"/>
    <xf numFmtId="0" fontId="4" fillId="20" borderId="7" xfId="0" applyFont="1" applyFill="1" applyBorder="1" applyAlignment="1"/>
    <xf numFmtId="0" fontId="5" fillId="21" borderId="1" xfId="0" applyFont="1" applyFill="1" applyBorder="1" applyAlignment="1">
      <alignment horizontal="right" vertical="top" wrapText="1"/>
    </xf>
    <xf numFmtId="0" fontId="1" fillId="13" borderId="1" xfId="0" applyFont="1" applyFill="1" applyBorder="1"/>
    <xf numFmtId="0" fontId="1" fillId="9" borderId="12" xfId="0" applyFont="1" applyFill="1" applyBorder="1"/>
    <xf numFmtId="0" fontId="1" fillId="14" borderId="1" xfId="0" applyFont="1" applyFill="1" applyBorder="1"/>
    <xf numFmtId="0" fontId="1" fillId="15" borderId="1" xfId="0" applyFont="1" applyFill="1" applyBorder="1"/>
    <xf numFmtId="0" fontId="1" fillId="16" borderId="1" xfId="0" applyFont="1" applyFill="1" applyBorder="1"/>
    <xf numFmtId="0" fontId="1" fillId="17" borderId="1" xfId="0" applyFont="1" applyFill="1" applyBorder="1"/>
    <xf numFmtId="0" fontId="1" fillId="18" borderId="1" xfId="0" applyFont="1" applyFill="1" applyBorder="1"/>
    <xf numFmtId="0" fontId="4" fillId="19" borderId="1" xfId="0" applyFont="1" applyFill="1" applyBorder="1"/>
    <xf numFmtId="0" fontId="1" fillId="6" borderId="1" xfId="0" applyFont="1" applyFill="1" applyBorder="1"/>
    <xf numFmtId="0" fontId="11" fillId="0" borderId="0" xfId="0" applyFont="1" applyBorder="1" applyAlignment="1">
      <alignment vertical="center"/>
    </xf>
    <xf numFmtId="0" fontId="11" fillId="0" borderId="0" xfId="0" applyFont="1"/>
    <xf numFmtId="0" fontId="12" fillId="2" borderId="1" xfId="0" applyFont="1" applyFill="1" applyBorder="1"/>
    <xf numFmtId="0" fontId="13" fillId="3" borderId="1" xfId="0" applyFont="1" applyFill="1" applyBorder="1"/>
    <xf numFmtId="0" fontId="13" fillId="7" borderId="1" xfId="0" applyFont="1" applyFill="1" applyBorder="1"/>
    <xf numFmtId="0" fontId="14" fillId="0" borderId="0" xfId="0" applyFont="1"/>
    <xf numFmtId="0" fontId="11" fillId="0" borderId="1" xfId="0" applyFont="1" applyBorder="1"/>
    <xf numFmtId="49" fontId="13" fillId="7" borderId="1" xfId="0" applyNumberFormat="1" applyFont="1" applyFill="1" applyBorder="1"/>
    <xf numFmtId="0" fontId="11" fillId="22" borderId="1" xfId="0" applyFont="1" applyFill="1" applyBorder="1"/>
    <xf numFmtId="0" fontId="15" fillId="0" borderId="0" xfId="0" applyFont="1"/>
    <xf numFmtId="0" fontId="13" fillId="8" borderId="5" xfId="0" applyFont="1" applyFill="1" applyBorder="1" applyAlignment="1">
      <alignment horizontal="center"/>
    </xf>
    <xf numFmtId="0" fontId="13" fillId="9" borderId="4" xfId="0" applyFont="1" applyFill="1" applyBorder="1" applyAlignment="1">
      <alignment horizontal="center"/>
    </xf>
    <xf numFmtId="0" fontId="13" fillId="9" borderId="4" xfId="0" applyFont="1" applyFill="1" applyBorder="1"/>
    <xf numFmtId="0" fontId="11" fillId="9" borderId="4" xfId="0" applyFont="1" applyFill="1" applyBorder="1"/>
    <xf numFmtId="0" fontId="13" fillId="10" borderId="3" xfId="0" applyFont="1" applyFill="1" applyBorder="1" applyAlignment="1">
      <alignment horizontal="center"/>
    </xf>
    <xf numFmtId="0" fontId="13" fillId="10" borderId="5" xfId="0" applyFont="1" applyFill="1" applyBorder="1"/>
    <xf numFmtId="0" fontId="13" fillId="11" borderId="3" xfId="0" applyFont="1" applyFill="1" applyBorder="1"/>
    <xf numFmtId="0" fontId="13" fillId="11" borderId="4" xfId="0" applyFont="1" applyFill="1" applyBorder="1"/>
    <xf numFmtId="0" fontId="13" fillId="5" borderId="4" xfId="0" applyFont="1" applyFill="1" applyBorder="1"/>
    <xf numFmtId="0" fontId="13" fillId="12" borderId="4" xfId="0" applyFont="1" applyFill="1" applyBorder="1"/>
    <xf numFmtId="0" fontId="13" fillId="12" borderId="5" xfId="0" applyFont="1" applyFill="1" applyBorder="1" applyAlignment="1"/>
    <xf numFmtId="0" fontId="13" fillId="8" borderId="6" xfId="0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13" fillId="8" borderId="7" xfId="0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0" fontId="13" fillId="9" borderId="0" xfId="0" applyFont="1" applyFill="1" applyBorder="1"/>
    <xf numFmtId="0" fontId="13" fillId="10" borderId="6" xfId="0" applyFont="1" applyFill="1" applyBorder="1"/>
    <xf numFmtId="0" fontId="13" fillId="10" borderId="7" xfId="0" applyFont="1" applyFill="1" applyBorder="1"/>
    <xf numFmtId="0" fontId="13" fillId="11" borderId="6" xfId="0" applyFont="1" applyFill="1" applyBorder="1"/>
    <xf numFmtId="0" fontId="13" fillId="11" borderId="0" xfId="0" applyFont="1" applyFill="1" applyBorder="1"/>
    <xf numFmtId="0" fontId="13" fillId="5" borderId="0" xfId="0" applyFont="1" applyFill="1" applyBorder="1"/>
    <xf numFmtId="0" fontId="13" fillId="12" borderId="0" xfId="0" applyFont="1" applyFill="1" applyBorder="1"/>
    <xf numFmtId="0" fontId="13" fillId="12" borderId="7" xfId="0" applyFont="1" applyFill="1" applyBorder="1" applyAlignment="1"/>
    <xf numFmtId="0" fontId="13" fillId="8" borderId="8" xfId="0" applyFont="1" applyFill="1" applyBorder="1" applyAlignment="1">
      <alignment horizontal="center"/>
    </xf>
    <xf numFmtId="0" fontId="13" fillId="8" borderId="2" xfId="0" applyFont="1" applyFill="1" applyBorder="1" applyAlignment="1">
      <alignment horizontal="center"/>
    </xf>
    <xf numFmtId="0" fontId="13" fillId="8" borderId="9" xfId="0" applyFont="1" applyFill="1" applyBorder="1" applyAlignment="1">
      <alignment horizontal="center"/>
    </xf>
    <xf numFmtId="0" fontId="13" fillId="9" borderId="2" xfId="0" applyFont="1" applyFill="1" applyBorder="1" applyAlignment="1">
      <alignment horizontal="center"/>
    </xf>
    <xf numFmtId="0" fontId="13" fillId="9" borderId="2" xfId="0" applyFont="1" applyFill="1" applyBorder="1"/>
    <xf numFmtId="0" fontId="13" fillId="10" borderId="8" xfId="0" applyFont="1" applyFill="1" applyBorder="1"/>
    <xf numFmtId="0" fontId="13" fillId="10" borderId="9" xfId="0" applyFont="1" applyFill="1" applyBorder="1"/>
    <xf numFmtId="0" fontId="13" fillId="11" borderId="8" xfId="0" applyFont="1" applyFill="1" applyBorder="1"/>
    <xf numFmtId="0" fontId="13" fillId="11" borderId="2" xfId="0" applyFont="1" applyFill="1" applyBorder="1"/>
    <xf numFmtId="0" fontId="13" fillId="5" borderId="2" xfId="0" applyFont="1" applyFill="1" applyBorder="1"/>
    <xf numFmtId="0" fontId="13" fillId="12" borderId="2" xfId="0" applyFont="1" applyFill="1" applyBorder="1"/>
    <xf numFmtId="0" fontId="13" fillId="12" borderId="9" xfId="0" applyFont="1" applyFill="1" applyBorder="1" applyAlignment="1"/>
    <xf numFmtId="0" fontId="11" fillId="13" borderId="10" xfId="0" applyFont="1" applyFill="1" applyBorder="1"/>
    <xf numFmtId="0" fontId="11" fillId="14" borderId="10" xfId="0" applyFont="1" applyFill="1" applyBorder="1"/>
    <xf numFmtId="0" fontId="11" fillId="9" borderId="10" xfId="0" applyFont="1" applyFill="1" applyBorder="1"/>
    <xf numFmtId="0" fontId="11" fillId="4" borderId="10" xfId="0" applyFont="1" applyFill="1" applyBorder="1"/>
    <xf numFmtId="0" fontId="11" fillId="15" borderId="10" xfId="0" applyFont="1" applyFill="1" applyBorder="1"/>
    <xf numFmtId="0" fontId="16" fillId="16" borderId="10" xfId="0" applyFont="1" applyFill="1" applyBorder="1"/>
    <xf numFmtId="0" fontId="11" fillId="17" borderId="10" xfId="0" applyFont="1" applyFill="1" applyBorder="1"/>
    <xf numFmtId="0" fontId="11" fillId="19" borderId="10" xfId="0" applyFont="1" applyFill="1" applyBorder="1"/>
    <xf numFmtId="0" fontId="11" fillId="18" borderId="10" xfId="0" applyFont="1" applyFill="1" applyBorder="1"/>
    <xf numFmtId="0" fontId="11" fillId="6" borderId="10" xfId="0" applyFont="1" applyFill="1" applyBorder="1"/>
    <xf numFmtId="0" fontId="13" fillId="20" borderId="0" xfId="0" applyFont="1" applyFill="1" applyBorder="1" applyAlignment="1"/>
    <xf numFmtId="0" fontId="13" fillId="0" borderId="0" xfId="0" applyFont="1" applyFill="1" applyBorder="1" applyAlignment="1"/>
    <xf numFmtId="0" fontId="11" fillId="13" borderId="1" xfId="0" applyFont="1" applyFill="1" applyBorder="1"/>
    <xf numFmtId="0" fontId="11" fillId="9" borderId="12" xfId="0" applyFont="1" applyFill="1" applyBorder="1"/>
    <xf numFmtId="0" fontId="11" fillId="14" borderId="1" xfId="0" applyFont="1" applyFill="1" applyBorder="1"/>
    <xf numFmtId="0" fontId="11" fillId="15" borderId="1" xfId="0" applyFont="1" applyFill="1" applyBorder="1"/>
    <xf numFmtId="0" fontId="11" fillId="16" borderId="1" xfId="0" applyFont="1" applyFill="1" applyBorder="1"/>
    <xf numFmtId="0" fontId="11" fillId="17" borderId="1" xfId="0" applyFont="1" applyFill="1" applyBorder="1"/>
    <xf numFmtId="0" fontId="11" fillId="0" borderId="1" xfId="0" applyFont="1" applyFill="1" applyBorder="1"/>
    <xf numFmtId="0" fontId="13" fillId="19" borderId="1" xfId="0" applyFont="1" applyFill="1" applyBorder="1"/>
    <xf numFmtId="0" fontId="11" fillId="18" borderId="1" xfId="0" applyFont="1" applyFill="1" applyBorder="1"/>
    <xf numFmtId="0" fontId="11" fillId="6" borderId="1" xfId="0" applyFont="1" applyFill="1" applyBorder="1"/>
    <xf numFmtId="0" fontId="14" fillId="0" borderId="1" xfId="0" applyFont="1" applyFill="1" applyBorder="1"/>
    <xf numFmtId="0" fontId="13" fillId="0" borderId="1" xfId="0" applyFont="1" applyFill="1" applyBorder="1"/>
    <xf numFmtId="0" fontId="14" fillId="22" borderId="1" xfId="0" applyFont="1" applyFill="1" applyBorder="1"/>
    <xf numFmtId="0" fontId="11" fillId="16" borderId="10" xfId="0" applyFont="1" applyFill="1" applyBorder="1"/>
    <xf numFmtId="0" fontId="17" fillId="6" borderId="10" xfId="0" applyFont="1" applyFill="1" applyBorder="1" applyAlignment="1"/>
    <xf numFmtId="0" fontId="11" fillId="5" borderId="10" xfId="0" applyFont="1" applyFill="1" applyBorder="1"/>
    <xf numFmtId="0" fontId="11" fillId="5" borderId="1" xfId="0" applyFont="1" applyFill="1" applyBorder="1"/>
    <xf numFmtId="49" fontId="13" fillId="0" borderId="1" xfId="0" applyNumberFormat="1" applyFont="1" applyFill="1" applyBorder="1"/>
    <xf numFmtId="0" fontId="13" fillId="0" borderId="7" xfId="0" applyFont="1" applyFill="1" applyBorder="1" applyAlignment="1"/>
    <xf numFmtId="0" fontId="11" fillId="19" borderId="1" xfId="0" applyFont="1" applyFill="1" applyBorder="1"/>
    <xf numFmtId="0" fontId="1" fillId="0" borderId="2" xfId="0" applyFont="1" applyBorder="1" applyAlignment="1">
      <alignment horizontal="center" vertical="center"/>
    </xf>
    <xf numFmtId="0" fontId="4" fillId="8" borderId="3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3" fillId="8" borderId="3" xfId="0" applyFont="1" applyFill="1" applyBorder="1" applyAlignment="1">
      <alignment horizontal="center"/>
    </xf>
    <xf numFmtId="0" fontId="13" fillId="8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39422</xdr:colOff>
      <xdr:row>7</xdr:row>
      <xdr:rowOff>169334</xdr:rowOff>
    </xdr:from>
    <xdr:to>
      <xdr:col>2</xdr:col>
      <xdr:colOff>443705</xdr:colOff>
      <xdr:row>9</xdr:row>
      <xdr:rowOff>114565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267089" y="1555751"/>
          <a:ext cx="404283" cy="32623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id-ID" sz="1200" b="1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Y</a:t>
          </a:r>
        </a:p>
      </xdr:txBody>
    </xdr:sp>
    <xdr:clientData/>
  </xdr:twoCellAnchor>
  <xdr:twoCellAnchor>
    <xdr:from>
      <xdr:col>0</xdr:col>
      <xdr:colOff>52917</xdr:colOff>
      <xdr:row>21</xdr:row>
      <xdr:rowOff>146315</xdr:rowOff>
    </xdr:from>
    <xdr:to>
      <xdr:col>0</xdr:col>
      <xdr:colOff>450585</xdr:colOff>
      <xdr:row>23</xdr:row>
      <xdr:rowOff>110597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2917" y="4284398"/>
          <a:ext cx="397668" cy="34528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id-ID" sz="1200" b="1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1</a:t>
          </a:r>
        </a:p>
      </xdr:txBody>
    </xdr:sp>
    <xdr:clientData/>
  </xdr:twoCellAnchor>
  <xdr:twoCellAnchor>
    <xdr:from>
      <xdr:col>3</xdr:col>
      <xdr:colOff>263151</xdr:colOff>
      <xdr:row>22</xdr:row>
      <xdr:rowOff>102175</xdr:rowOff>
    </xdr:from>
    <xdr:to>
      <xdr:col>4</xdr:col>
      <xdr:colOff>78439</xdr:colOff>
      <xdr:row>24</xdr:row>
      <xdr:rowOff>125988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078504" y="4450057"/>
          <a:ext cx="711759" cy="40481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r>
            <a:rPr lang="id-ID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dct</a:t>
          </a:r>
          <a:r>
            <a:rPr lang="id-ID" sz="9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2</a:t>
          </a:r>
          <a:endParaRPr lang="id-ID" sz="11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401122</xdr:colOff>
      <xdr:row>22</xdr:row>
      <xdr:rowOff>82176</xdr:rowOff>
    </xdr:from>
    <xdr:to>
      <xdr:col>2</xdr:col>
      <xdr:colOff>560294</xdr:colOff>
      <xdr:row>24</xdr:row>
      <xdr:rowOff>107312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006240" y="4430058"/>
          <a:ext cx="764289" cy="40613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id-ID" sz="1200" b="1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dct</a:t>
          </a:r>
          <a:r>
            <a:rPr lang="id-ID" sz="700" b="1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1</a:t>
          </a:r>
          <a:endParaRPr lang="id-ID" sz="1200" b="1">
            <a:solidFill>
              <a:sysClr val="windowText" lastClr="00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0</xdr:col>
      <xdr:colOff>31768</xdr:colOff>
      <xdr:row>14</xdr:row>
      <xdr:rowOff>28575</xdr:rowOff>
    </xdr:from>
    <xdr:to>
      <xdr:col>0</xdr:col>
      <xdr:colOff>429437</xdr:colOff>
      <xdr:row>15</xdr:row>
      <xdr:rowOff>161925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1768" y="2748492"/>
          <a:ext cx="397669" cy="3238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id-ID" sz="1200" b="1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1</a:t>
          </a:r>
        </a:p>
      </xdr:txBody>
    </xdr:sp>
    <xdr:clientData/>
  </xdr:twoCellAnchor>
  <xdr:twoCellAnchor>
    <xdr:from>
      <xdr:col>1</xdr:col>
      <xdr:colOff>394240</xdr:colOff>
      <xdr:row>13</xdr:row>
      <xdr:rowOff>127000</xdr:rowOff>
    </xdr:from>
    <xdr:to>
      <xdr:col>2</xdr:col>
      <xdr:colOff>320950</xdr:colOff>
      <xdr:row>15</xdr:row>
      <xdr:rowOff>116417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008073" y="2719917"/>
          <a:ext cx="540544" cy="381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id-ID" sz="1200" b="1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Z1</a:t>
          </a:r>
        </a:p>
      </xdr:txBody>
    </xdr:sp>
    <xdr:clientData/>
  </xdr:twoCellAnchor>
  <xdr:twoCellAnchor>
    <xdr:from>
      <xdr:col>3</xdr:col>
      <xdr:colOff>503764</xdr:colOff>
      <xdr:row>13</xdr:row>
      <xdr:rowOff>178858</xdr:rowOff>
    </xdr:from>
    <xdr:to>
      <xdr:col>4</xdr:col>
      <xdr:colOff>152416</xdr:colOff>
      <xdr:row>15</xdr:row>
      <xdr:rowOff>168275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2345264" y="2771775"/>
          <a:ext cx="548235" cy="381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id-ID" sz="1200" b="1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Z2</a:t>
          </a:r>
        </a:p>
      </xdr:txBody>
    </xdr:sp>
    <xdr:clientData/>
  </xdr:twoCellAnchor>
  <xdr:twoCellAnchor>
    <xdr:from>
      <xdr:col>0</xdr:col>
      <xdr:colOff>251751</xdr:colOff>
      <xdr:row>15</xdr:row>
      <xdr:rowOff>60621</xdr:rowOff>
    </xdr:from>
    <xdr:to>
      <xdr:col>1</xdr:col>
      <xdr:colOff>473401</xdr:colOff>
      <xdr:row>21</xdr:row>
      <xdr:rowOff>146315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>
          <a:stCxn id="3" idx="0"/>
          <a:endCxn id="7" idx="3"/>
        </xdr:cNvCxnSpPr>
      </xdr:nvCxnSpPr>
      <xdr:spPr>
        <a:xfrm flipV="1">
          <a:off x="251751" y="3045121"/>
          <a:ext cx="835483" cy="123927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392348</xdr:colOff>
      <xdr:row>15</xdr:row>
      <xdr:rowOff>112479</xdr:rowOff>
    </xdr:from>
    <xdr:to>
      <xdr:col>3</xdr:col>
      <xdr:colOff>584051</xdr:colOff>
      <xdr:row>22</xdr:row>
      <xdr:rowOff>6380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>
          <a:stCxn id="3" idx="7"/>
          <a:endCxn id="8" idx="3"/>
        </xdr:cNvCxnSpPr>
      </xdr:nvCxnSpPr>
      <xdr:spPr>
        <a:xfrm flipV="1">
          <a:off x="392348" y="3096979"/>
          <a:ext cx="2033203" cy="1237984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513050</xdr:colOff>
      <xdr:row>15</xdr:row>
      <xdr:rowOff>116417</xdr:rowOff>
    </xdr:from>
    <xdr:to>
      <xdr:col>2</xdr:col>
      <xdr:colOff>55037</xdr:colOff>
      <xdr:row>22</xdr:row>
      <xdr:rowOff>141653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>
          <a:stCxn id="5" idx="1"/>
          <a:endCxn id="7" idx="4"/>
        </xdr:cNvCxnSpPr>
      </xdr:nvCxnSpPr>
      <xdr:spPr>
        <a:xfrm flipV="1">
          <a:off x="1118168" y="3119593"/>
          <a:ext cx="147104" cy="136994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178150</xdr:colOff>
      <xdr:row>15</xdr:row>
      <xdr:rowOff>168275</xdr:rowOff>
    </xdr:from>
    <xdr:to>
      <xdr:col>3</xdr:col>
      <xdr:colOff>776326</xdr:colOff>
      <xdr:row>22</xdr:row>
      <xdr:rowOff>82176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>
          <a:stCxn id="5" idx="0"/>
          <a:endCxn id="8" idx="4"/>
        </xdr:cNvCxnSpPr>
      </xdr:nvCxnSpPr>
      <xdr:spPr>
        <a:xfrm flipV="1">
          <a:off x="1388385" y="3171451"/>
          <a:ext cx="1203294" cy="125860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243066</xdr:colOff>
      <xdr:row>15</xdr:row>
      <xdr:rowOff>60530</xdr:rowOff>
    </xdr:from>
    <xdr:to>
      <xdr:col>3</xdr:col>
      <xdr:colOff>367386</xdr:colOff>
      <xdr:row>22</xdr:row>
      <xdr:rowOff>161458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>
          <a:stCxn id="4" idx="1"/>
          <a:endCxn id="7" idx="5"/>
        </xdr:cNvCxnSpPr>
      </xdr:nvCxnSpPr>
      <xdr:spPr>
        <a:xfrm flipH="1" flipV="1">
          <a:off x="1453301" y="3063706"/>
          <a:ext cx="729438" cy="1445634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367386</xdr:colOff>
      <xdr:row>15</xdr:row>
      <xdr:rowOff>168275</xdr:rowOff>
    </xdr:from>
    <xdr:to>
      <xdr:col>3</xdr:col>
      <xdr:colOff>776326</xdr:colOff>
      <xdr:row>22</xdr:row>
      <xdr:rowOff>161458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>
          <a:stCxn id="4" idx="1"/>
          <a:endCxn id="8" idx="4"/>
        </xdr:cNvCxnSpPr>
      </xdr:nvCxnSpPr>
      <xdr:spPr>
        <a:xfrm flipV="1">
          <a:off x="2182739" y="3171451"/>
          <a:ext cx="408940" cy="133788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279400</xdr:colOff>
      <xdr:row>9</xdr:row>
      <xdr:rowOff>66790</xdr:rowOff>
    </xdr:from>
    <xdr:to>
      <xdr:col>2</xdr:col>
      <xdr:colOff>98628</xdr:colOff>
      <xdr:row>14</xdr:row>
      <xdr:rowOff>15611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>
          <a:endCxn id="2" idx="3"/>
        </xdr:cNvCxnSpPr>
      </xdr:nvCxnSpPr>
      <xdr:spPr>
        <a:xfrm flipV="1">
          <a:off x="279400" y="1834207"/>
          <a:ext cx="1046895" cy="90132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384499</xdr:colOff>
      <xdr:row>9</xdr:row>
      <xdr:rowOff>63690</xdr:rowOff>
    </xdr:from>
    <xdr:to>
      <xdr:col>3</xdr:col>
      <xdr:colOff>584051</xdr:colOff>
      <xdr:row>14</xdr:row>
      <xdr:rowOff>33571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>
          <a:stCxn id="8" idx="1"/>
          <a:endCxn id="2" idx="5"/>
        </xdr:cNvCxnSpPr>
      </xdr:nvCxnSpPr>
      <xdr:spPr>
        <a:xfrm flipH="1" flipV="1">
          <a:off x="1612166" y="1852273"/>
          <a:ext cx="813385" cy="97529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241564</xdr:colOff>
      <xdr:row>9</xdr:row>
      <xdr:rowOff>114565</xdr:rowOff>
    </xdr:from>
    <xdr:to>
      <xdr:col>2</xdr:col>
      <xdr:colOff>283634</xdr:colOff>
      <xdr:row>13</xdr:row>
      <xdr:rowOff>188235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>
          <a:endCxn id="2" idx="4"/>
        </xdr:cNvCxnSpPr>
      </xdr:nvCxnSpPr>
      <xdr:spPr>
        <a:xfrm flipH="1" flipV="1">
          <a:off x="1469231" y="1881982"/>
          <a:ext cx="42070" cy="83567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243417</xdr:colOff>
      <xdr:row>17</xdr:row>
      <xdr:rowOff>148166</xdr:rowOff>
    </xdr:from>
    <xdr:to>
      <xdr:col>1</xdr:col>
      <xdr:colOff>132027</xdr:colOff>
      <xdr:row>19</xdr:row>
      <xdr:rowOff>5291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243417" y="3439583"/>
          <a:ext cx="502443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/>
            <a:t>v01</a:t>
          </a:r>
        </a:p>
      </xdr:txBody>
    </xdr:sp>
    <xdr:clientData/>
  </xdr:twoCellAnchor>
  <xdr:twoCellAnchor>
    <xdr:from>
      <xdr:col>0</xdr:col>
      <xdr:colOff>469900</xdr:colOff>
      <xdr:row>19</xdr:row>
      <xdr:rowOff>173567</xdr:rowOff>
    </xdr:from>
    <xdr:to>
      <xdr:col>1</xdr:col>
      <xdr:colOff>358510</xdr:colOff>
      <xdr:row>21</xdr:row>
      <xdr:rowOff>30692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469900" y="3845984"/>
          <a:ext cx="502443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/>
            <a:t>v02</a:t>
          </a:r>
        </a:p>
      </xdr:txBody>
    </xdr:sp>
    <xdr:clientData/>
  </xdr:twoCellAnchor>
  <xdr:twoCellAnchor>
    <xdr:from>
      <xdr:col>1</xdr:col>
      <xdr:colOff>601134</xdr:colOff>
      <xdr:row>16</xdr:row>
      <xdr:rowOff>156634</xdr:rowOff>
    </xdr:from>
    <xdr:to>
      <xdr:col>2</xdr:col>
      <xdr:colOff>489743</xdr:colOff>
      <xdr:row>18</xdr:row>
      <xdr:rowOff>13759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1214967" y="3257551"/>
          <a:ext cx="502443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/>
            <a:t>v11</a:t>
          </a:r>
        </a:p>
      </xdr:txBody>
    </xdr:sp>
    <xdr:clientData/>
  </xdr:twoCellAnchor>
  <xdr:twoCellAnchor>
    <xdr:from>
      <xdr:col>2</xdr:col>
      <xdr:colOff>446616</xdr:colOff>
      <xdr:row>15</xdr:row>
      <xdr:rowOff>76200</xdr:rowOff>
    </xdr:from>
    <xdr:to>
      <xdr:col>3</xdr:col>
      <xdr:colOff>335226</xdr:colOff>
      <xdr:row>16</xdr:row>
      <xdr:rowOff>134408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1674283" y="3060700"/>
          <a:ext cx="502443" cy="2487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/>
            <a:t>v21</a:t>
          </a:r>
        </a:p>
      </xdr:txBody>
    </xdr:sp>
    <xdr:clientData/>
  </xdr:twoCellAnchor>
  <xdr:twoCellAnchor>
    <xdr:from>
      <xdr:col>2</xdr:col>
      <xdr:colOff>114052</xdr:colOff>
      <xdr:row>20</xdr:row>
      <xdr:rowOff>108448</xdr:rowOff>
    </xdr:from>
    <xdr:to>
      <xdr:col>3</xdr:col>
      <xdr:colOff>8265</xdr:colOff>
      <xdr:row>21</xdr:row>
      <xdr:rowOff>156696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324287" y="4075330"/>
          <a:ext cx="499331" cy="2387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/>
            <a:t>v12</a:t>
          </a:r>
        </a:p>
      </xdr:txBody>
    </xdr:sp>
    <xdr:clientData/>
  </xdr:twoCellAnchor>
  <xdr:twoCellAnchor>
    <xdr:from>
      <xdr:col>3</xdr:col>
      <xdr:colOff>431428</xdr:colOff>
      <xdr:row>17</xdr:row>
      <xdr:rowOff>110191</xdr:rowOff>
    </xdr:from>
    <xdr:to>
      <xdr:col>4</xdr:col>
      <xdr:colOff>37400</xdr:colOff>
      <xdr:row>18</xdr:row>
      <xdr:rowOff>157816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2246781" y="3494367"/>
          <a:ext cx="502443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/>
            <a:t>v22</a:t>
          </a:r>
        </a:p>
      </xdr:txBody>
    </xdr:sp>
    <xdr:clientData/>
  </xdr:twoCellAnchor>
  <xdr:twoCellAnchor>
    <xdr:from>
      <xdr:col>3</xdr:col>
      <xdr:colOff>137584</xdr:colOff>
      <xdr:row>12</xdr:row>
      <xdr:rowOff>52916</xdr:rowOff>
    </xdr:from>
    <xdr:to>
      <xdr:col>3</xdr:col>
      <xdr:colOff>640028</xdr:colOff>
      <xdr:row>13</xdr:row>
      <xdr:rowOff>111125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1979084" y="2455333"/>
          <a:ext cx="502444" cy="2592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/>
            <a:t>w03</a:t>
          </a:r>
        </a:p>
      </xdr:txBody>
    </xdr:sp>
    <xdr:clientData/>
  </xdr:twoCellAnchor>
  <xdr:twoCellAnchor>
    <xdr:from>
      <xdr:col>2</xdr:col>
      <xdr:colOff>14816</xdr:colOff>
      <xdr:row>11</xdr:row>
      <xdr:rowOff>131233</xdr:rowOff>
    </xdr:from>
    <xdr:to>
      <xdr:col>2</xdr:col>
      <xdr:colOff>517260</xdr:colOff>
      <xdr:row>12</xdr:row>
      <xdr:rowOff>178858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1242483" y="2279650"/>
          <a:ext cx="502444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/>
            <a:t>w02</a:t>
          </a:r>
        </a:p>
      </xdr:txBody>
    </xdr:sp>
    <xdr:clientData/>
  </xdr:twoCellAnchor>
  <xdr:twoCellAnchor>
    <xdr:from>
      <xdr:col>0</xdr:col>
      <xdr:colOff>251884</xdr:colOff>
      <xdr:row>11</xdr:row>
      <xdr:rowOff>114300</xdr:rowOff>
    </xdr:from>
    <xdr:to>
      <xdr:col>1</xdr:col>
      <xdr:colOff>140495</xdr:colOff>
      <xdr:row>12</xdr:row>
      <xdr:rowOff>161925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251884" y="2262717"/>
          <a:ext cx="502444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/>
            <a:t>w01</a:t>
          </a:r>
        </a:p>
      </xdr:txBody>
    </xdr:sp>
    <xdr:clientData/>
  </xdr:twoCellAnchor>
  <xdr:twoCellAnchor editAs="oneCell">
    <xdr:from>
      <xdr:col>11</xdr:col>
      <xdr:colOff>469910</xdr:colOff>
      <xdr:row>14</xdr:row>
      <xdr:rowOff>42330</xdr:rowOff>
    </xdr:from>
    <xdr:to>
      <xdr:col>15</xdr:col>
      <xdr:colOff>181158</xdr:colOff>
      <xdr:row>17</xdr:row>
      <xdr:rowOff>7390</xdr:rowOff>
    </xdr:to>
    <xdr:pic>
      <xdr:nvPicPr>
        <xdr:cNvPr id="36" name="Picture 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708910" y="2836330"/>
          <a:ext cx="2166581" cy="53656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10592</xdr:colOff>
      <xdr:row>14</xdr:row>
      <xdr:rowOff>36247</xdr:rowOff>
    </xdr:from>
    <xdr:to>
      <xdr:col>11</xdr:col>
      <xdr:colOff>249023</xdr:colOff>
      <xdr:row>16</xdr:row>
      <xdr:rowOff>158749</xdr:rowOff>
    </xdr:to>
    <xdr:pic>
      <xdr:nvPicPr>
        <xdr:cNvPr id="37" name="Picture 2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07009" y="2830247"/>
          <a:ext cx="2281014" cy="503502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42332</xdr:colOff>
      <xdr:row>19</xdr:row>
      <xdr:rowOff>24031</xdr:rowOff>
    </xdr:from>
    <xdr:to>
      <xdr:col>11</xdr:col>
      <xdr:colOff>296333</xdr:colOff>
      <xdr:row>22</xdr:row>
      <xdr:rowOff>162985</xdr:rowOff>
    </xdr:to>
    <xdr:pic>
      <xdr:nvPicPr>
        <xdr:cNvPr id="38" name="Picture 3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238749" y="3781114"/>
          <a:ext cx="2296584" cy="710454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24</xdr:row>
      <xdr:rowOff>0</xdr:rowOff>
    </xdr:from>
    <xdr:to>
      <xdr:col>12</xdr:col>
      <xdr:colOff>286809</xdr:colOff>
      <xdr:row>25</xdr:row>
      <xdr:rowOff>173831</xdr:rowOff>
    </xdr:to>
    <xdr:pic>
      <xdr:nvPicPr>
        <xdr:cNvPr id="39" name="Picture 92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196417" y="4709583"/>
          <a:ext cx="2943225" cy="36433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26</xdr:row>
      <xdr:rowOff>11906</xdr:rowOff>
    </xdr:from>
    <xdr:to>
      <xdr:col>9</xdr:col>
      <xdr:colOff>39954</xdr:colOff>
      <xdr:row>27</xdr:row>
      <xdr:rowOff>88106</xdr:rowOff>
    </xdr:to>
    <xdr:pic>
      <xdr:nvPicPr>
        <xdr:cNvPr id="40" name="Picture 93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196417" y="5102489"/>
          <a:ext cx="854869" cy="266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52918</xdr:colOff>
      <xdr:row>18</xdr:row>
      <xdr:rowOff>169334</xdr:rowOff>
    </xdr:from>
    <xdr:to>
      <xdr:col>15</xdr:col>
      <xdr:colOff>171782</xdr:colOff>
      <xdr:row>21</xdr:row>
      <xdr:rowOff>82595</xdr:rowOff>
    </xdr:to>
    <xdr:pic>
      <xdr:nvPicPr>
        <xdr:cNvPr id="41" name="Picture 94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8519585" y="3725334"/>
          <a:ext cx="1346530" cy="49534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285751</xdr:colOff>
      <xdr:row>18</xdr:row>
      <xdr:rowOff>138905</xdr:rowOff>
    </xdr:from>
    <xdr:to>
      <xdr:col>19</xdr:col>
      <xdr:colOff>402167</xdr:colOff>
      <xdr:row>21</xdr:row>
      <xdr:rowOff>139104</xdr:rowOff>
    </xdr:to>
    <xdr:pic>
      <xdr:nvPicPr>
        <xdr:cNvPr id="42" name="Picture 95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9980084" y="3694905"/>
          <a:ext cx="2571750" cy="5822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0</xdr:colOff>
      <xdr:row>21</xdr:row>
      <xdr:rowOff>158752</xdr:rowOff>
    </xdr:from>
    <xdr:to>
      <xdr:col>14</xdr:col>
      <xdr:colOff>63501</xdr:colOff>
      <xdr:row>22</xdr:row>
      <xdr:rowOff>188824</xdr:rowOff>
    </xdr:to>
    <xdr:pic>
      <xdr:nvPicPr>
        <xdr:cNvPr id="43" name="Picture 129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8466667" y="4296835"/>
          <a:ext cx="677333" cy="22057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10584</xdr:colOff>
      <xdr:row>23</xdr:row>
      <xdr:rowOff>30202</xdr:rowOff>
    </xdr:from>
    <xdr:to>
      <xdr:col>16</xdr:col>
      <xdr:colOff>539750</xdr:colOff>
      <xdr:row>26</xdr:row>
      <xdr:rowOff>85196</xdr:rowOff>
    </xdr:to>
    <xdr:pic>
      <xdr:nvPicPr>
        <xdr:cNvPr id="44" name="Picture 130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8477251" y="4549285"/>
          <a:ext cx="2370666" cy="62649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10583</xdr:colOff>
      <xdr:row>27</xdr:row>
      <xdr:rowOff>135805</xdr:rowOff>
    </xdr:from>
    <xdr:to>
      <xdr:col>15</xdr:col>
      <xdr:colOff>326909</xdr:colOff>
      <xdr:row>28</xdr:row>
      <xdr:rowOff>189971</xdr:rowOff>
    </xdr:to>
    <xdr:pic>
      <xdr:nvPicPr>
        <xdr:cNvPr id="45" name="Picture 13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8477250" y="5416888"/>
          <a:ext cx="1543992" cy="24466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586316</xdr:colOff>
      <xdr:row>13</xdr:row>
      <xdr:rowOff>184149</xdr:rowOff>
    </xdr:from>
    <xdr:to>
      <xdr:col>5</xdr:col>
      <xdr:colOff>520717</xdr:colOff>
      <xdr:row>15</xdr:row>
      <xdr:rowOff>173566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3327399" y="2777066"/>
          <a:ext cx="548235" cy="381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id-ID" sz="1200" b="1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Z3</a:t>
          </a:r>
        </a:p>
      </xdr:txBody>
    </xdr:sp>
    <xdr:clientData/>
  </xdr:twoCellAnchor>
  <xdr:twoCellAnchor>
    <xdr:from>
      <xdr:col>2</xdr:col>
      <xdr:colOff>448366</xdr:colOff>
      <xdr:row>15</xdr:row>
      <xdr:rowOff>117679</xdr:rowOff>
    </xdr:from>
    <xdr:to>
      <xdr:col>4</xdr:col>
      <xdr:colOff>683378</xdr:colOff>
      <xdr:row>22</xdr:row>
      <xdr:rowOff>141653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CxnSpPr>
          <a:stCxn id="5" idx="7"/>
          <a:endCxn id="47" idx="3"/>
        </xdr:cNvCxnSpPr>
      </xdr:nvCxnSpPr>
      <xdr:spPr>
        <a:xfrm flipV="1">
          <a:off x="1658601" y="3120855"/>
          <a:ext cx="1736601" cy="136868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430448</xdr:colOff>
      <xdr:row>14</xdr:row>
      <xdr:rowOff>173566</xdr:rowOff>
    </xdr:from>
    <xdr:to>
      <xdr:col>4</xdr:col>
      <xdr:colOff>586316</xdr:colOff>
      <xdr:row>22</xdr:row>
      <xdr:rowOff>65647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CxnSpPr>
          <a:endCxn id="47" idx="2"/>
        </xdr:cNvCxnSpPr>
      </xdr:nvCxnSpPr>
      <xdr:spPr>
        <a:xfrm flipV="1">
          <a:off x="430448" y="2967566"/>
          <a:ext cx="2896951" cy="1426664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543983</xdr:colOff>
      <xdr:row>19</xdr:row>
      <xdr:rowOff>67733</xdr:rowOff>
    </xdr:from>
    <xdr:to>
      <xdr:col>2</xdr:col>
      <xdr:colOff>432592</xdr:colOff>
      <xdr:row>20</xdr:row>
      <xdr:rowOff>125941</xdr:rowOff>
    </xdr:to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/>
      </xdr:nvSpPr>
      <xdr:spPr>
        <a:xfrm>
          <a:off x="1157816" y="3824816"/>
          <a:ext cx="502443" cy="2487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/>
            <a:t>v03</a:t>
          </a:r>
        </a:p>
      </xdr:txBody>
    </xdr:sp>
    <xdr:clientData/>
  </xdr:twoCellAnchor>
  <xdr:twoCellAnchor>
    <xdr:from>
      <xdr:col>3</xdr:col>
      <xdr:colOff>619031</xdr:colOff>
      <xdr:row>15</xdr:row>
      <xdr:rowOff>173566</xdr:rowOff>
    </xdr:from>
    <xdr:to>
      <xdr:col>5</xdr:col>
      <xdr:colOff>189326</xdr:colOff>
      <xdr:row>22</xdr:row>
      <xdr:rowOff>102175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CxnSpPr>
          <a:stCxn id="4" idx="0"/>
          <a:endCxn id="47" idx="4"/>
        </xdr:cNvCxnSpPr>
      </xdr:nvCxnSpPr>
      <xdr:spPr>
        <a:xfrm flipV="1">
          <a:off x="2434384" y="3176742"/>
          <a:ext cx="1195148" cy="127331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532778</xdr:colOff>
      <xdr:row>20</xdr:row>
      <xdr:rowOff>121272</xdr:rowOff>
    </xdr:from>
    <xdr:to>
      <xdr:col>3</xdr:col>
      <xdr:colOff>426991</xdr:colOff>
      <xdr:row>21</xdr:row>
      <xdr:rowOff>168897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/>
      </xdr:nvSpPr>
      <xdr:spPr>
        <a:xfrm>
          <a:off x="1743013" y="4088154"/>
          <a:ext cx="499331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/>
            <a:t>v13</a:t>
          </a:r>
        </a:p>
      </xdr:txBody>
    </xdr:sp>
    <xdr:clientData/>
  </xdr:twoCellAnchor>
  <xdr:twoCellAnchor>
    <xdr:from>
      <xdr:col>3</xdr:col>
      <xdr:colOff>685302</xdr:colOff>
      <xdr:row>19</xdr:row>
      <xdr:rowOff>100728</xdr:rowOff>
    </xdr:from>
    <xdr:to>
      <xdr:col>4</xdr:col>
      <xdr:colOff>282559</xdr:colOff>
      <xdr:row>20</xdr:row>
      <xdr:rowOff>148353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/>
      </xdr:nvSpPr>
      <xdr:spPr>
        <a:xfrm>
          <a:off x="2500655" y="3877110"/>
          <a:ext cx="493728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/>
            <a:t>v23</a:t>
          </a:r>
        </a:p>
      </xdr:txBody>
    </xdr:sp>
    <xdr:clientData/>
  </xdr:twoCellAnchor>
  <xdr:twoCellAnchor>
    <xdr:from>
      <xdr:col>2</xdr:col>
      <xdr:colOff>443705</xdr:colOff>
      <xdr:row>8</xdr:row>
      <xdr:rowOff>141950</xdr:rowOff>
    </xdr:from>
    <xdr:to>
      <xdr:col>5</xdr:col>
      <xdr:colOff>107801</xdr:colOff>
      <xdr:row>14</xdr:row>
      <xdr:rowOff>1821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CxnSpPr>
          <a:endCxn id="2" idx="6"/>
        </xdr:cNvCxnSpPr>
      </xdr:nvCxnSpPr>
      <xdr:spPr>
        <a:xfrm flipH="1" flipV="1">
          <a:off x="1671372" y="1740033"/>
          <a:ext cx="1791346" cy="106637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797984</xdr:colOff>
      <xdr:row>12</xdr:row>
      <xdr:rowOff>35983</xdr:rowOff>
    </xdr:from>
    <xdr:to>
      <xdr:col>4</xdr:col>
      <xdr:colOff>400845</xdr:colOff>
      <xdr:row>13</xdr:row>
      <xdr:rowOff>94192</xdr:rowOff>
    </xdr:to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/>
      </xdr:nvSpPr>
      <xdr:spPr>
        <a:xfrm>
          <a:off x="2639484" y="2438400"/>
          <a:ext cx="502444" cy="25929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/>
            <a:t>w04</a:t>
          </a:r>
        </a:p>
      </xdr:txBody>
    </xdr:sp>
    <xdr:clientData/>
  </xdr:twoCellAnchor>
  <xdr:twoCellAnchor>
    <xdr:from>
      <xdr:col>4</xdr:col>
      <xdr:colOff>291353</xdr:colOff>
      <xdr:row>22</xdr:row>
      <xdr:rowOff>78441</xdr:rowOff>
    </xdr:from>
    <xdr:to>
      <xdr:col>5</xdr:col>
      <xdr:colOff>274730</xdr:colOff>
      <xdr:row>24</xdr:row>
      <xdr:rowOff>102254</xdr:rowOff>
    </xdr:to>
    <xdr:sp macro="" textlink="">
      <xdr:nvSpPr>
        <xdr:cNvPr id="102" name="Oval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3003177" y="4426323"/>
          <a:ext cx="711759" cy="40481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r>
            <a:rPr lang="id-ID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dct</a:t>
          </a:r>
          <a:r>
            <a:rPr lang="id-ID" sz="9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n</a:t>
          </a:r>
          <a:endParaRPr lang="id-ID" sz="11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55037</xdr:colOff>
      <xdr:row>15</xdr:row>
      <xdr:rowOff>116417</xdr:rowOff>
    </xdr:from>
    <xdr:to>
      <xdr:col>4</xdr:col>
      <xdr:colOff>395588</xdr:colOff>
      <xdr:row>22</xdr:row>
      <xdr:rowOff>137724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CxnSpPr>
          <a:stCxn id="102" idx="1"/>
          <a:endCxn id="7" idx="4"/>
        </xdr:cNvCxnSpPr>
      </xdr:nvCxnSpPr>
      <xdr:spPr>
        <a:xfrm flipH="1" flipV="1">
          <a:off x="1265272" y="3119593"/>
          <a:ext cx="1842140" cy="136601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72585</xdr:colOff>
      <xdr:row>15</xdr:row>
      <xdr:rowOff>112388</xdr:rowOff>
    </xdr:from>
    <xdr:to>
      <xdr:col>4</xdr:col>
      <xdr:colOff>647233</xdr:colOff>
      <xdr:row>22</xdr:row>
      <xdr:rowOff>78441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CxnSpPr>
          <a:stCxn id="102" idx="0"/>
          <a:endCxn id="8" idx="5"/>
        </xdr:cNvCxnSpPr>
      </xdr:nvCxnSpPr>
      <xdr:spPr>
        <a:xfrm flipH="1" flipV="1">
          <a:off x="2784409" y="3115564"/>
          <a:ext cx="574648" cy="131075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170495</xdr:colOff>
      <xdr:row>15</xdr:row>
      <xdr:rowOff>117679</xdr:rowOff>
    </xdr:from>
    <xdr:to>
      <xdr:col>5</xdr:col>
      <xdr:colOff>423655</xdr:colOff>
      <xdr:row>22</xdr:row>
      <xdr:rowOff>137724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CxnSpPr>
          <a:stCxn id="102" idx="7"/>
          <a:endCxn id="47" idx="5"/>
        </xdr:cNvCxnSpPr>
      </xdr:nvCxnSpPr>
      <xdr:spPr>
        <a:xfrm flipV="1">
          <a:off x="3610701" y="3120855"/>
          <a:ext cx="253160" cy="136475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56029</xdr:colOff>
      <xdr:row>21</xdr:row>
      <xdr:rowOff>78442</xdr:rowOff>
    </xdr:from>
    <xdr:to>
      <xdr:col>4</xdr:col>
      <xdr:colOff>549757</xdr:colOff>
      <xdr:row>22</xdr:row>
      <xdr:rowOff>126067</xdr:rowOff>
    </xdr:to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/>
      </xdr:nvSpPr>
      <xdr:spPr>
        <a:xfrm>
          <a:off x="2767853" y="4235824"/>
          <a:ext cx="493728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/>
            <a:t>vn1</a:t>
          </a:r>
        </a:p>
      </xdr:txBody>
    </xdr:sp>
    <xdr:clientData/>
  </xdr:twoCellAnchor>
  <xdr:twoCellAnchor>
    <xdr:from>
      <xdr:col>4</xdr:col>
      <xdr:colOff>358588</xdr:colOff>
      <xdr:row>19</xdr:row>
      <xdr:rowOff>123265</xdr:rowOff>
    </xdr:from>
    <xdr:to>
      <xdr:col>5</xdr:col>
      <xdr:colOff>123934</xdr:colOff>
      <xdr:row>20</xdr:row>
      <xdr:rowOff>170890</xdr:rowOff>
    </xdr:to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/>
      </xdr:nvSpPr>
      <xdr:spPr>
        <a:xfrm>
          <a:off x="3070412" y="3899647"/>
          <a:ext cx="493728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/>
            <a:t>vn2</a:t>
          </a:r>
        </a:p>
      </xdr:txBody>
    </xdr:sp>
    <xdr:clientData/>
  </xdr:twoCellAnchor>
  <xdr:twoCellAnchor>
    <xdr:from>
      <xdr:col>5</xdr:col>
      <xdr:colOff>134471</xdr:colOff>
      <xdr:row>18</xdr:row>
      <xdr:rowOff>0</xdr:rowOff>
    </xdr:from>
    <xdr:to>
      <xdr:col>6</xdr:col>
      <xdr:colOff>23081</xdr:colOff>
      <xdr:row>19</xdr:row>
      <xdr:rowOff>36419</xdr:rowOff>
    </xdr:to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/>
      </xdr:nvSpPr>
      <xdr:spPr>
        <a:xfrm>
          <a:off x="3574677" y="3574676"/>
          <a:ext cx="493728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/>
            <a:t>vn3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39422</xdr:colOff>
      <xdr:row>7</xdr:row>
      <xdr:rowOff>169334</xdr:rowOff>
    </xdr:from>
    <xdr:to>
      <xdr:col>2</xdr:col>
      <xdr:colOff>443705</xdr:colOff>
      <xdr:row>9</xdr:row>
      <xdr:rowOff>114565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99393846-FC59-426A-9F08-DD423E402B82}"/>
            </a:ext>
          </a:extLst>
        </xdr:cNvPr>
        <xdr:cNvSpPr/>
      </xdr:nvSpPr>
      <xdr:spPr>
        <a:xfrm>
          <a:off x="1258622" y="1559984"/>
          <a:ext cx="404283" cy="34528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id-ID" sz="1200" b="1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Y</a:t>
          </a:r>
        </a:p>
      </xdr:txBody>
    </xdr:sp>
    <xdr:clientData/>
  </xdr:twoCellAnchor>
  <xdr:twoCellAnchor>
    <xdr:from>
      <xdr:col>0</xdr:col>
      <xdr:colOff>52917</xdr:colOff>
      <xdr:row>21</xdr:row>
      <xdr:rowOff>146315</xdr:rowOff>
    </xdr:from>
    <xdr:to>
      <xdr:col>0</xdr:col>
      <xdr:colOff>450585</xdr:colOff>
      <xdr:row>23</xdr:row>
      <xdr:rowOff>110597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E833582D-5C8E-4328-97B6-1D77DA141483}"/>
            </a:ext>
          </a:extLst>
        </xdr:cNvPr>
        <xdr:cNvSpPr/>
      </xdr:nvSpPr>
      <xdr:spPr>
        <a:xfrm>
          <a:off x="52917" y="4280165"/>
          <a:ext cx="397668" cy="34528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id-ID" sz="1200" b="1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1</a:t>
          </a:r>
        </a:p>
      </xdr:txBody>
    </xdr:sp>
    <xdr:clientData/>
  </xdr:twoCellAnchor>
  <xdr:twoCellAnchor>
    <xdr:from>
      <xdr:col>3</xdr:col>
      <xdr:colOff>263151</xdr:colOff>
      <xdr:row>22</xdr:row>
      <xdr:rowOff>102175</xdr:rowOff>
    </xdr:from>
    <xdr:to>
      <xdr:col>4</xdr:col>
      <xdr:colOff>78439</xdr:colOff>
      <xdr:row>24</xdr:row>
      <xdr:rowOff>125988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CF0A39F3-64A2-48DF-9FE1-7E703C2B7EB8}"/>
            </a:ext>
          </a:extLst>
        </xdr:cNvPr>
        <xdr:cNvSpPr/>
      </xdr:nvSpPr>
      <xdr:spPr>
        <a:xfrm>
          <a:off x="2091951" y="4426525"/>
          <a:ext cx="710638" cy="40481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r>
            <a:rPr lang="id-ID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dct</a:t>
          </a:r>
          <a:r>
            <a:rPr lang="id-ID" sz="9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2</a:t>
          </a:r>
          <a:endParaRPr lang="id-ID" sz="11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401122</xdr:colOff>
      <xdr:row>22</xdr:row>
      <xdr:rowOff>82176</xdr:rowOff>
    </xdr:from>
    <xdr:to>
      <xdr:col>2</xdr:col>
      <xdr:colOff>560294</xdr:colOff>
      <xdr:row>24</xdr:row>
      <xdr:rowOff>107312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41C90F1B-4009-4B1D-B469-D37731E5B044}"/>
            </a:ext>
          </a:extLst>
        </xdr:cNvPr>
        <xdr:cNvSpPr/>
      </xdr:nvSpPr>
      <xdr:spPr>
        <a:xfrm>
          <a:off x="1010722" y="4406526"/>
          <a:ext cx="768772" cy="40613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id-ID" sz="1200" b="1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dct</a:t>
          </a:r>
          <a:r>
            <a:rPr lang="id-ID" sz="700" b="1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1</a:t>
          </a:r>
          <a:endParaRPr lang="id-ID" sz="1200" b="1">
            <a:solidFill>
              <a:sysClr val="windowText" lastClr="00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0</xdr:col>
      <xdr:colOff>31768</xdr:colOff>
      <xdr:row>14</xdr:row>
      <xdr:rowOff>28575</xdr:rowOff>
    </xdr:from>
    <xdr:to>
      <xdr:col>0</xdr:col>
      <xdr:colOff>429437</xdr:colOff>
      <xdr:row>15</xdr:row>
      <xdr:rowOff>161925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B1747EE3-D7D2-43BF-A70C-D5820DBFCEC1}"/>
            </a:ext>
          </a:extLst>
        </xdr:cNvPr>
        <xdr:cNvSpPr/>
      </xdr:nvSpPr>
      <xdr:spPr>
        <a:xfrm>
          <a:off x="31768" y="2819400"/>
          <a:ext cx="397669" cy="3238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id-ID" sz="1200" b="1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1</a:t>
          </a:r>
        </a:p>
      </xdr:txBody>
    </xdr:sp>
    <xdr:clientData/>
  </xdr:twoCellAnchor>
  <xdr:twoCellAnchor>
    <xdr:from>
      <xdr:col>1</xdr:col>
      <xdr:colOff>394240</xdr:colOff>
      <xdr:row>13</xdr:row>
      <xdr:rowOff>127000</xdr:rowOff>
    </xdr:from>
    <xdr:to>
      <xdr:col>2</xdr:col>
      <xdr:colOff>320950</xdr:colOff>
      <xdr:row>15</xdr:row>
      <xdr:rowOff>116417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A8582986-3D54-4D87-A99A-C33E2B1D2796}"/>
            </a:ext>
          </a:extLst>
        </xdr:cNvPr>
        <xdr:cNvSpPr/>
      </xdr:nvSpPr>
      <xdr:spPr>
        <a:xfrm>
          <a:off x="1003840" y="2717800"/>
          <a:ext cx="536310" cy="37994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id-ID" sz="1200" b="1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Z1</a:t>
          </a:r>
        </a:p>
      </xdr:txBody>
    </xdr:sp>
    <xdr:clientData/>
  </xdr:twoCellAnchor>
  <xdr:twoCellAnchor>
    <xdr:from>
      <xdr:col>3</xdr:col>
      <xdr:colOff>503764</xdr:colOff>
      <xdr:row>13</xdr:row>
      <xdr:rowOff>178858</xdr:rowOff>
    </xdr:from>
    <xdr:to>
      <xdr:col>4</xdr:col>
      <xdr:colOff>152416</xdr:colOff>
      <xdr:row>15</xdr:row>
      <xdr:rowOff>168275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4C1D5CE-083A-4E98-AF54-9965F7802AE0}"/>
            </a:ext>
          </a:extLst>
        </xdr:cNvPr>
        <xdr:cNvSpPr/>
      </xdr:nvSpPr>
      <xdr:spPr>
        <a:xfrm>
          <a:off x="2332564" y="2769658"/>
          <a:ext cx="544002" cy="37994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id-ID" sz="1200" b="1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Z2</a:t>
          </a:r>
        </a:p>
      </xdr:txBody>
    </xdr:sp>
    <xdr:clientData/>
  </xdr:twoCellAnchor>
  <xdr:twoCellAnchor>
    <xdr:from>
      <xdr:col>0</xdr:col>
      <xdr:colOff>251751</xdr:colOff>
      <xdr:row>15</xdr:row>
      <xdr:rowOff>60621</xdr:rowOff>
    </xdr:from>
    <xdr:to>
      <xdr:col>1</xdr:col>
      <xdr:colOff>473401</xdr:colOff>
      <xdr:row>21</xdr:row>
      <xdr:rowOff>146315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54218F27-D41D-4A88-BC4B-6D1C45EB64DC}"/>
            </a:ext>
          </a:extLst>
        </xdr:cNvPr>
        <xdr:cNvCxnSpPr>
          <a:stCxn id="3" idx="0"/>
          <a:endCxn id="7" idx="3"/>
        </xdr:cNvCxnSpPr>
      </xdr:nvCxnSpPr>
      <xdr:spPr>
        <a:xfrm flipV="1">
          <a:off x="251751" y="3041946"/>
          <a:ext cx="831250" cy="123821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392348</xdr:colOff>
      <xdr:row>15</xdr:row>
      <xdr:rowOff>112479</xdr:rowOff>
    </xdr:from>
    <xdr:to>
      <xdr:col>3</xdr:col>
      <xdr:colOff>584051</xdr:colOff>
      <xdr:row>22</xdr:row>
      <xdr:rowOff>6380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CC6167A-69F4-4E07-8791-7FF364DF558B}"/>
            </a:ext>
          </a:extLst>
        </xdr:cNvPr>
        <xdr:cNvCxnSpPr>
          <a:stCxn id="3" idx="7"/>
          <a:endCxn id="8" idx="3"/>
        </xdr:cNvCxnSpPr>
      </xdr:nvCxnSpPr>
      <xdr:spPr>
        <a:xfrm flipV="1">
          <a:off x="392348" y="3093804"/>
          <a:ext cx="2020503" cy="1236926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513050</xdr:colOff>
      <xdr:row>15</xdr:row>
      <xdr:rowOff>116417</xdr:rowOff>
    </xdr:from>
    <xdr:to>
      <xdr:col>2</xdr:col>
      <xdr:colOff>55037</xdr:colOff>
      <xdr:row>22</xdr:row>
      <xdr:rowOff>141653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E19BB89-B4F6-4DF2-9741-F695D867A827}"/>
            </a:ext>
          </a:extLst>
        </xdr:cNvPr>
        <xdr:cNvCxnSpPr>
          <a:stCxn id="5" idx="1"/>
          <a:endCxn id="7" idx="4"/>
        </xdr:cNvCxnSpPr>
      </xdr:nvCxnSpPr>
      <xdr:spPr>
        <a:xfrm flipV="1">
          <a:off x="1122650" y="3097742"/>
          <a:ext cx="151587" cy="136826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178150</xdr:colOff>
      <xdr:row>15</xdr:row>
      <xdr:rowOff>168275</xdr:rowOff>
    </xdr:from>
    <xdr:to>
      <xdr:col>3</xdr:col>
      <xdr:colOff>776326</xdr:colOff>
      <xdr:row>22</xdr:row>
      <xdr:rowOff>82176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2B402978-7DBA-4F2B-ABAD-A6AD8D31FBE7}"/>
            </a:ext>
          </a:extLst>
        </xdr:cNvPr>
        <xdr:cNvCxnSpPr>
          <a:stCxn id="5" idx="0"/>
          <a:endCxn id="8" idx="4"/>
        </xdr:cNvCxnSpPr>
      </xdr:nvCxnSpPr>
      <xdr:spPr>
        <a:xfrm flipV="1">
          <a:off x="1397350" y="3149600"/>
          <a:ext cx="1207776" cy="1256926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243066</xdr:colOff>
      <xdr:row>15</xdr:row>
      <xdr:rowOff>60530</xdr:rowOff>
    </xdr:from>
    <xdr:to>
      <xdr:col>3</xdr:col>
      <xdr:colOff>367386</xdr:colOff>
      <xdr:row>22</xdr:row>
      <xdr:rowOff>161458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7E8CB5ED-2745-41A1-AE8A-A7F7B6AEEA48}"/>
            </a:ext>
          </a:extLst>
        </xdr:cNvPr>
        <xdr:cNvCxnSpPr>
          <a:stCxn id="4" idx="1"/>
          <a:endCxn id="7" idx="5"/>
        </xdr:cNvCxnSpPr>
      </xdr:nvCxnSpPr>
      <xdr:spPr>
        <a:xfrm flipH="1" flipV="1">
          <a:off x="1462266" y="3041855"/>
          <a:ext cx="733920" cy="144395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367386</xdr:colOff>
      <xdr:row>15</xdr:row>
      <xdr:rowOff>168275</xdr:rowOff>
    </xdr:from>
    <xdr:to>
      <xdr:col>3</xdr:col>
      <xdr:colOff>776326</xdr:colOff>
      <xdr:row>22</xdr:row>
      <xdr:rowOff>161458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F2AFD337-446A-41D2-9543-C82FD8763BED}"/>
            </a:ext>
          </a:extLst>
        </xdr:cNvPr>
        <xdr:cNvCxnSpPr>
          <a:stCxn id="4" idx="1"/>
          <a:endCxn id="8" idx="4"/>
        </xdr:cNvCxnSpPr>
      </xdr:nvCxnSpPr>
      <xdr:spPr>
        <a:xfrm flipV="1">
          <a:off x="2196186" y="3149600"/>
          <a:ext cx="408940" cy="133620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279400</xdr:colOff>
      <xdr:row>9</xdr:row>
      <xdr:rowOff>66790</xdr:rowOff>
    </xdr:from>
    <xdr:to>
      <xdr:col>2</xdr:col>
      <xdr:colOff>98628</xdr:colOff>
      <xdr:row>14</xdr:row>
      <xdr:rowOff>15611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6AB9235-4DD2-469E-A52F-333285DC3E6A}"/>
            </a:ext>
          </a:extLst>
        </xdr:cNvPr>
        <xdr:cNvCxnSpPr>
          <a:endCxn id="2" idx="3"/>
        </xdr:cNvCxnSpPr>
      </xdr:nvCxnSpPr>
      <xdr:spPr>
        <a:xfrm flipV="1">
          <a:off x="279400" y="1857490"/>
          <a:ext cx="1038428" cy="948946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384499</xdr:colOff>
      <xdr:row>9</xdr:row>
      <xdr:rowOff>63690</xdr:rowOff>
    </xdr:from>
    <xdr:to>
      <xdr:col>3</xdr:col>
      <xdr:colOff>584051</xdr:colOff>
      <xdr:row>14</xdr:row>
      <xdr:rowOff>33571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807422BA-4255-4B53-8FEC-833D42BAF5E6}"/>
            </a:ext>
          </a:extLst>
        </xdr:cNvPr>
        <xdr:cNvCxnSpPr>
          <a:stCxn id="8" idx="1"/>
          <a:endCxn id="2" idx="5"/>
        </xdr:cNvCxnSpPr>
      </xdr:nvCxnSpPr>
      <xdr:spPr>
        <a:xfrm flipH="1" flipV="1">
          <a:off x="1603699" y="1854390"/>
          <a:ext cx="809152" cy="970006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241564</xdr:colOff>
      <xdr:row>9</xdr:row>
      <xdr:rowOff>114565</xdr:rowOff>
    </xdr:from>
    <xdr:to>
      <xdr:col>2</xdr:col>
      <xdr:colOff>283634</xdr:colOff>
      <xdr:row>13</xdr:row>
      <xdr:rowOff>188235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20B50EBE-EDCA-4535-9ECE-BA440C749B74}"/>
            </a:ext>
          </a:extLst>
        </xdr:cNvPr>
        <xdr:cNvCxnSpPr>
          <a:endCxn id="2" idx="4"/>
        </xdr:cNvCxnSpPr>
      </xdr:nvCxnSpPr>
      <xdr:spPr>
        <a:xfrm flipH="1" flipV="1">
          <a:off x="1460764" y="1905265"/>
          <a:ext cx="42070" cy="87377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243417</xdr:colOff>
      <xdr:row>17</xdr:row>
      <xdr:rowOff>148166</xdr:rowOff>
    </xdr:from>
    <xdr:to>
      <xdr:col>1</xdr:col>
      <xdr:colOff>132027</xdr:colOff>
      <xdr:row>19</xdr:row>
      <xdr:rowOff>5291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83C7AF0B-C82D-4AAB-B36F-60EC06924794}"/>
            </a:ext>
          </a:extLst>
        </xdr:cNvPr>
        <xdr:cNvSpPr txBox="1"/>
      </xdr:nvSpPr>
      <xdr:spPr>
        <a:xfrm>
          <a:off x="243417" y="3510491"/>
          <a:ext cx="49821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/>
            <a:t>v01</a:t>
          </a:r>
        </a:p>
      </xdr:txBody>
    </xdr:sp>
    <xdr:clientData/>
  </xdr:twoCellAnchor>
  <xdr:twoCellAnchor>
    <xdr:from>
      <xdr:col>0</xdr:col>
      <xdr:colOff>469900</xdr:colOff>
      <xdr:row>19</xdr:row>
      <xdr:rowOff>173567</xdr:rowOff>
    </xdr:from>
    <xdr:to>
      <xdr:col>1</xdr:col>
      <xdr:colOff>358510</xdr:colOff>
      <xdr:row>21</xdr:row>
      <xdr:rowOff>30692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AF1097BA-9B5D-4F69-9D07-670CC8009BAA}"/>
            </a:ext>
          </a:extLst>
        </xdr:cNvPr>
        <xdr:cNvSpPr txBox="1"/>
      </xdr:nvSpPr>
      <xdr:spPr>
        <a:xfrm>
          <a:off x="469900" y="3926417"/>
          <a:ext cx="49821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/>
            <a:t>v02</a:t>
          </a:r>
        </a:p>
      </xdr:txBody>
    </xdr:sp>
    <xdr:clientData/>
  </xdr:twoCellAnchor>
  <xdr:twoCellAnchor>
    <xdr:from>
      <xdr:col>1</xdr:col>
      <xdr:colOff>601134</xdr:colOff>
      <xdr:row>16</xdr:row>
      <xdr:rowOff>156634</xdr:rowOff>
    </xdr:from>
    <xdr:to>
      <xdr:col>2</xdr:col>
      <xdr:colOff>489743</xdr:colOff>
      <xdr:row>18</xdr:row>
      <xdr:rowOff>13759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7325CBD2-1728-4543-B494-29A073CAE455}"/>
            </a:ext>
          </a:extLst>
        </xdr:cNvPr>
        <xdr:cNvSpPr txBox="1"/>
      </xdr:nvSpPr>
      <xdr:spPr>
        <a:xfrm>
          <a:off x="1210734" y="3328459"/>
          <a:ext cx="498209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/>
            <a:t>v11</a:t>
          </a:r>
        </a:p>
      </xdr:txBody>
    </xdr:sp>
    <xdr:clientData/>
  </xdr:twoCellAnchor>
  <xdr:twoCellAnchor>
    <xdr:from>
      <xdr:col>2</xdr:col>
      <xdr:colOff>446616</xdr:colOff>
      <xdr:row>15</xdr:row>
      <xdr:rowOff>76200</xdr:rowOff>
    </xdr:from>
    <xdr:to>
      <xdr:col>3</xdr:col>
      <xdr:colOff>335226</xdr:colOff>
      <xdr:row>16</xdr:row>
      <xdr:rowOff>134408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AB8FABF-6FFF-4978-A1AB-42A8D6E9A354}"/>
            </a:ext>
          </a:extLst>
        </xdr:cNvPr>
        <xdr:cNvSpPr txBox="1"/>
      </xdr:nvSpPr>
      <xdr:spPr>
        <a:xfrm>
          <a:off x="1665816" y="3057525"/>
          <a:ext cx="498210" cy="2487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/>
            <a:t>v21</a:t>
          </a:r>
        </a:p>
      </xdr:txBody>
    </xdr:sp>
    <xdr:clientData/>
  </xdr:twoCellAnchor>
  <xdr:twoCellAnchor>
    <xdr:from>
      <xdr:col>2</xdr:col>
      <xdr:colOff>114052</xdr:colOff>
      <xdr:row>20</xdr:row>
      <xdr:rowOff>108448</xdr:rowOff>
    </xdr:from>
    <xdr:to>
      <xdr:col>3</xdr:col>
      <xdr:colOff>8265</xdr:colOff>
      <xdr:row>21</xdr:row>
      <xdr:rowOff>156696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DD608FC-BCC0-4758-ABBB-116F69B0F45C}"/>
            </a:ext>
          </a:extLst>
        </xdr:cNvPr>
        <xdr:cNvSpPr txBox="1"/>
      </xdr:nvSpPr>
      <xdr:spPr>
        <a:xfrm>
          <a:off x="1333252" y="4051798"/>
          <a:ext cx="503813" cy="2387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/>
            <a:t>v12</a:t>
          </a:r>
        </a:p>
      </xdr:txBody>
    </xdr:sp>
    <xdr:clientData/>
  </xdr:twoCellAnchor>
  <xdr:twoCellAnchor>
    <xdr:from>
      <xdr:col>3</xdr:col>
      <xdr:colOff>431428</xdr:colOff>
      <xdr:row>17</xdr:row>
      <xdr:rowOff>110191</xdr:rowOff>
    </xdr:from>
    <xdr:to>
      <xdr:col>4</xdr:col>
      <xdr:colOff>37400</xdr:colOff>
      <xdr:row>18</xdr:row>
      <xdr:rowOff>157816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62353205-106F-41E8-B1C9-C3B746413D25}"/>
            </a:ext>
          </a:extLst>
        </xdr:cNvPr>
        <xdr:cNvSpPr txBox="1"/>
      </xdr:nvSpPr>
      <xdr:spPr>
        <a:xfrm>
          <a:off x="2260228" y="3472516"/>
          <a:ext cx="501322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/>
            <a:t>v22</a:t>
          </a:r>
        </a:p>
      </xdr:txBody>
    </xdr:sp>
    <xdr:clientData/>
  </xdr:twoCellAnchor>
  <xdr:twoCellAnchor>
    <xdr:from>
      <xdr:col>3</xdr:col>
      <xdr:colOff>137584</xdr:colOff>
      <xdr:row>12</xdr:row>
      <xdr:rowOff>52916</xdr:rowOff>
    </xdr:from>
    <xdr:to>
      <xdr:col>3</xdr:col>
      <xdr:colOff>640028</xdr:colOff>
      <xdr:row>13</xdr:row>
      <xdr:rowOff>111125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9B9A1F2-893C-467D-A902-1B2B8398D66E}"/>
            </a:ext>
          </a:extLst>
        </xdr:cNvPr>
        <xdr:cNvSpPr txBox="1"/>
      </xdr:nvSpPr>
      <xdr:spPr>
        <a:xfrm>
          <a:off x="1966384" y="2443691"/>
          <a:ext cx="502444" cy="2582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/>
            <a:t>w03</a:t>
          </a:r>
        </a:p>
      </xdr:txBody>
    </xdr:sp>
    <xdr:clientData/>
  </xdr:twoCellAnchor>
  <xdr:twoCellAnchor>
    <xdr:from>
      <xdr:col>2</xdr:col>
      <xdr:colOff>14816</xdr:colOff>
      <xdr:row>11</xdr:row>
      <xdr:rowOff>131233</xdr:rowOff>
    </xdr:from>
    <xdr:to>
      <xdr:col>2</xdr:col>
      <xdr:colOff>517260</xdr:colOff>
      <xdr:row>12</xdr:row>
      <xdr:rowOff>178858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A35E9EF2-7B71-48D5-A8F2-766C3DA41F8D}"/>
            </a:ext>
          </a:extLst>
        </xdr:cNvPr>
        <xdr:cNvSpPr txBox="1"/>
      </xdr:nvSpPr>
      <xdr:spPr>
        <a:xfrm>
          <a:off x="1234016" y="2321983"/>
          <a:ext cx="502444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/>
            <a:t>w02</a:t>
          </a:r>
        </a:p>
      </xdr:txBody>
    </xdr:sp>
    <xdr:clientData/>
  </xdr:twoCellAnchor>
  <xdr:twoCellAnchor>
    <xdr:from>
      <xdr:col>0</xdr:col>
      <xdr:colOff>251884</xdr:colOff>
      <xdr:row>11</xdr:row>
      <xdr:rowOff>114300</xdr:rowOff>
    </xdr:from>
    <xdr:to>
      <xdr:col>1</xdr:col>
      <xdr:colOff>140495</xdr:colOff>
      <xdr:row>12</xdr:row>
      <xdr:rowOff>161925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7210996C-AAD0-4298-9214-85FB290AA47D}"/>
            </a:ext>
          </a:extLst>
        </xdr:cNvPr>
        <xdr:cNvSpPr txBox="1"/>
      </xdr:nvSpPr>
      <xdr:spPr>
        <a:xfrm>
          <a:off x="251884" y="2305050"/>
          <a:ext cx="498211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/>
            <a:t>w01</a:t>
          </a:r>
        </a:p>
      </xdr:txBody>
    </xdr:sp>
    <xdr:clientData/>
  </xdr:twoCellAnchor>
  <xdr:twoCellAnchor editAs="oneCell">
    <xdr:from>
      <xdr:col>11</xdr:col>
      <xdr:colOff>469910</xdr:colOff>
      <xdr:row>14</xdr:row>
      <xdr:rowOff>42330</xdr:rowOff>
    </xdr:from>
    <xdr:to>
      <xdr:col>15</xdr:col>
      <xdr:colOff>181158</xdr:colOff>
      <xdr:row>17</xdr:row>
      <xdr:rowOff>7390</xdr:rowOff>
    </xdr:to>
    <xdr:pic>
      <xdr:nvPicPr>
        <xdr:cNvPr id="27" name="Picture 1">
          <a:extLst>
            <a:ext uri="{FF2B5EF4-FFF2-40B4-BE49-F238E27FC236}">
              <a16:creationId xmlns:a16="http://schemas.microsoft.com/office/drawing/2014/main" id="{FC6F4746-611D-4C66-BB00-429B47F27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785110" y="2833155"/>
          <a:ext cx="2149648" cy="53656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10592</xdr:colOff>
      <xdr:row>14</xdr:row>
      <xdr:rowOff>36247</xdr:rowOff>
    </xdr:from>
    <xdr:to>
      <xdr:col>11</xdr:col>
      <xdr:colOff>249023</xdr:colOff>
      <xdr:row>16</xdr:row>
      <xdr:rowOff>158749</xdr:rowOff>
    </xdr:to>
    <xdr:pic>
      <xdr:nvPicPr>
        <xdr:cNvPr id="28" name="Picture 2">
          <a:extLst>
            <a:ext uri="{FF2B5EF4-FFF2-40B4-BE49-F238E27FC236}">
              <a16:creationId xmlns:a16="http://schemas.microsoft.com/office/drawing/2014/main" id="{9501232D-C517-4FA5-97A9-32BD33BE4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87442" y="2827072"/>
          <a:ext cx="2276781" cy="503502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42332</xdr:colOff>
      <xdr:row>19</xdr:row>
      <xdr:rowOff>24031</xdr:rowOff>
    </xdr:from>
    <xdr:to>
      <xdr:col>11</xdr:col>
      <xdr:colOff>296333</xdr:colOff>
      <xdr:row>22</xdr:row>
      <xdr:rowOff>162985</xdr:rowOff>
    </xdr:to>
    <xdr:pic>
      <xdr:nvPicPr>
        <xdr:cNvPr id="29" name="Picture 3">
          <a:extLst>
            <a:ext uri="{FF2B5EF4-FFF2-40B4-BE49-F238E27FC236}">
              <a16:creationId xmlns:a16="http://schemas.microsoft.com/office/drawing/2014/main" id="{D3ACE0D3-98AF-4C63-9E21-2DF59B71D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319182" y="3776881"/>
          <a:ext cx="2292351" cy="710454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24</xdr:row>
      <xdr:rowOff>0</xdr:rowOff>
    </xdr:from>
    <xdr:to>
      <xdr:col>12</xdr:col>
      <xdr:colOff>286809</xdr:colOff>
      <xdr:row>25</xdr:row>
      <xdr:rowOff>173831</xdr:rowOff>
    </xdr:to>
    <xdr:pic>
      <xdr:nvPicPr>
        <xdr:cNvPr id="30" name="Picture 92">
          <a:extLst>
            <a:ext uri="{FF2B5EF4-FFF2-40B4-BE49-F238E27FC236}">
              <a16:creationId xmlns:a16="http://schemas.microsoft.com/office/drawing/2014/main" id="{08BC14A4-ED11-4100-BEEF-546EBA3BF4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276850" y="4705350"/>
          <a:ext cx="2934759" cy="36433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26</xdr:row>
      <xdr:rowOff>11906</xdr:rowOff>
    </xdr:from>
    <xdr:to>
      <xdr:col>9</xdr:col>
      <xdr:colOff>39954</xdr:colOff>
      <xdr:row>27</xdr:row>
      <xdr:rowOff>88106</xdr:rowOff>
    </xdr:to>
    <xdr:pic>
      <xdr:nvPicPr>
        <xdr:cNvPr id="31" name="Picture 93">
          <a:extLst>
            <a:ext uri="{FF2B5EF4-FFF2-40B4-BE49-F238E27FC236}">
              <a16:creationId xmlns:a16="http://schemas.microsoft.com/office/drawing/2014/main" id="{E9538506-3E0B-42C3-80ED-ED3D7AD923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276850" y="5098256"/>
          <a:ext cx="859104" cy="266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52918</xdr:colOff>
      <xdr:row>18</xdr:row>
      <xdr:rowOff>169334</xdr:rowOff>
    </xdr:from>
    <xdr:to>
      <xdr:col>15</xdr:col>
      <xdr:colOff>171782</xdr:colOff>
      <xdr:row>21</xdr:row>
      <xdr:rowOff>92121</xdr:rowOff>
    </xdr:to>
    <xdr:pic>
      <xdr:nvPicPr>
        <xdr:cNvPr id="32" name="Picture 94">
          <a:extLst>
            <a:ext uri="{FF2B5EF4-FFF2-40B4-BE49-F238E27FC236}">
              <a16:creationId xmlns:a16="http://schemas.microsoft.com/office/drawing/2014/main" id="{C0D4CB47-1B86-4F91-B37A-59B2012BD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8587318" y="3722159"/>
          <a:ext cx="1338064" cy="49428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285751</xdr:colOff>
      <xdr:row>18</xdr:row>
      <xdr:rowOff>138905</xdr:rowOff>
    </xdr:from>
    <xdr:to>
      <xdr:col>19</xdr:col>
      <xdr:colOff>271198</xdr:colOff>
      <xdr:row>21</xdr:row>
      <xdr:rowOff>148630</xdr:rowOff>
    </xdr:to>
    <xdr:pic>
      <xdr:nvPicPr>
        <xdr:cNvPr id="33" name="Picture 95">
          <a:extLst>
            <a:ext uri="{FF2B5EF4-FFF2-40B4-BE49-F238E27FC236}">
              <a16:creationId xmlns:a16="http://schemas.microsoft.com/office/drawing/2014/main" id="{4DC50C2C-D504-4911-BC35-037ED09DE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0039351" y="3691730"/>
          <a:ext cx="2554816" cy="5812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0</xdr:colOff>
      <xdr:row>21</xdr:row>
      <xdr:rowOff>158752</xdr:rowOff>
    </xdr:from>
    <xdr:to>
      <xdr:col>14</xdr:col>
      <xdr:colOff>63501</xdr:colOff>
      <xdr:row>22</xdr:row>
      <xdr:rowOff>188824</xdr:rowOff>
    </xdr:to>
    <xdr:pic>
      <xdr:nvPicPr>
        <xdr:cNvPr id="34" name="Picture 129">
          <a:extLst>
            <a:ext uri="{FF2B5EF4-FFF2-40B4-BE49-F238E27FC236}">
              <a16:creationId xmlns:a16="http://schemas.microsoft.com/office/drawing/2014/main" id="{694434C7-53DE-402C-BD6B-C0CDB70E3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8534400" y="4292602"/>
          <a:ext cx="673101" cy="22057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10584</xdr:colOff>
      <xdr:row>23</xdr:row>
      <xdr:rowOff>30202</xdr:rowOff>
    </xdr:from>
    <xdr:to>
      <xdr:col>16</xdr:col>
      <xdr:colOff>539750</xdr:colOff>
      <xdr:row>26</xdr:row>
      <xdr:rowOff>85196</xdr:rowOff>
    </xdr:to>
    <xdr:pic>
      <xdr:nvPicPr>
        <xdr:cNvPr id="35" name="Picture 130">
          <a:extLst>
            <a:ext uri="{FF2B5EF4-FFF2-40B4-BE49-F238E27FC236}">
              <a16:creationId xmlns:a16="http://schemas.microsoft.com/office/drawing/2014/main" id="{FA8C3C5B-9367-4FAF-AE94-60FA4E5B3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8544984" y="4545052"/>
          <a:ext cx="2357966" cy="62649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10583</xdr:colOff>
      <xdr:row>27</xdr:row>
      <xdr:rowOff>135805</xdr:rowOff>
    </xdr:from>
    <xdr:to>
      <xdr:col>15</xdr:col>
      <xdr:colOff>326909</xdr:colOff>
      <xdr:row>28</xdr:row>
      <xdr:rowOff>189971</xdr:rowOff>
    </xdr:to>
    <xdr:pic>
      <xdr:nvPicPr>
        <xdr:cNvPr id="36" name="Picture 131">
          <a:extLst>
            <a:ext uri="{FF2B5EF4-FFF2-40B4-BE49-F238E27FC236}">
              <a16:creationId xmlns:a16="http://schemas.microsoft.com/office/drawing/2014/main" id="{C1899BD1-34D5-453C-9E71-948464AF0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8544983" y="5412655"/>
          <a:ext cx="1535526" cy="24466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586316</xdr:colOff>
      <xdr:row>13</xdr:row>
      <xdr:rowOff>184149</xdr:rowOff>
    </xdr:from>
    <xdr:to>
      <xdr:col>5</xdr:col>
      <xdr:colOff>520717</xdr:colOff>
      <xdr:row>15</xdr:row>
      <xdr:rowOff>173566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CCD4F2E4-C2FD-4B78-BE99-6ECCA66780F6}"/>
            </a:ext>
          </a:extLst>
        </xdr:cNvPr>
        <xdr:cNvSpPr/>
      </xdr:nvSpPr>
      <xdr:spPr>
        <a:xfrm>
          <a:off x="3310466" y="2774949"/>
          <a:ext cx="658301" cy="37994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id-ID" sz="1200" b="1">
              <a:solidFill>
                <a:sysClr val="windowText" lastClr="000000"/>
              </a:solidFill>
              <a:latin typeface="Times New Roman" pitchFamily="18" charset="0"/>
              <a:cs typeface="Times New Roman" pitchFamily="18" charset="0"/>
            </a:rPr>
            <a:t>Z3</a:t>
          </a:r>
        </a:p>
      </xdr:txBody>
    </xdr:sp>
    <xdr:clientData/>
  </xdr:twoCellAnchor>
  <xdr:twoCellAnchor>
    <xdr:from>
      <xdr:col>2</xdr:col>
      <xdr:colOff>448366</xdr:colOff>
      <xdr:row>15</xdr:row>
      <xdr:rowOff>117679</xdr:rowOff>
    </xdr:from>
    <xdr:to>
      <xdr:col>4</xdr:col>
      <xdr:colOff>683378</xdr:colOff>
      <xdr:row>22</xdr:row>
      <xdr:rowOff>141653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408E5304-4D22-4C10-8C93-FF08D23A8E61}"/>
            </a:ext>
          </a:extLst>
        </xdr:cNvPr>
        <xdr:cNvCxnSpPr>
          <a:stCxn id="5" idx="7"/>
          <a:endCxn id="37" idx="3"/>
        </xdr:cNvCxnSpPr>
      </xdr:nvCxnSpPr>
      <xdr:spPr>
        <a:xfrm flipV="1">
          <a:off x="1667566" y="3099004"/>
          <a:ext cx="1739962" cy="136699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430448</xdr:colOff>
      <xdr:row>14</xdr:row>
      <xdr:rowOff>173566</xdr:rowOff>
    </xdr:from>
    <xdr:to>
      <xdr:col>4</xdr:col>
      <xdr:colOff>586316</xdr:colOff>
      <xdr:row>22</xdr:row>
      <xdr:rowOff>65647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3B4E190C-3A49-4721-8C86-FCC44B9CCBB1}"/>
            </a:ext>
          </a:extLst>
        </xdr:cNvPr>
        <xdr:cNvCxnSpPr>
          <a:endCxn id="37" idx="2"/>
        </xdr:cNvCxnSpPr>
      </xdr:nvCxnSpPr>
      <xdr:spPr>
        <a:xfrm flipV="1">
          <a:off x="430448" y="2964391"/>
          <a:ext cx="2880018" cy="1425606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543983</xdr:colOff>
      <xdr:row>19</xdr:row>
      <xdr:rowOff>67733</xdr:rowOff>
    </xdr:from>
    <xdr:to>
      <xdr:col>2</xdr:col>
      <xdr:colOff>432592</xdr:colOff>
      <xdr:row>20</xdr:row>
      <xdr:rowOff>125941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9D395B4A-9007-43DD-B1A4-4EC2657087AB}"/>
            </a:ext>
          </a:extLst>
        </xdr:cNvPr>
        <xdr:cNvSpPr txBox="1"/>
      </xdr:nvSpPr>
      <xdr:spPr>
        <a:xfrm>
          <a:off x="1153583" y="3820583"/>
          <a:ext cx="498209" cy="2487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/>
            <a:t>v03</a:t>
          </a:r>
        </a:p>
      </xdr:txBody>
    </xdr:sp>
    <xdr:clientData/>
  </xdr:twoCellAnchor>
  <xdr:twoCellAnchor>
    <xdr:from>
      <xdr:col>3</xdr:col>
      <xdr:colOff>619031</xdr:colOff>
      <xdr:row>15</xdr:row>
      <xdr:rowOff>173566</xdr:rowOff>
    </xdr:from>
    <xdr:to>
      <xdr:col>5</xdr:col>
      <xdr:colOff>189326</xdr:colOff>
      <xdr:row>22</xdr:row>
      <xdr:rowOff>102175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5D4110C2-09C6-46E1-9509-A2721464F39E}"/>
            </a:ext>
          </a:extLst>
        </xdr:cNvPr>
        <xdr:cNvCxnSpPr>
          <a:stCxn id="4" idx="0"/>
          <a:endCxn id="37" idx="4"/>
        </xdr:cNvCxnSpPr>
      </xdr:nvCxnSpPr>
      <xdr:spPr>
        <a:xfrm flipV="1">
          <a:off x="2447831" y="3154891"/>
          <a:ext cx="1189545" cy="1271634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532778</xdr:colOff>
      <xdr:row>20</xdr:row>
      <xdr:rowOff>121272</xdr:rowOff>
    </xdr:from>
    <xdr:to>
      <xdr:col>3</xdr:col>
      <xdr:colOff>426991</xdr:colOff>
      <xdr:row>21</xdr:row>
      <xdr:rowOff>168897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EF437B8E-60C4-4CA1-B874-1E54C0304903}"/>
            </a:ext>
          </a:extLst>
        </xdr:cNvPr>
        <xdr:cNvSpPr txBox="1"/>
      </xdr:nvSpPr>
      <xdr:spPr>
        <a:xfrm>
          <a:off x="1751978" y="4064622"/>
          <a:ext cx="503813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/>
            <a:t>v13</a:t>
          </a:r>
        </a:p>
      </xdr:txBody>
    </xdr:sp>
    <xdr:clientData/>
  </xdr:twoCellAnchor>
  <xdr:twoCellAnchor>
    <xdr:from>
      <xdr:col>3</xdr:col>
      <xdr:colOff>685302</xdr:colOff>
      <xdr:row>19</xdr:row>
      <xdr:rowOff>100728</xdr:rowOff>
    </xdr:from>
    <xdr:to>
      <xdr:col>4</xdr:col>
      <xdr:colOff>282559</xdr:colOff>
      <xdr:row>20</xdr:row>
      <xdr:rowOff>148353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15FBD2FF-D4A9-4070-BE24-2F8036BBBACA}"/>
            </a:ext>
          </a:extLst>
        </xdr:cNvPr>
        <xdr:cNvSpPr txBox="1"/>
      </xdr:nvSpPr>
      <xdr:spPr>
        <a:xfrm>
          <a:off x="2514102" y="3853578"/>
          <a:ext cx="492607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/>
            <a:t>v23</a:t>
          </a:r>
        </a:p>
      </xdr:txBody>
    </xdr:sp>
    <xdr:clientData/>
  </xdr:twoCellAnchor>
  <xdr:twoCellAnchor>
    <xdr:from>
      <xdr:col>2</xdr:col>
      <xdr:colOff>443705</xdr:colOff>
      <xdr:row>8</xdr:row>
      <xdr:rowOff>141950</xdr:rowOff>
    </xdr:from>
    <xdr:to>
      <xdr:col>5</xdr:col>
      <xdr:colOff>107801</xdr:colOff>
      <xdr:row>14</xdr:row>
      <xdr:rowOff>1821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2F09A3DE-170E-40CF-9D2F-5D2F9F371162}"/>
            </a:ext>
          </a:extLst>
        </xdr:cNvPr>
        <xdr:cNvCxnSpPr>
          <a:endCxn id="2" idx="6"/>
        </xdr:cNvCxnSpPr>
      </xdr:nvCxnSpPr>
      <xdr:spPr>
        <a:xfrm flipH="1" flipV="1">
          <a:off x="1662905" y="1732625"/>
          <a:ext cx="1892946" cy="106002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797984</xdr:colOff>
      <xdr:row>12</xdr:row>
      <xdr:rowOff>35983</xdr:rowOff>
    </xdr:from>
    <xdr:to>
      <xdr:col>4</xdr:col>
      <xdr:colOff>400845</xdr:colOff>
      <xdr:row>13</xdr:row>
      <xdr:rowOff>94192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ED27CB70-4456-497C-9354-1937D0402274}"/>
            </a:ext>
          </a:extLst>
        </xdr:cNvPr>
        <xdr:cNvSpPr txBox="1"/>
      </xdr:nvSpPr>
      <xdr:spPr>
        <a:xfrm>
          <a:off x="2626784" y="2426758"/>
          <a:ext cx="498211" cy="2582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/>
            <a:t>w04</a:t>
          </a:r>
        </a:p>
      </xdr:txBody>
    </xdr:sp>
    <xdr:clientData/>
  </xdr:twoCellAnchor>
  <xdr:twoCellAnchor>
    <xdr:from>
      <xdr:col>4</xdr:col>
      <xdr:colOff>291353</xdr:colOff>
      <xdr:row>22</xdr:row>
      <xdr:rowOff>78441</xdr:rowOff>
    </xdr:from>
    <xdr:to>
      <xdr:col>5</xdr:col>
      <xdr:colOff>274730</xdr:colOff>
      <xdr:row>24</xdr:row>
      <xdr:rowOff>102254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CA7C824D-32FF-4941-B58D-C406DFB18998}"/>
            </a:ext>
          </a:extLst>
        </xdr:cNvPr>
        <xdr:cNvSpPr/>
      </xdr:nvSpPr>
      <xdr:spPr>
        <a:xfrm>
          <a:off x="3015503" y="4402791"/>
          <a:ext cx="707277" cy="40481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r>
            <a:rPr lang="id-ID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dct</a:t>
          </a:r>
          <a:r>
            <a:rPr lang="id-ID" sz="9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n</a:t>
          </a:r>
          <a:endParaRPr lang="id-ID" sz="11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55037</xdr:colOff>
      <xdr:row>15</xdr:row>
      <xdr:rowOff>116417</xdr:rowOff>
    </xdr:from>
    <xdr:to>
      <xdr:col>4</xdr:col>
      <xdr:colOff>395588</xdr:colOff>
      <xdr:row>22</xdr:row>
      <xdr:rowOff>137724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A9D4824D-DBA0-4C83-BC14-C12D61E35C99}"/>
            </a:ext>
          </a:extLst>
        </xdr:cNvPr>
        <xdr:cNvCxnSpPr>
          <a:stCxn id="46" idx="1"/>
          <a:endCxn id="7" idx="4"/>
        </xdr:cNvCxnSpPr>
      </xdr:nvCxnSpPr>
      <xdr:spPr>
        <a:xfrm flipH="1" flipV="1">
          <a:off x="1274237" y="3097742"/>
          <a:ext cx="1845501" cy="136433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72585</xdr:colOff>
      <xdr:row>15</xdr:row>
      <xdr:rowOff>112388</xdr:rowOff>
    </xdr:from>
    <xdr:to>
      <xdr:col>4</xdr:col>
      <xdr:colOff>647233</xdr:colOff>
      <xdr:row>22</xdr:row>
      <xdr:rowOff>78441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7A037580-8FC1-4B6C-AEB7-D6E31772266D}"/>
            </a:ext>
          </a:extLst>
        </xdr:cNvPr>
        <xdr:cNvCxnSpPr>
          <a:stCxn id="46" idx="0"/>
          <a:endCxn id="8" idx="5"/>
        </xdr:cNvCxnSpPr>
      </xdr:nvCxnSpPr>
      <xdr:spPr>
        <a:xfrm flipH="1" flipV="1">
          <a:off x="2796735" y="3093713"/>
          <a:ext cx="574648" cy="130907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170495</xdr:colOff>
      <xdr:row>15</xdr:row>
      <xdr:rowOff>117679</xdr:rowOff>
    </xdr:from>
    <xdr:to>
      <xdr:col>5</xdr:col>
      <xdr:colOff>423655</xdr:colOff>
      <xdr:row>22</xdr:row>
      <xdr:rowOff>137724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0AE39C33-0F1F-4FFD-9F9A-947BFB19E393}"/>
            </a:ext>
          </a:extLst>
        </xdr:cNvPr>
        <xdr:cNvCxnSpPr>
          <a:stCxn id="46" idx="7"/>
          <a:endCxn id="37" idx="5"/>
        </xdr:cNvCxnSpPr>
      </xdr:nvCxnSpPr>
      <xdr:spPr>
        <a:xfrm flipV="1">
          <a:off x="3618545" y="3099004"/>
          <a:ext cx="253160" cy="136307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56029</xdr:colOff>
      <xdr:row>21</xdr:row>
      <xdr:rowOff>78442</xdr:rowOff>
    </xdr:from>
    <xdr:to>
      <xdr:col>4</xdr:col>
      <xdr:colOff>549757</xdr:colOff>
      <xdr:row>22</xdr:row>
      <xdr:rowOff>126067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1A911034-1450-40F5-8ED7-CC9494496C98}"/>
            </a:ext>
          </a:extLst>
        </xdr:cNvPr>
        <xdr:cNvSpPr txBox="1"/>
      </xdr:nvSpPr>
      <xdr:spPr>
        <a:xfrm>
          <a:off x="2780179" y="4212292"/>
          <a:ext cx="493728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/>
            <a:t>vn1</a:t>
          </a:r>
        </a:p>
      </xdr:txBody>
    </xdr:sp>
    <xdr:clientData/>
  </xdr:twoCellAnchor>
  <xdr:twoCellAnchor>
    <xdr:from>
      <xdr:col>4</xdr:col>
      <xdr:colOff>358588</xdr:colOff>
      <xdr:row>19</xdr:row>
      <xdr:rowOff>123265</xdr:rowOff>
    </xdr:from>
    <xdr:to>
      <xdr:col>5</xdr:col>
      <xdr:colOff>123934</xdr:colOff>
      <xdr:row>20</xdr:row>
      <xdr:rowOff>170890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4A990B01-8D70-4DC7-8BFD-551C479D3537}"/>
            </a:ext>
          </a:extLst>
        </xdr:cNvPr>
        <xdr:cNvSpPr txBox="1"/>
      </xdr:nvSpPr>
      <xdr:spPr>
        <a:xfrm>
          <a:off x="3082738" y="3876115"/>
          <a:ext cx="489246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/>
            <a:t>vn2</a:t>
          </a:r>
        </a:p>
      </xdr:txBody>
    </xdr:sp>
    <xdr:clientData/>
  </xdr:twoCellAnchor>
  <xdr:twoCellAnchor>
    <xdr:from>
      <xdr:col>5</xdr:col>
      <xdr:colOff>134471</xdr:colOff>
      <xdr:row>18</xdr:row>
      <xdr:rowOff>0</xdr:rowOff>
    </xdr:from>
    <xdr:to>
      <xdr:col>6</xdr:col>
      <xdr:colOff>23081</xdr:colOff>
      <xdr:row>19</xdr:row>
      <xdr:rowOff>36419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A2D383C1-B7D1-42A8-9B8D-3167E99EABAD}"/>
            </a:ext>
          </a:extLst>
        </xdr:cNvPr>
        <xdr:cNvSpPr txBox="1"/>
      </xdr:nvSpPr>
      <xdr:spPr>
        <a:xfrm>
          <a:off x="3582521" y="3552825"/>
          <a:ext cx="498210" cy="2364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/>
            <a:t>vn3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9"/>
  <sheetViews>
    <sheetView topLeftCell="A21" zoomScale="85" zoomScaleNormal="85" workbookViewId="0">
      <selection activeCell="E36" sqref="E36"/>
    </sheetView>
  </sheetViews>
  <sheetFormatPr defaultRowHeight="15" x14ac:dyDescent="0.25"/>
  <cols>
    <col min="1" max="3" width="9.140625" style="2"/>
    <col min="4" max="4" width="13.42578125" style="2" customWidth="1"/>
    <col min="5" max="5" width="10.85546875" style="2" customWidth="1"/>
    <col min="6" max="8" width="9.140625" style="2"/>
    <col min="9" max="9" width="12.28515625" style="2" customWidth="1"/>
    <col min="10" max="28" width="9.140625" style="2"/>
    <col min="29" max="29" width="12.28515625" style="2" bestFit="1" customWidth="1"/>
    <col min="30" max="32" width="9.140625" style="2"/>
    <col min="33" max="33" width="12.28515625" style="2" bestFit="1" customWidth="1"/>
    <col min="34" max="36" width="9.140625" style="2"/>
    <col min="37" max="37" width="11.28515625" style="2" bestFit="1" customWidth="1"/>
    <col min="38" max="16384" width="9.140625" style="2"/>
  </cols>
  <sheetData>
    <row r="1" spans="2:20" x14ac:dyDescent="0.25">
      <c r="B1" s="151" t="s">
        <v>92</v>
      </c>
      <c r="C1" s="151"/>
      <c r="D1" s="151"/>
      <c r="E1" s="1"/>
      <c r="I1" s="2" t="s">
        <v>3</v>
      </c>
    </row>
    <row r="2" spans="2:20" ht="15.75" x14ac:dyDescent="0.25">
      <c r="B2" s="3" t="s">
        <v>0</v>
      </c>
      <c r="C2" s="3" t="s">
        <v>1</v>
      </c>
      <c r="D2" s="3" t="s">
        <v>2</v>
      </c>
      <c r="N2" s="4" t="s">
        <v>7</v>
      </c>
      <c r="O2" s="5" t="s">
        <v>8</v>
      </c>
    </row>
    <row r="3" spans="2:20" ht="15.75" x14ac:dyDescent="0.25">
      <c r="B3" s="6">
        <v>2</v>
      </c>
      <c r="C3" s="6">
        <v>3</v>
      </c>
      <c r="D3" s="6">
        <v>7</v>
      </c>
      <c r="E3" s="7" t="s">
        <v>93</v>
      </c>
      <c r="F3" s="2">
        <v>0.04</v>
      </c>
      <c r="H3" s="8" t="s">
        <v>6</v>
      </c>
      <c r="I3" s="4" t="s">
        <v>4</v>
      </c>
      <c r="J3" s="4" t="s">
        <v>5</v>
      </c>
      <c r="K3" s="4" t="s">
        <v>89</v>
      </c>
      <c r="L3" s="4" t="s">
        <v>90</v>
      </c>
      <c r="N3" s="5" t="s">
        <v>4</v>
      </c>
      <c r="O3" s="9">
        <v>0.1</v>
      </c>
      <c r="Q3" s="3" t="s">
        <v>0</v>
      </c>
      <c r="R3" s="3" t="s">
        <v>1</v>
      </c>
      <c r="S3" s="3" t="s">
        <v>2</v>
      </c>
    </row>
    <row r="4" spans="2:20" ht="15.75" x14ac:dyDescent="0.25">
      <c r="B4" s="6">
        <v>1</v>
      </c>
      <c r="C4" s="6">
        <v>1</v>
      </c>
      <c r="D4" s="6">
        <v>3</v>
      </c>
      <c r="H4" s="4" t="s">
        <v>0</v>
      </c>
      <c r="I4" s="9">
        <v>0.2</v>
      </c>
      <c r="J4" s="9">
        <v>0.3</v>
      </c>
      <c r="K4" s="9">
        <v>0.2</v>
      </c>
      <c r="L4" s="9">
        <v>0.5</v>
      </c>
      <c r="N4" s="5" t="s">
        <v>5</v>
      </c>
      <c r="O4" s="9">
        <v>0.3</v>
      </c>
      <c r="Q4" s="6">
        <f t="shared" ref="Q4:R7" si="0">(0.8*(B3-1)/(5-1)+0.1)</f>
        <v>0.30000000000000004</v>
      </c>
      <c r="R4" s="6">
        <f t="shared" si="0"/>
        <v>0.5</v>
      </c>
      <c r="S4" s="6">
        <v>7</v>
      </c>
    </row>
    <row r="5" spans="2:20" ht="15.75" x14ac:dyDescent="0.25">
      <c r="B5" s="6">
        <v>3</v>
      </c>
      <c r="C5" s="6">
        <v>2</v>
      </c>
      <c r="D5" s="6">
        <v>8</v>
      </c>
      <c r="H5" s="4" t="s">
        <v>1</v>
      </c>
      <c r="I5" s="9">
        <v>0.4</v>
      </c>
      <c r="J5" s="9">
        <v>0.1</v>
      </c>
      <c r="K5" s="9">
        <v>0.5</v>
      </c>
      <c r="L5" s="9">
        <v>0.3</v>
      </c>
      <c r="N5" s="5" t="s">
        <v>89</v>
      </c>
      <c r="O5" s="9">
        <v>0.5</v>
      </c>
      <c r="Q5" s="6">
        <f t="shared" si="0"/>
        <v>0.1</v>
      </c>
      <c r="R5" s="6">
        <f t="shared" si="0"/>
        <v>0.1</v>
      </c>
      <c r="S5" s="6">
        <v>3</v>
      </c>
    </row>
    <row r="6" spans="2:20" ht="15.75" x14ac:dyDescent="0.25">
      <c r="B6" s="6">
        <v>5</v>
      </c>
      <c r="C6" s="6">
        <v>1</v>
      </c>
      <c r="D6" s="6">
        <v>11</v>
      </c>
      <c r="H6" s="10">
        <v>1</v>
      </c>
      <c r="I6" s="9">
        <v>0.3</v>
      </c>
      <c r="J6" s="9">
        <v>0.5</v>
      </c>
      <c r="K6" s="9">
        <v>0.1</v>
      </c>
      <c r="L6" s="9">
        <v>0.6</v>
      </c>
      <c r="N6" s="5" t="s">
        <v>90</v>
      </c>
      <c r="O6" s="9">
        <v>0.7</v>
      </c>
      <c r="Q6" s="6">
        <f t="shared" si="0"/>
        <v>0.5</v>
      </c>
      <c r="R6" s="6">
        <f t="shared" si="0"/>
        <v>0.30000000000000004</v>
      </c>
      <c r="S6" s="6">
        <v>8</v>
      </c>
    </row>
    <row r="7" spans="2:20" ht="15.75" x14ac:dyDescent="0.25">
      <c r="N7" s="11">
        <v>1</v>
      </c>
      <c r="O7" s="9">
        <v>0.2</v>
      </c>
      <c r="Q7" s="6">
        <f t="shared" si="0"/>
        <v>0.9</v>
      </c>
      <c r="R7" s="6">
        <f t="shared" si="0"/>
        <v>0.1</v>
      </c>
      <c r="S7" s="6">
        <v>11</v>
      </c>
    </row>
    <row r="8" spans="2:20" ht="15.75" x14ac:dyDescent="0.25">
      <c r="I8" s="7" t="s">
        <v>9</v>
      </c>
      <c r="J8" s="7"/>
      <c r="K8" s="7"/>
      <c r="L8" s="7"/>
      <c r="M8" s="7"/>
    </row>
    <row r="9" spans="2:20" ht="15.75" x14ac:dyDescent="0.25">
      <c r="I9" s="7" t="s">
        <v>10</v>
      </c>
      <c r="J9" s="7"/>
      <c r="K9" s="7"/>
      <c r="L9" s="7"/>
      <c r="M9" s="7"/>
    </row>
    <row r="10" spans="2:20" ht="15.75" x14ac:dyDescent="0.25">
      <c r="I10" s="7" t="s">
        <v>11</v>
      </c>
      <c r="J10" s="7"/>
      <c r="K10" s="7"/>
      <c r="L10" s="7"/>
      <c r="M10" s="7"/>
      <c r="Q10" s="9" t="s">
        <v>91</v>
      </c>
      <c r="R10" s="9" t="s">
        <v>0</v>
      </c>
      <c r="S10" s="9" t="s">
        <v>1</v>
      </c>
      <c r="T10" s="9">
        <v>1</v>
      </c>
    </row>
    <row r="11" spans="2:20" ht="15.75" x14ac:dyDescent="0.25">
      <c r="I11" s="7" t="s">
        <v>12</v>
      </c>
      <c r="J11" s="7"/>
      <c r="K11" s="7"/>
      <c r="L11" s="7"/>
      <c r="M11" s="7"/>
      <c r="Q11" s="9" t="s">
        <v>4</v>
      </c>
      <c r="R11" s="9">
        <v>0.2</v>
      </c>
      <c r="S11" s="9">
        <v>0.4</v>
      </c>
      <c r="T11" s="9">
        <v>0.3</v>
      </c>
    </row>
    <row r="12" spans="2:20" ht="15.75" x14ac:dyDescent="0.25">
      <c r="I12" s="7" t="s">
        <v>13</v>
      </c>
      <c r="J12" s="7" t="s">
        <v>14</v>
      </c>
      <c r="K12" s="7"/>
      <c r="L12" s="7"/>
      <c r="M12" s="7"/>
      <c r="N12" s="7"/>
      <c r="O12" s="7"/>
      <c r="P12" s="7"/>
      <c r="Q12" s="6" t="s">
        <v>5</v>
      </c>
      <c r="R12" s="6">
        <v>0.3</v>
      </c>
      <c r="S12" s="9">
        <v>0.1</v>
      </c>
      <c r="T12" s="6">
        <v>0.5</v>
      </c>
    </row>
    <row r="13" spans="2:20" ht="15.75" x14ac:dyDescent="0.25">
      <c r="I13" s="7" t="s">
        <v>16</v>
      </c>
      <c r="J13" s="7" t="s">
        <v>17</v>
      </c>
      <c r="K13" s="7"/>
      <c r="L13" s="7"/>
      <c r="M13" s="7"/>
      <c r="N13" s="7"/>
      <c r="O13" s="7"/>
      <c r="P13" s="7"/>
      <c r="Q13" s="6" t="s">
        <v>89</v>
      </c>
      <c r="R13" s="6">
        <v>0.2</v>
      </c>
      <c r="S13" s="6">
        <v>0.5</v>
      </c>
      <c r="T13" s="6">
        <v>0.1</v>
      </c>
    </row>
    <row r="14" spans="2:20" ht="15.75" x14ac:dyDescent="0.25">
      <c r="I14" s="7" t="s">
        <v>18</v>
      </c>
      <c r="J14" s="7"/>
      <c r="K14" s="7"/>
      <c r="L14" s="7"/>
      <c r="M14" s="7"/>
      <c r="N14" s="7"/>
      <c r="O14" s="7"/>
      <c r="P14" s="7"/>
      <c r="Q14" s="6" t="s">
        <v>90</v>
      </c>
      <c r="R14" s="6">
        <v>0.5</v>
      </c>
      <c r="S14" s="6">
        <v>0.3</v>
      </c>
      <c r="T14" s="6">
        <v>0.6</v>
      </c>
    </row>
    <row r="19" spans="1:57" ht="15.75" x14ac:dyDescent="0.25">
      <c r="I19" s="7" t="s">
        <v>15</v>
      </c>
      <c r="N19" s="12" t="s">
        <v>20</v>
      </c>
    </row>
    <row r="24" spans="1:57" x14ac:dyDescent="0.25">
      <c r="I24" s="2" t="s">
        <v>19</v>
      </c>
      <c r="N24" s="2" t="s">
        <v>21</v>
      </c>
    </row>
    <row r="31" spans="1:57" x14ac:dyDescent="0.25">
      <c r="A31" s="152" t="s">
        <v>22</v>
      </c>
      <c r="B31" s="153"/>
      <c r="C31" s="153"/>
      <c r="D31" s="13"/>
      <c r="E31" s="14" t="s">
        <v>23</v>
      </c>
      <c r="F31" s="14"/>
      <c r="G31" s="14"/>
      <c r="H31" s="15"/>
      <c r="I31" s="16"/>
      <c r="J31" s="14"/>
      <c r="K31" s="14"/>
      <c r="L31" s="15"/>
      <c r="M31" s="17" t="s">
        <v>24</v>
      </c>
      <c r="N31" s="18"/>
      <c r="O31" s="19" t="s">
        <v>25</v>
      </c>
      <c r="P31" s="20"/>
      <c r="Q31" s="20"/>
      <c r="R31" s="20"/>
      <c r="S31" s="20"/>
      <c r="T31" s="20"/>
      <c r="U31" s="21" t="s">
        <v>26</v>
      </c>
      <c r="V31" s="21"/>
      <c r="W31" s="21"/>
      <c r="X31" s="21"/>
      <c r="Y31" s="21" t="s">
        <v>27</v>
      </c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2" t="s">
        <v>28</v>
      </c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3"/>
    </row>
    <row r="32" spans="1:57" x14ac:dyDescent="0.25">
      <c r="A32" s="24" t="s">
        <v>29</v>
      </c>
      <c r="B32" s="25"/>
      <c r="C32" s="25"/>
      <c r="D32" s="26"/>
      <c r="E32" s="27"/>
      <c r="F32" s="27"/>
      <c r="G32" s="27"/>
      <c r="H32" s="28"/>
      <c r="I32" s="27"/>
      <c r="J32" s="27"/>
      <c r="K32" s="27"/>
      <c r="L32" s="28"/>
      <c r="M32" s="29"/>
      <c r="N32" s="30"/>
      <c r="O32" s="31"/>
      <c r="P32" s="32"/>
      <c r="Q32" s="32"/>
      <c r="R32" s="32"/>
      <c r="S32" s="32"/>
      <c r="T32" s="32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4" t="s">
        <v>30</v>
      </c>
      <c r="AP32" s="34"/>
      <c r="AQ32" s="34"/>
      <c r="AR32" s="34"/>
      <c r="AS32" s="34"/>
      <c r="AT32" s="34" t="s">
        <v>31</v>
      </c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5"/>
    </row>
    <row r="33" spans="1:57" x14ac:dyDescent="0.25">
      <c r="A33" s="36"/>
      <c r="B33" s="37"/>
      <c r="C33" s="37"/>
      <c r="D33" s="38"/>
      <c r="E33" s="39"/>
      <c r="F33" s="39"/>
      <c r="G33" s="39"/>
      <c r="H33" s="40"/>
      <c r="I33" s="39"/>
      <c r="J33" s="39"/>
      <c r="K33" s="39"/>
      <c r="L33" s="40"/>
      <c r="M33" s="41"/>
      <c r="N33" s="42"/>
      <c r="O33" s="43"/>
      <c r="P33" s="44"/>
      <c r="Q33" s="44"/>
      <c r="R33" s="44"/>
      <c r="S33" s="44"/>
      <c r="T33" s="44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7"/>
    </row>
    <row r="34" spans="1:57" x14ac:dyDescent="0.25">
      <c r="A34" s="48" t="s">
        <v>32</v>
      </c>
      <c r="B34" s="48" t="s">
        <v>33</v>
      </c>
      <c r="C34" s="48">
        <v>1</v>
      </c>
      <c r="D34" s="49" t="s">
        <v>34</v>
      </c>
      <c r="E34" s="50" t="s">
        <v>35</v>
      </c>
      <c r="F34" s="50" t="s">
        <v>36</v>
      </c>
      <c r="G34" s="50" t="s">
        <v>37</v>
      </c>
      <c r="H34" s="50" t="s">
        <v>38</v>
      </c>
      <c r="I34" s="51" t="s">
        <v>39</v>
      </c>
      <c r="J34" s="51" t="s">
        <v>40</v>
      </c>
      <c r="K34" s="51" t="s">
        <v>41</v>
      </c>
      <c r="L34" s="51" t="s">
        <v>42</v>
      </c>
      <c r="M34" s="52" t="s">
        <v>43</v>
      </c>
      <c r="N34" s="52" t="s">
        <v>44</v>
      </c>
      <c r="O34" s="53" t="s">
        <v>45</v>
      </c>
      <c r="P34" s="53" t="s">
        <v>46</v>
      </c>
      <c r="Q34" s="53" t="s">
        <v>47</v>
      </c>
      <c r="R34" s="53" t="s">
        <v>48</v>
      </c>
      <c r="S34" s="53" t="s">
        <v>49</v>
      </c>
      <c r="T34" s="54" t="s">
        <v>50</v>
      </c>
      <c r="U34" s="55" t="s">
        <v>51</v>
      </c>
      <c r="V34" s="55" t="s">
        <v>52</v>
      </c>
      <c r="W34" s="55" t="s">
        <v>53</v>
      </c>
      <c r="X34" s="56" t="s">
        <v>54</v>
      </c>
      <c r="Y34" s="55" t="s">
        <v>55</v>
      </c>
      <c r="Z34" s="55" t="s">
        <v>56</v>
      </c>
      <c r="AA34" s="55" t="s">
        <v>57</v>
      </c>
      <c r="AB34" s="56" t="s">
        <v>58</v>
      </c>
      <c r="AC34" s="57" t="s">
        <v>59</v>
      </c>
      <c r="AD34" s="57" t="s">
        <v>60</v>
      </c>
      <c r="AE34" s="57" t="s">
        <v>61</v>
      </c>
      <c r="AF34" s="57" t="s">
        <v>62</v>
      </c>
      <c r="AG34" s="57" t="s">
        <v>63</v>
      </c>
      <c r="AH34" s="57" t="s">
        <v>64</v>
      </c>
      <c r="AI34" s="57" t="s">
        <v>65</v>
      </c>
      <c r="AJ34" s="57" t="s">
        <v>66</v>
      </c>
      <c r="AK34" s="57" t="s">
        <v>67</v>
      </c>
      <c r="AL34" s="57" t="s">
        <v>68</v>
      </c>
      <c r="AM34" s="58" t="s">
        <v>69</v>
      </c>
      <c r="AN34" s="59" t="s">
        <v>70</v>
      </c>
      <c r="AO34" s="56" t="s">
        <v>71</v>
      </c>
      <c r="AP34" s="56" t="s">
        <v>72</v>
      </c>
      <c r="AQ34" s="56" t="s">
        <v>73</v>
      </c>
      <c r="AR34" s="56" t="s">
        <v>74</v>
      </c>
      <c r="AS34" s="56" t="s">
        <v>75</v>
      </c>
      <c r="AT34" s="60" t="s">
        <v>76</v>
      </c>
      <c r="AU34" s="60" t="s">
        <v>77</v>
      </c>
      <c r="AV34" s="60" t="s">
        <v>78</v>
      </c>
      <c r="AW34" s="60" t="s">
        <v>79</v>
      </c>
      <c r="AX34" s="60" t="s">
        <v>80</v>
      </c>
      <c r="AY34" s="60" t="s">
        <v>81</v>
      </c>
      <c r="AZ34" s="60" t="s">
        <v>82</v>
      </c>
      <c r="BA34" s="60" t="s">
        <v>83</v>
      </c>
      <c r="BB34" s="60" t="s">
        <v>84</v>
      </c>
      <c r="BC34" s="60" t="s">
        <v>85</v>
      </c>
      <c r="BD34" s="60" t="s">
        <v>86</v>
      </c>
      <c r="BE34" s="61" t="s">
        <v>87</v>
      </c>
    </row>
    <row r="35" spans="1:57" ht="15.75" x14ac:dyDescent="0.25">
      <c r="A35" s="62"/>
      <c r="B35" s="62"/>
      <c r="C35" s="62"/>
      <c r="D35" s="62"/>
      <c r="E35" s="62" t="s">
        <v>88</v>
      </c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3"/>
      <c r="AO35" s="64">
        <v>0.2</v>
      </c>
      <c r="AP35" s="64">
        <v>0.1</v>
      </c>
      <c r="AQ35" s="64">
        <v>0.3</v>
      </c>
      <c r="AR35" s="64">
        <v>0.5</v>
      </c>
      <c r="AS35" s="64">
        <v>0.7</v>
      </c>
      <c r="AT35" s="9">
        <v>0.3</v>
      </c>
      <c r="AU35" s="9">
        <v>0.5</v>
      </c>
      <c r="AV35" s="9">
        <v>0.1</v>
      </c>
      <c r="AW35" s="9">
        <v>0.6</v>
      </c>
      <c r="AX35" s="9">
        <v>0.2</v>
      </c>
      <c r="AY35" s="9">
        <v>0.3</v>
      </c>
      <c r="AZ35" s="9">
        <v>0.2</v>
      </c>
      <c r="BA35" s="9">
        <v>0.5</v>
      </c>
      <c r="BB35" s="9">
        <v>0.4</v>
      </c>
      <c r="BC35" s="9">
        <v>0.1</v>
      </c>
      <c r="BD35" s="9">
        <v>0.5</v>
      </c>
      <c r="BE35" s="9">
        <v>0.3</v>
      </c>
    </row>
    <row r="36" spans="1:57" x14ac:dyDescent="0.25">
      <c r="A36" s="9">
        <v>2</v>
      </c>
      <c r="B36" s="9">
        <v>3</v>
      </c>
      <c r="C36" s="65">
        <v>1</v>
      </c>
      <c r="D36" s="9">
        <v>7</v>
      </c>
      <c r="E36" s="66">
        <f>(D36*AT35)+(A36*AX35)+(B36*BB35)</f>
        <v>3.7</v>
      </c>
      <c r="F36" s="66">
        <f>(D36*AU35)+(A36*AY35)+(B36*BC35)</f>
        <v>4.3999999999999995</v>
      </c>
      <c r="G36" s="66">
        <f>(D36*AV35)+(A36*AZ35)+(B36*BD35)</f>
        <v>2.6</v>
      </c>
      <c r="H36" s="66">
        <f>(D36*AW35)+(A36*BA35)+(B36*BE35)</f>
        <v>6.1</v>
      </c>
      <c r="I36" s="67">
        <f>1/(1+(2.71828183^-E36))</f>
        <v>0.97587297863171563</v>
      </c>
      <c r="J36" s="67">
        <f t="shared" ref="J36:L36" si="1">1/(1+(2.71828183^-F36))</f>
        <v>0.98787156504561069</v>
      </c>
      <c r="K36" s="67">
        <f t="shared" si="1"/>
        <v>0.93086157975151107</v>
      </c>
      <c r="L36" s="67">
        <f t="shared" si="1"/>
        <v>0.99776215148644487</v>
      </c>
      <c r="M36" s="68">
        <f>(D36*AO35)+(I36*AP35)+(J36*AQ35)+(K36*AR35)+(L36*AS35)</f>
        <v>2.9578130632931217</v>
      </c>
      <c r="N36" s="68">
        <f>1/(1+(2.71828183^-M36))</f>
        <v>0.950631459327413</v>
      </c>
      <c r="O36" s="69">
        <f>(D36-N36)*N36*(1-N36)</f>
        <v>0.28390465638042955</v>
      </c>
      <c r="P36" s="69">
        <f>($F$3*$O$36*C36)</f>
        <v>1.1356186255217183E-2</v>
      </c>
      <c r="Q36" s="69">
        <f>($F$3*$O$36*I36)</f>
        <v>1.1082195306775341E-2</v>
      </c>
      <c r="R36" s="69">
        <f t="shared" ref="R36:T36" si="2">($F$3*$O$36*J36)</f>
        <v>1.1218453488890851E-2</v>
      </c>
      <c r="S36" s="69">
        <f t="shared" si="2"/>
        <v>1.0571037477483863E-2</v>
      </c>
      <c r="T36" s="69">
        <f t="shared" si="2"/>
        <v>1.133077283068629E-2</v>
      </c>
      <c r="U36" s="70">
        <f>O36*AP35</f>
        <v>2.8390465638042955E-2</v>
      </c>
      <c r="V36" s="70">
        <f>O36*AQ35</f>
        <v>8.5171396914128866E-2</v>
      </c>
      <c r="W36" s="70">
        <f>O36*AR35</f>
        <v>0.14195232819021478</v>
      </c>
      <c r="X36" s="70">
        <f>O36*AS35</f>
        <v>0.19873325946630069</v>
      </c>
      <c r="Y36" s="71">
        <f>U36*I36*(1-I36)</f>
        <v>6.6845090743517356E-4</v>
      </c>
      <c r="Z36" s="71">
        <f>V36*J36*(1-J36)</f>
        <v>1.0204671257164088E-3</v>
      </c>
      <c r="AA36" s="71">
        <f>W36*K36*(1-K36)</f>
        <v>9.1358103947600695E-3</v>
      </c>
      <c r="AB36" s="71">
        <f>X36*L36*(1-L36)</f>
        <v>4.4373967989018784E-4</v>
      </c>
      <c r="AC36" s="72">
        <f>($F$3*Y$36*$S$4)</f>
        <v>1.8716625408184861E-4</v>
      </c>
      <c r="AD36" s="72">
        <f t="shared" ref="AD36:AF36" si="3">($F$3*Z$36*$S$4)</f>
        <v>2.8573079520059449E-4</v>
      </c>
      <c r="AE36" s="72">
        <f t="shared" si="3"/>
        <v>2.5580269105328194E-3</v>
      </c>
      <c r="AF36" s="72">
        <f t="shared" si="3"/>
        <v>1.242471103692526E-4</v>
      </c>
      <c r="AG36" s="72">
        <f>($F$3*Y$36*$Q$4)</f>
        <v>8.0214108892220844E-6</v>
      </c>
      <c r="AH36" s="72">
        <f t="shared" ref="AH36:AJ36" si="4">($F$3*Z$36*$Q$4)</f>
        <v>1.2245605508596907E-5</v>
      </c>
      <c r="AI36" s="72">
        <f t="shared" si="4"/>
        <v>1.0962972473712085E-4</v>
      </c>
      <c r="AJ36" s="72">
        <f t="shared" si="4"/>
        <v>5.3248761586822551E-6</v>
      </c>
      <c r="AK36" s="72">
        <f>($F$3*Y$36*$R$4)</f>
        <v>1.3369018148703472E-5</v>
      </c>
      <c r="AL36" s="72">
        <f t="shared" ref="AL36:AN36" si="5">($F$3*Z$36*$R$4)</f>
        <v>2.0409342514328176E-5</v>
      </c>
      <c r="AM36" s="72">
        <f t="shared" si="5"/>
        <v>1.8271620789520138E-4</v>
      </c>
      <c r="AN36" s="72">
        <f t="shared" si="5"/>
        <v>8.8747935978037577E-6</v>
      </c>
      <c r="AO36" s="71">
        <f>AO35+P36</f>
        <v>0.21135618625521718</v>
      </c>
      <c r="AP36" s="71">
        <f>AP35+Q36</f>
        <v>0.11108219530677535</v>
      </c>
      <c r="AQ36" s="71">
        <f>AQ35+R36</f>
        <v>0.31121845348889082</v>
      </c>
      <c r="AR36" s="71">
        <f>AR35+S36</f>
        <v>0.51057103747748389</v>
      </c>
      <c r="AS36" s="71">
        <f>AS35+T36</f>
        <v>0.71133077283068624</v>
      </c>
      <c r="AT36" s="73">
        <f t="shared" ref="AT36:BE39" si="6">AT35+AC36</f>
        <v>0.30018716625408182</v>
      </c>
      <c r="AU36" s="73">
        <f t="shared" si="6"/>
        <v>0.50028573079520056</v>
      </c>
      <c r="AV36" s="73">
        <f t="shared" si="6"/>
        <v>0.10255802691053283</v>
      </c>
      <c r="AW36" s="73">
        <f t="shared" si="6"/>
        <v>0.60012424711036927</v>
      </c>
      <c r="AX36" s="73">
        <f t="shared" si="6"/>
        <v>0.20000802141088922</v>
      </c>
      <c r="AY36" s="73">
        <f t="shared" si="6"/>
        <v>0.3000122456055086</v>
      </c>
      <c r="AZ36" s="73">
        <f t="shared" si="6"/>
        <v>0.20010962972473714</v>
      </c>
      <c r="BA36" s="73">
        <f t="shared" si="6"/>
        <v>0.50000532487615867</v>
      </c>
      <c r="BB36" s="73">
        <f t="shared" si="6"/>
        <v>0.40001336901814871</v>
      </c>
      <c r="BC36" s="73">
        <f t="shared" si="6"/>
        <v>0.10002040934251433</v>
      </c>
      <c r="BD36" s="73">
        <f t="shared" si="6"/>
        <v>0.50018271620789523</v>
      </c>
      <c r="BE36" s="73">
        <f t="shared" si="6"/>
        <v>0.30000887479359778</v>
      </c>
    </row>
    <row r="37" spans="1:57" x14ac:dyDescent="0.25">
      <c r="A37" s="9">
        <v>1</v>
      </c>
      <c r="B37" s="9">
        <v>1</v>
      </c>
      <c r="C37" s="65">
        <v>1</v>
      </c>
      <c r="D37" s="9">
        <v>3</v>
      </c>
      <c r="E37" s="66">
        <f>(D37*AT35)+(A37*AX35)+(B37*BB35)</f>
        <v>1.5</v>
      </c>
      <c r="F37" s="66">
        <f>(D37*AU35)+(A37*AY35)+(B37*BC35)</f>
        <v>1.9000000000000001</v>
      </c>
      <c r="G37" s="66">
        <f>(D37*AV35)+(A37*AZ35)+(B37*BD35)</f>
        <v>1</v>
      </c>
      <c r="H37" s="66">
        <f>(D37*AW35)+(A37*BA35)+(B37*BE35)</f>
        <v>2.5999999999999996</v>
      </c>
      <c r="I37" s="67">
        <f>1/(1+(2.71828183^-E37))</f>
        <v>0.81757447632046709</v>
      </c>
      <c r="J37" s="67">
        <f t="shared" ref="J37:L39" si="7">1/(1+(2.71828183^-F37))</f>
        <v>0.8698915257589066</v>
      </c>
      <c r="K37" s="67">
        <f t="shared" si="7"/>
        <v>0.73105857874146141</v>
      </c>
      <c r="L37" s="67">
        <f t="shared" si="7"/>
        <v>0.93086157975151107</v>
      </c>
      <c r="M37" s="68">
        <f t="shared" ref="M37:M39" si="8">(D37*AO36)+(I37*AP36)+(J37*AQ36)+(K37*AR36)+(L37*AS36)</f>
        <v>2.0310206456997735</v>
      </c>
      <c r="N37" s="68">
        <f t="shared" ref="N37:N39" si="9">1/(1+(2.71828183^-M37))</f>
        <v>0.88401576780528324</v>
      </c>
      <c r="O37" s="69">
        <f>(D37-N37)*N37*(1-N37)</f>
        <v>0.21695586269988212</v>
      </c>
      <c r="P37" s="69">
        <f t="shared" ref="P37:T37" si="10">(E37-O37)*O37*(1-O37)</f>
        <v>0.21797125727435013</v>
      </c>
      <c r="Q37" s="69">
        <f t="shared" si="10"/>
        <v>0.28671826336015183</v>
      </c>
      <c r="R37" s="69">
        <f t="shared" si="10"/>
        <v>0.14587389049573807</v>
      </c>
      <c r="S37" s="69">
        <f t="shared" si="10"/>
        <v>0.30577110286000941</v>
      </c>
      <c r="T37" s="69">
        <f t="shared" si="10"/>
        <v>0.10864313045875353</v>
      </c>
      <c r="U37" s="70">
        <f>O37*AP36</f>
        <v>2.4099933513378243E-2</v>
      </c>
      <c r="V37" s="70">
        <f>O37*AQ36</f>
        <v>6.7520668064805445E-2</v>
      </c>
      <c r="W37" s="70">
        <f>O37*AR36</f>
        <v>0.11077137990550137</v>
      </c>
      <c r="X37" s="70">
        <f t="shared" ref="X37:X39" si="11">O37*AS36</f>
        <v>0.15432738148445541</v>
      </c>
      <c r="Y37" s="71">
        <f t="shared" ref="Y37:AB39" si="12">U37*I37*(1-I37)</f>
        <v>3.5944195767099842E-3</v>
      </c>
      <c r="Z37" s="71">
        <f t="shared" si="12"/>
        <v>7.6420067110242575E-3</v>
      </c>
      <c r="AA37" s="71">
        <f t="shared" si="12"/>
        <v>2.177897514534187E-2</v>
      </c>
      <c r="AB37" s="71">
        <f t="shared" si="12"/>
        <v>9.9322477759753985E-3</v>
      </c>
      <c r="AC37" s="72">
        <f>($F$3*Y$37*$S$5)</f>
        <v>4.3133034920519813E-4</v>
      </c>
      <c r="AD37" s="72">
        <f t="shared" ref="AD37:AN37" si="13">($F$3*Z$37*$S$5)</f>
        <v>9.1704080532291094E-4</v>
      </c>
      <c r="AE37" s="72">
        <f t="shared" si="13"/>
        <v>2.6134770174410242E-3</v>
      </c>
      <c r="AF37" s="72">
        <f t="shared" si="13"/>
        <v>1.1918697331170479E-3</v>
      </c>
      <c r="AG37" s="72">
        <f t="shared" si="13"/>
        <v>5.1759641904623778E-5</v>
      </c>
      <c r="AH37" s="72">
        <f t="shared" si="13"/>
        <v>1.1004489663874932E-4</v>
      </c>
      <c r="AI37" s="72">
        <f t="shared" si="13"/>
        <v>3.1361724209292294E-4</v>
      </c>
      <c r="AJ37" s="72">
        <f t="shared" si="13"/>
        <v>1.4302436797404574E-4</v>
      </c>
      <c r="AK37" s="72">
        <f t="shared" si="13"/>
        <v>6.2111570285548535E-6</v>
      </c>
      <c r="AL37" s="72">
        <f t="shared" si="13"/>
        <v>1.3205387596649918E-5</v>
      </c>
      <c r="AM37" s="72">
        <f t="shared" si="13"/>
        <v>3.7634069051150756E-5</v>
      </c>
      <c r="AN37" s="72">
        <f t="shared" si="13"/>
        <v>1.7162924156885488E-5</v>
      </c>
      <c r="AO37" s="71">
        <f t="shared" ref="AO37:AS39" si="14">AO36+P37</f>
        <v>0.42932744352956731</v>
      </c>
      <c r="AP37" s="71">
        <f t="shared" si="14"/>
        <v>0.39780045866692715</v>
      </c>
      <c r="AQ37" s="71">
        <f t="shared" si="14"/>
        <v>0.45709234398462889</v>
      </c>
      <c r="AR37" s="71">
        <f t="shared" si="14"/>
        <v>0.8163421403374933</v>
      </c>
      <c r="AS37" s="71">
        <f t="shared" si="14"/>
        <v>0.81997390328943975</v>
      </c>
      <c r="AT37" s="73">
        <f t="shared" si="6"/>
        <v>0.30061849660328699</v>
      </c>
      <c r="AU37" s="73">
        <f t="shared" si="6"/>
        <v>0.50120277160052351</v>
      </c>
      <c r="AV37" s="73">
        <f t="shared" si="6"/>
        <v>0.10517150392797385</v>
      </c>
      <c r="AW37" s="73">
        <f t="shared" si="6"/>
        <v>0.60131611684348629</v>
      </c>
      <c r="AX37" s="73">
        <f t="shared" si="6"/>
        <v>0.20005978105279384</v>
      </c>
      <c r="AY37" s="73">
        <f t="shared" si="6"/>
        <v>0.30012229050214734</v>
      </c>
      <c r="AZ37" s="73">
        <f t="shared" si="6"/>
        <v>0.20042324696683006</v>
      </c>
      <c r="BA37" s="73">
        <f t="shared" si="6"/>
        <v>0.50014834924413276</v>
      </c>
      <c r="BB37" s="73">
        <f t="shared" si="6"/>
        <v>0.40001958017517725</v>
      </c>
      <c r="BC37" s="73">
        <f t="shared" si="6"/>
        <v>0.10003361473011098</v>
      </c>
      <c r="BD37" s="73">
        <f t="shared" si="6"/>
        <v>0.50022035027694634</v>
      </c>
      <c r="BE37" s="73">
        <f t="shared" si="6"/>
        <v>0.30002603771775466</v>
      </c>
    </row>
    <row r="38" spans="1:57" x14ac:dyDescent="0.25">
      <c r="A38" s="9">
        <v>3</v>
      </c>
      <c r="B38" s="9">
        <v>2</v>
      </c>
      <c r="C38" s="65">
        <v>1</v>
      </c>
      <c r="D38" s="9">
        <v>8</v>
      </c>
      <c r="E38" s="66">
        <f>(D38*AT35)+(A38*AX35)+(B38*BB35)</f>
        <v>3.8</v>
      </c>
      <c r="F38" s="66">
        <f>(D38*AU35)+(A8*AY35)+(B38*BC35)</f>
        <v>4.2</v>
      </c>
      <c r="G38" s="66">
        <f>(D38*AV35)+(A38*AZ35)+(B38*BD35)</f>
        <v>2.4000000000000004</v>
      </c>
      <c r="H38" s="66">
        <f>(D38*AW35)+(A38*BA35)+(B38*BE35)</f>
        <v>6.8999999999999995</v>
      </c>
      <c r="I38" s="67">
        <f>1/(1+(2.71828183^-E38))</f>
        <v>0.97811872910997399</v>
      </c>
      <c r="J38" s="67">
        <f t="shared" si="7"/>
        <v>0.98522596834138298</v>
      </c>
      <c r="K38" s="67">
        <f t="shared" si="7"/>
        <v>0.91682730360982456</v>
      </c>
      <c r="L38" s="67">
        <f t="shared" si="7"/>
        <v>0.99899322918384847</v>
      </c>
      <c r="M38" s="68">
        <f t="shared" si="8"/>
        <v>5.8416480153731856</v>
      </c>
      <c r="N38" s="68">
        <f t="shared" si="9"/>
        <v>0.99710435635507744</v>
      </c>
      <c r="O38" s="69">
        <f>(D38-N38)*N38*(1-N38)</f>
        <v>2.0219172722493475E-2</v>
      </c>
      <c r="P38" s="69">
        <f t="shared" ref="P38:T38" si="15">(E38-O38)*O38*(1-O38)</f>
        <v>7.4878810506677732E-2</v>
      </c>
      <c r="Q38" s="69">
        <f t="shared" si="15"/>
        <v>0.28575528879106404</v>
      </c>
      <c r="R38" s="69">
        <f t="shared" si="15"/>
        <v>0.43151566202485026</v>
      </c>
      <c r="S38" s="69">
        <f t="shared" si="15"/>
        <v>1.5867832166822653</v>
      </c>
      <c r="T38" s="69">
        <f t="shared" si="15"/>
        <v>0.56672614100799856</v>
      </c>
      <c r="U38" s="70">
        <f>O38*AP37</f>
        <v>8.0431961828737273E-3</v>
      </c>
      <c r="V38" s="70">
        <f>O38*AQ37</f>
        <v>9.2420290531546132E-3</v>
      </c>
      <c r="W38" s="70">
        <f>O38*AR37</f>
        <v>1.6505762736133786E-2</v>
      </c>
      <c r="X38" s="70">
        <f t="shared" si="11"/>
        <v>1.6579193978546344E-2</v>
      </c>
      <c r="Y38" s="71">
        <f t="shared" si="12"/>
        <v>1.7214435247190257E-4</v>
      </c>
      <c r="Z38" s="71">
        <f t="shared" si="12"/>
        <v>1.3452475354985477E-4</v>
      </c>
      <c r="AA38" s="71">
        <f t="shared" si="12"/>
        <v>1.2586469203664113E-3</v>
      </c>
      <c r="AB38" s="71">
        <f t="shared" si="12"/>
        <v>1.6674644189532511E-5</v>
      </c>
      <c r="AC38" s="72">
        <f>($F$3*Y$38*$S$6)</f>
        <v>5.5086192791008825E-5</v>
      </c>
      <c r="AD38" s="72">
        <f t="shared" ref="AD38:AN38" si="16">($F$3*Z$38*$S$6)</f>
        <v>4.3047921135953527E-5</v>
      </c>
      <c r="AE38" s="72">
        <f t="shared" si="16"/>
        <v>4.0276701451725161E-4</v>
      </c>
      <c r="AF38" s="72">
        <f t="shared" si="16"/>
        <v>5.3358861406504037E-6</v>
      </c>
      <c r="AG38" s="72">
        <f t="shared" si="16"/>
        <v>1.7627581693122824E-5</v>
      </c>
      <c r="AH38" s="72">
        <f t="shared" si="16"/>
        <v>1.3775334763505129E-5</v>
      </c>
      <c r="AI38" s="72">
        <f t="shared" si="16"/>
        <v>1.2888544464552051E-4</v>
      </c>
      <c r="AJ38" s="72">
        <f t="shared" si="16"/>
        <v>1.7074835650081291E-6</v>
      </c>
      <c r="AK38" s="72">
        <f t="shared" si="16"/>
        <v>5.6408261417993036E-6</v>
      </c>
      <c r="AL38" s="72">
        <f t="shared" si="16"/>
        <v>4.4081071243216415E-6</v>
      </c>
      <c r="AM38" s="72">
        <f t="shared" si="16"/>
        <v>4.1243342286566567E-5</v>
      </c>
      <c r="AN38" s="72">
        <f t="shared" si="16"/>
        <v>5.4639474080260136E-7</v>
      </c>
      <c r="AO38" s="71">
        <f t="shared" si="14"/>
        <v>0.50420625403624508</v>
      </c>
      <c r="AP38" s="71">
        <f t="shared" si="14"/>
        <v>0.68355574745799119</v>
      </c>
      <c r="AQ38" s="71">
        <f t="shared" si="14"/>
        <v>0.8886080060094792</v>
      </c>
      <c r="AR38" s="71">
        <f t="shared" si="14"/>
        <v>2.4031253570197588</v>
      </c>
      <c r="AS38" s="71">
        <f>AS37+T38</f>
        <v>1.3867000442974384</v>
      </c>
      <c r="AT38" s="73">
        <f t="shared" si="6"/>
        <v>0.30067358279607798</v>
      </c>
      <c r="AU38" s="73">
        <f t="shared" si="6"/>
        <v>0.50124581952165947</v>
      </c>
      <c r="AV38" s="73">
        <f t="shared" si="6"/>
        <v>0.1055742709424911</v>
      </c>
      <c r="AW38" s="73">
        <f t="shared" si="6"/>
        <v>0.60132145272962689</v>
      </c>
      <c r="AX38" s="73">
        <f t="shared" si="6"/>
        <v>0.20007740863448698</v>
      </c>
      <c r="AY38" s="73">
        <f t="shared" si="6"/>
        <v>0.30013606583691083</v>
      </c>
      <c r="AZ38" s="73">
        <f t="shared" si="6"/>
        <v>0.20055213241147557</v>
      </c>
      <c r="BA38" s="73">
        <f t="shared" si="6"/>
        <v>0.50015005672769774</v>
      </c>
      <c r="BB38" s="73">
        <f t="shared" si="6"/>
        <v>0.40002522100131904</v>
      </c>
      <c r="BC38" s="73">
        <f t="shared" si="6"/>
        <v>0.1000380228372353</v>
      </c>
      <c r="BD38" s="73">
        <f t="shared" si="6"/>
        <v>0.50026159361923295</v>
      </c>
      <c r="BE38" s="73">
        <f t="shared" si="6"/>
        <v>0.30002658411249544</v>
      </c>
    </row>
    <row r="39" spans="1:57" x14ac:dyDescent="0.25">
      <c r="A39" s="9">
        <v>5</v>
      </c>
      <c r="B39" s="9">
        <v>1</v>
      </c>
      <c r="C39" s="65">
        <v>1</v>
      </c>
      <c r="D39" s="9">
        <v>11</v>
      </c>
      <c r="E39" s="66">
        <f>(D39*AT35)+(A39*AX35)+(B39*BB35)</f>
        <v>4.7</v>
      </c>
      <c r="F39" s="66">
        <f>(D39*AU35)+(A39*AY35)+(B39*BC35)</f>
        <v>7.1</v>
      </c>
      <c r="G39" s="66">
        <f>(D39*AV35)+(A39*AZ35)+(B39*BD35)</f>
        <v>2.6</v>
      </c>
      <c r="H39" s="66">
        <f>(D39*AW35)+(A39*BA35)+(B39*BE35)</f>
        <v>9.4</v>
      </c>
      <c r="I39" s="67">
        <f>1/(1+(2.71828183^-E39))</f>
        <v>0.99098670137095046</v>
      </c>
      <c r="J39" s="67">
        <f t="shared" si="7"/>
        <v>0.99917557531691714</v>
      </c>
      <c r="K39" s="67">
        <f t="shared" si="7"/>
        <v>0.93086157975151107</v>
      </c>
      <c r="L39" s="67">
        <f t="shared" si="7"/>
        <v>0.99991728277758907</v>
      </c>
      <c r="M39" s="68">
        <f t="shared" si="8"/>
        <v>10.735101271908768</v>
      </c>
      <c r="N39" s="68">
        <f t="shared" si="9"/>
        <v>0.99997823316430834</v>
      </c>
      <c r="O39" s="69">
        <f>(D39-N39)*N39*(1-N39)</f>
        <v>2.1766409275007434E-4</v>
      </c>
      <c r="P39" s="69">
        <f t="shared" ref="P39:T39" si="17">(E39-O39)*O39*(1-O39)</f>
        <v>1.0227511935913098E-3</v>
      </c>
      <c r="Q39" s="69">
        <f t="shared" si="17"/>
        <v>7.2530617822841679E-3</v>
      </c>
      <c r="R39" s="69">
        <f t="shared" si="17"/>
        <v>1.8668957336289083E-2</v>
      </c>
      <c r="S39" s="69">
        <f t="shared" si="17"/>
        <v>0.17186999398476938</v>
      </c>
      <c r="T39" s="69">
        <f t="shared" si="17"/>
        <v>0.11658545364972364</v>
      </c>
      <c r="U39" s="70">
        <f>O39*AP38</f>
        <v>1.487855416145426E-4</v>
      </c>
      <c r="V39" s="70">
        <f>O39*AQ38</f>
        <v>1.9341805543850589E-4</v>
      </c>
      <c r="W39" s="70">
        <f>O39*AR38</f>
        <v>5.2307410060040431E-4</v>
      </c>
      <c r="X39" s="70">
        <f t="shared" si="11"/>
        <v>3.0183480705848982E-4</v>
      </c>
      <c r="Y39" s="71">
        <f t="shared" si="12"/>
        <v>1.3289612474856574E-6</v>
      </c>
      <c r="Z39" s="71">
        <f t="shared" si="12"/>
        <v>1.5932715743591171E-7</v>
      </c>
      <c r="AA39" s="71">
        <f t="shared" si="12"/>
        <v>3.3664159414782747E-5</v>
      </c>
      <c r="AB39" s="71">
        <f t="shared" si="12"/>
        <v>2.4964871671148399E-8</v>
      </c>
      <c r="AC39" s="72">
        <f>($F$3*Y$39*$S$7)</f>
        <v>5.8474294889368925E-7</v>
      </c>
      <c r="AD39" s="72">
        <f t="shared" ref="AD39:AN39" si="18">($F$3*Z$39*$S$7)</f>
        <v>7.0103949271801151E-8</v>
      </c>
      <c r="AE39" s="72">
        <f t="shared" si="18"/>
        <v>1.4812230142504409E-5</v>
      </c>
      <c r="AF39" s="72">
        <f t="shared" si="18"/>
        <v>1.0984543535305297E-8</v>
      </c>
      <c r="AG39" s="72">
        <f t="shared" si="18"/>
        <v>2.5728689751322326E-7</v>
      </c>
      <c r="AH39" s="72">
        <f t="shared" si="18"/>
        <v>3.0845737679592509E-8</v>
      </c>
      <c r="AI39" s="72">
        <f t="shared" si="18"/>
        <v>6.5173812627019401E-6</v>
      </c>
      <c r="AJ39" s="72">
        <f t="shared" si="18"/>
        <v>4.8331991555343304E-9</v>
      </c>
      <c r="AK39" s="72">
        <f t="shared" si="18"/>
        <v>1.1320623490581824E-7</v>
      </c>
      <c r="AL39" s="72">
        <f t="shared" si="18"/>
        <v>1.3572124579020705E-8</v>
      </c>
      <c r="AM39" s="72">
        <f t="shared" si="18"/>
        <v>2.8676477555888535E-6</v>
      </c>
      <c r="AN39" s="72">
        <f t="shared" si="18"/>
        <v>2.1266076284351053E-9</v>
      </c>
      <c r="AO39" s="71">
        <f t="shared" si="14"/>
        <v>0.50522900522983638</v>
      </c>
      <c r="AP39" s="71">
        <f t="shared" si="14"/>
        <v>0.69080880924027532</v>
      </c>
      <c r="AQ39" s="71">
        <f t="shared" si="14"/>
        <v>0.90727696334576824</v>
      </c>
      <c r="AR39" s="71">
        <f t="shared" si="14"/>
        <v>2.574995351004528</v>
      </c>
      <c r="AS39" s="71">
        <f>AS38+T39</f>
        <v>1.5032854979471622</v>
      </c>
      <c r="AT39" s="73">
        <f>AT38+AC39</f>
        <v>0.30067416753902687</v>
      </c>
      <c r="AU39" s="73">
        <f t="shared" si="6"/>
        <v>0.50124588962560879</v>
      </c>
      <c r="AV39" s="73">
        <f t="shared" si="6"/>
        <v>0.1055890831726336</v>
      </c>
      <c r="AW39" s="73">
        <f t="shared" si="6"/>
        <v>0.60132146371417039</v>
      </c>
      <c r="AX39" s="73">
        <f t="shared" si="6"/>
        <v>0.20007766592138448</v>
      </c>
      <c r="AY39" s="73">
        <f t="shared" si="6"/>
        <v>0.30013609668264851</v>
      </c>
      <c r="AZ39" s="73">
        <f t="shared" si="6"/>
        <v>0.20055864979273827</v>
      </c>
      <c r="BA39" s="73">
        <f t="shared" si="6"/>
        <v>0.50015006156089692</v>
      </c>
      <c r="BB39" s="73">
        <f t="shared" si="6"/>
        <v>0.40002533420755393</v>
      </c>
      <c r="BC39" s="73">
        <f t="shared" si="6"/>
        <v>0.10003803640935988</v>
      </c>
      <c r="BD39" s="73">
        <f t="shared" si="6"/>
        <v>0.50026446126698854</v>
      </c>
      <c r="BE39" s="73">
        <f t="shared" si="6"/>
        <v>0.30002658623910305</v>
      </c>
    </row>
  </sheetData>
  <mergeCells count="2">
    <mergeCell ref="B1:D1"/>
    <mergeCell ref="A31:C3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9"/>
  <sheetViews>
    <sheetView tabSelected="1" topLeftCell="AU21" zoomScale="80" zoomScaleNormal="80" workbookViewId="0">
      <selection activeCell="BF39" sqref="BF39"/>
    </sheetView>
  </sheetViews>
  <sheetFormatPr defaultRowHeight="15" x14ac:dyDescent="0.25"/>
  <cols>
    <col min="1" max="3" width="9.140625" style="75"/>
    <col min="4" max="4" width="13.42578125" style="75" customWidth="1"/>
    <col min="5" max="5" width="10.85546875" style="75" customWidth="1"/>
    <col min="6" max="8" width="9.140625" style="75"/>
    <col min="9" max="9" width="12.28515625" style="75" customWidth="1"/>
    <col min="10" max="15" width="9.140625" style="75"/>
    <col min="16" max="16" width="9.140625" style="75" customWidth="1"/>
    <col min="17" max="17" width="11" style="75" customWidth="1"/>
    <col min="18" max="19" width="9.140625" style="75"/>
    <col min="20" max="20" width="8.42578125" style="75" customWidth="1"/>
    <col min="21" max="28" width="9.140625" style="75"/>
    <col min="29" max="29" width="12.28515625" style="75" customWidth="1"/>
    <col min="30" max="31" width="9.140625" style="75"/>
    <col min="32" max="32" width="10.7109375" style="75" customWidth="1"/>
    <col min="33" max="33" width="12.28515625" style="75" customWidth="1"/>
    <col min="34" max="34" width="13.7109375" style="75" bestFit="1" customWidth="1"/>
    <col min="35" max="35" width="13" style="75" bestFit="1" customWidth="1"/>
    <col min="36" max="36" width="13.7109375" style="75" bestFit="1" customWidth="1"/>
    <col min="37" max="37" width="11.28515625" style="75" customWidth="1"/>
    <col min="38" max="38" width="13.7109375" style="75" bestFit="1" customWidth="1"/>
    <col min="39" max="39" width="13" style="75" bestFit="1" customWidth="1"/>
    <col min="40" max="40" width="13.7109375" style="75" bestFit="1" customWidth="1"/>
    <col min="41" max="16384" width="9.140625" style="75"/>
  </cols>
  <sheetData>
    <row r="1" spans="2:20" x14ac:dyDescent="0.25">
      <c r="B1" s="154" t="s">
        <v>92</v>
      </c>
      <c r="C1" s="154"/>
      <c r="D1" s="154"/>
      <c r="E1" s="74"/>
      <c r="I1" s="75" t="s">
        <v>3</v>
      </c>
      <c r="N1" s="75" t="s">
        <v>95</v>
      </c>
    </row>
    <row r="2" spans="2:20" ht="15.75" x14ac:dyDescent="0.25">
      <c r="B2" s="76" t="s">
        <v>0</v>
      </c>
      <c r="C2" s="76" t="s">
        <v>1</v>
      </c>
      <c r="D2" s="76" t="s">
        <v>2</v>
      </c>
      <c r="N2" s="77" t="s">
        <v>7</v>
      </c>
      <c r="O2" s="78" t="s">
        <v>8</v>
      </c>
    </row>
    <row r="3" spans="2:20" ht="15.75" x14ac:dyDescent="0.25">
      <c r="B3" s="80">
        <v>1</v>
      </c>
      <c r="C3" s="80">
        <v>1</v>
      </c>
      <c r="D3" s="80">
        <v>0.88235294117647101</v>
      </c>
      <c r="E3" s="79" t="s">
        <v>93</v>
      </c>
      <c r="F3" s="75">
        <v>0.08</v>
      </c>
      <c r="H3" s="142" t="s">
        <v>6</v>
      </c>
      <c r="I3" s="142" t="s">
        <v>4</v>
      </c>
      <c r="J3" s="142" t="s">
        <v>5</v>
      </c>
      <c r="K3" s="142" t="s">
        <v>89</v>
      </c>
      <c r="L3" s="142" t="s">
        <v>90</v>
      </c>
      <c r="N3" s="78" t="s">
        <v>4</v>
      </c>
      <c r="O3" s="80">
        <v>0.31095578035511301</v>
      </c>
      <c r="Q3" s="76" t="s">
        <v>0</v>
      </c>
      <c r="R3" s="76" t="s">
        <v>1</v>
      </c>
      <c r="S3" s="76" t="s">
        <v>2</v>
      </c>
    </row>
    <row r="4" spans="2:20" ht="15.75" x14ac:dyDescent="0.25">
      <c r="B4" s="80">
        <v>0.978494623655914</v>
      </c>
      <c r="C4" s="80">
        <v>0.90109890109890101</v>
      </c>
      <c r="D4" s="80">
        <v>1</v>
      </c>
      <c r="E4" s="75" t="s">
        <v>96</v>
      </c>
      <c r="F4" s="75">
        <v>0.02</v>
      </c>
      <c r="H4" s="142" t="s">
        <v>0</v>
      </c>
      <c r="I4" s="80">
        <v>-0.15647743474744999</v>
      </c>
      <c r="J4" s="141">
        <v>0.91898485278580599</v>
      </c>
      <c r="K4" s="141">
        <v>0.69825861173755399</v>
      </c>
      <c r="L4" s="141">
        <v>0.51548026115666701</v>
      </c>
      <c r="N4" s="78" t="s">
        <v>5</v>
      </c>
      <c r="O4" s="137">
        <v>-0.65762662437687702</v>
      </c>
      <c r="Q4" s="80">
        <v>1</v>
      </c>
      <c r="R4" s="80">
        <v>1</v>
      </c>
      <c r="S4" s="80">
        <v>0.88235294117647101</v>
      </c>
    </row>
    <row r="5" spans="2:20" ht="15.75" x14ac:dyDescent="0.25">
      <c r="B5" s="80">
        <v>0.88172043010752699</v>
      </c>
      <c r="C5" s="80">
        <v>0.93406593406593397</v>
      </c>
      <c r="D5" s="80">
        <v>0.89215686274509798</v>
      </c>
      <c r="H5" s="142" t="s">
        <v>1</v>
      </c>
      <c r="I5" s="80">
        <v>0.83147105037813396</v>
      </c>
      <c r="J5" s="137">
        <v>0.31148139831317401</v>
      </c>
      <c r="K5" s="141">
        <v>0.86798649551510099</v>
      </c>
      <c r="L5" s="141">
        <v>0.48626493624983202</v>
      </c>
      <c r="N5" s="78" t="s">
        <v>89</v>
      </c>
      <c r="O5" s="137">
        <v>0.41209217603921799</v>
      </c>
      <c r="Q5" s="80">
        <v>0.978494623655914</v>
      </c>
      <c r="R5" s="80">
        <v>0.90109890109890101</v>
      </c>
      <c r="S5" s="80">
        <v>1</v>
      </c>
    </row>
    <row r="6" spans="2:20" ht="15.75" x14ac:dyDescent="0.25">
      <c r="B6" s="80">
        <v>0.91397849462365599</v>
      </c>
      <c r="C6" s="80">
        <v>0.94505494505494503</v>
      </c>
      <c r="D6" s="80">
        <v>0.83333333333333304</v>
      </c>
      <c r="H6" s="148">
        <v>1</v>
      </c>
      <c r="I6" s="80">
        <v>0.58441465911910895</v>
      </c>
      <c r="J6" s="141">
        <v>-0.928576642851621</v>
      </c>
      <c r="K6" s="141">
        <v>0.357470309715547</v>
      </c>
      <c r="L6" s="141">
        <v>-0.215545960931664</v>
      </c>
      <c r="N6" s="78" t="s">
        <v>90</v>
      </c>
      <c r="O6" s="137">
        <v>-0.93633430724515898</v>
      </c>
      <c r="Q6" s="80">
        <v>0.88172043010752699</v>
      </c>
      <c r="R6" s="80">
        <v>0.93406593406593397</v>
      </c>
      <c r="S6" s="80">
        <v>0.89215686274509798</v>
      </c>
    </row>
    <row r="7" spans="2:20" x14ac:dyDescent="0.25">
      <c r="N7" s="81">
        <v>1</v>
      </c>
      <c r="O7" s="80">
        <v>-0.44615403007822002</v>
      </c>
      <c r="Q7" s="80">
        <v>0.91397849462365599</v>
      </c>
      <c r="R7" s="80">
        <v>0.94505494505494503</v>
      </c>
      <c r="S7" s="80">
        <v>0.83333333333333304</v>
      </c>
    </row>
    <row r="8" spans="2:20" ht="15.75" x14ac:dyDescent="0.25">
      <c r="I8" s="79" t="s">
        <v>9</v>
      </c>
      <c r="J8" s="79"/>
      <c r="K8" s="79"/>
      <c r="L8" s="79"/>
      <c r="M8" s="79"/>
    </row>
    <row r="9" spans="2:20" ht="15.75" x14ac:dyDescent="0.25">
      <c r="I9" s="79" t="s">
        <v>10</v>
      </c>
      <c r="J9" s="79"/>
      <c r="K9" s="79"/>
      <c r="L9" s="79"/>
      <c r="M9" s="79"/>
      <c r="Q9" s="75" t="s">
        <v>94</v>
      </c>
    </row>
    <row r="10" spans="2:20" ht="15.75" x14ac:dyDescent="0.25">
      <c r="I10" s="79" t="s">
        <v>11</v>
      </c>
      <c r="J10" s="79"/>
      <c r="K10" s="79"/>
      <c r="L10" s="79"/>
      <c r="M10" s="79"/>
      <c r="Q10" s="82" t="s">
        <v>91</v>
      </c>
      <c r="R10" s="82" t="s">
        <v>0</v>
      </c>
      <c r="S10" s="82" t="s">
        <v>1</v>
      </c>
      <c r="T10" s="82">
        <v>1</v>
      </c>
    </row>
    <row r="11" spans="2:20" ht="15.75" x14ac:dyDescent="0.25">
      <c r="I11" s="79" t="s">
        <v>12</v>
      </c>
      <c r="J11" s="79"/>
      <c r="K11" s="79"/>
      <c r="L11" s="79"/>
      <c r="M11" s="79"/>
      <c r="Q11" s="82" t="s">
        <v>4</v>
      </c>
      <c r="R11" s="80">
        <v>-0.15647743474744999</v>
      </c>
      <c r="S11" s="80">
        <v>0.83147105037813396</v>
      </c>
      <c r="T11" s="80">
        <v>0.58441465911910895</v>
      </c>
    </row>
    <row r="12" spans="2:20" ht="15.75" x14ac:dyDescent="0.25">
      <c r="I12" s="79" t="s">
        <v>13</v>
      </c>
      <c r="J12" s="79" t="s">
        <v>14</v>
      </c>
      <c r="K12" s="79"/>
      <c r="L12" s="79"/>
      <c r="M12" s="79"/>
      <c r="N12" s="79"/>
      <c r="O12" s="79"/>
      <c r="P12" s="79"/>
      <c r="Q12" s="143" t="s">
        <v>5</v>
      </c>
      <c r="R12" s="141">
        <v>0.91898485278580599</v>
      </c>
      <c r="S12" s="137">
        <v>0.31148139831317401</v>
      </c>
      <c r="T12" s="141">
        <v>-0.928576642851621</v>
      </c>
    </row>
    <row r="13" spans="2:20" ht="15.75" x14ac:dyDescent="0.25">
      <c r="I13" s="79" t="s">
        <v>16</v>
      </c>
      <c r="J13" s="79" t="s">
        <v>17</v>
      </c>
      <c r="K13" s="79"/>
      <c r="L13" s="79"/>
      <c r="M13" s="79"/>
      <c r="N13" s="79"/>
      <c r="O13" s="79"/>
      <c r="P13" s="79"/>
      <c r="Q13" s="143" t="s">
        <v>89</v>
      </c>
      <c r="R13" s="141">
        <v>0.69825861173755399</v>
      </c>
      <c r="S13" s="141">
        <v>0.86798649551510099</v>
      </c>
      <c r="T13" s="141">
        <v>0.357470309715547</v>
      </c>
    </row>
    <row r="14" spans="2:20" ht="15.75" x14ac:dyDescent="0.25">
      <c r="I14" s="79" t="s">
        <v>18</v>
      </c>
      <c r="J14" s="79"/>
      <c r="K14" s="79"/>
      <c r="L14" s="79"/>
      <c r="M14" s="79"/>
      <c r="N14" s="79"/>
      <c r="O14" s="79"/>
      <c r="P14" s="79"/>
      <c r="Q14" s="143" t="s">
        <v>90</v>
      </c>
      <c r="R14" s="141">
        <v>0.51548026115666701</v>
      </c>
      <c r="S14" s="141">
        <v>0.48626493624983202</v>
      </c>
      <c r="T14" s="141">
        <v>-0.215545960931664</v>
      </c>
    </row>
    <row r="19" spans="1:57" ht="15.75" x14ac:dyDescent="0.25">
      <c r="I19" s="79" t="s">
        <v>15</v>
      </c>
      <c r="N19" s="83" t="s">
        <v>20</v>
      </c>
    </row>
    <row r="24" spans="1:57" x14ac:dyDescent="0.25">
      <c r="I24" s="75" t="s">
        <v>19</v>
      </c>
      <c r="N24" s="75" t="s">
        <v>21</v>
      </c>
    </row>
    <row r="30" spans="1:57" x14ac:dyDescent="0.25">
      <c r="T30" s="75" t="s">
        <v>97</v>
      </c>
    </row>
    <row r="31" spans="1:57" x14ac:dyDescent="0.25">
      <c r="A31" s="155" t="s">
        <v>22</v>
      </c>
      <c r="B31" s="156"/>
      <c r="C31" s="156"/>
      <c r="D31" s="84"/>
      <c r="E31" s="85" t="s">
        <v>23</v>
      </c>
      <c r="F31" s="85"/>
      <c r="G31" s="85"/>
      <c r="H31" s="86"/>
      <c r="I31" s="87"/>
      <c r="J31" s="85"/>
      <c r="K31" s="85"/>
      <c r="L31" s="86"/>
      <c r="M31" s="88" t="s">
        <v>24</v>
      </c>
      <c r="N31" s="89"/>
      <c r="O31" s="90" t="s">
        <v>25</v>
      </c>
      <c r="P31" s="91"/>
      <c r="Q31" s="91"/>
      <c r="R31" s="91"/>
      <c r="S31" s="91"/>
      <c r="T31" s="91"/>
      <c r="U31" s="92" t="s">
        <v>26</v>
      </c>
      <c r="V31" s="92"/>
      <c r="W31" s="92"/>
      <c r="X31" s="92"/>
      <c r="Y31" s="92" t="s">
        <v>27</v>
      </c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3" t="s">
        <v>28</v>
      </c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4"/>
    </row>
    <row r="32" spans="1:57" x14ac:dyDescent="0.25">
      <c r="A32" s="95" t="s">
        <v>29</v>
      </c>
      <c r="B32" s="96"/>
      <c r="C32" s="96"/>
      <c r="D32" s="97"/>
      <c r="E32" s="98"/>
      <c r="F32" s="98"/>
      <c r="G32" s="98"/>
      <c r="H32" s="99"/>
      <c r="I32" s="98"/>
      <c r="J32" s="98"/>
      <c r="K32" s="98"/>
      <c r="L32" s="99"/>
      <c r="M32" s="100"/>
      <c r="N32" s="101"/>
      <c r="O32" s="102"/>
      <c r="P32" s="103"/>
      <c r="Q32" s="103"/>
      <c r="R32" s="103"/>
      <c r="S32" s="103"/>
      <c r="T32" s="103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104"/>
      <c r="AO32" s="105" t="s">
        <v>30</v>
      </c>
      <c r="AP32" s="105"/>
      <c r="AQ32" s="105"/>
      <c r="AR32" s="105"/>
      <c r="AS32" s="105"/>
      <c r="AT32" s="105" t="s">
        <v>31</v>
      </c>
      <c r="AU32" s="105"/>
      <c r="AV32" s="105"/>
      <c r="AW32" s="105"/>
      <c r="AX32" s="105"/>
      <c r="AY32" s="105"/>
      <c r="AZ32" s="105"/>
      <c r="BA32" s="105"/>
      <c r="BB32" s="105"/>
      <c r="BC32" s="105"/>
      <c r="BD32" s="105"/>
      <c r="BE32" s="106"/>
    </row>
    <row r="33" spans="1:57" x14ac:dyDescent="0.25">
      <c r="A33" s="107"/>
      <c r="B33" s="108"/>
      <c r="C33" s="108"/>
      <c r="D33" s="109"/>
      <c r="E33" s="110"/>
      <c r="F33" s="110"/>
      <c r="G33" s="110"/>
      <c r="H33" s="111"/>
      <c r="I33" s="110"/>
      <c r="J33" s="110"/>
      <c r="K33" s="110"/>
      <c r="L33" s="111"/>
      <c r="M33" s="112"/>
      <c r="N33" s="113"/>
      <c r="O33" s="114"/>
      <c r="P33" s="115"/>
      <c r="Q33" s="115"/>
      <c r="R33" s="115"/>
      <c r="S33" s="115"/>
      <c r="T33" s="115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7"/>
      <c r="AP33" s="117"/>
      <c r="AQ33" s="117"/>
      <c r="AR33" s="117"/>
      <c r="AS33" s="117"/>
      <c r="AT33" s="117"/>
      <c r="AU33" s="117"/>
      <c r="AV33" s="117"/>
      <c r="AW33" s="117"/>
      <c r="AX33" s="117"/>
      <c r="AY33" s="117"/>
      <c r="AZ33" s="117"/>
      <c r="BA33" s="117"/>
      <c r="BB33" s="117"/>
      <c r="BC33" s="117"/>
      <c r="BD33" s="117"/>
      <c r="BE33" s="118"/>
    </row>
    <row r="34" spans="1:57" x14ac:dyDescent="0.25">
      <c r="A34" s="119" t="s">
        <v>32</v>
      </c>
      <c r="B34" s="119" t="s">
        <v>33</v>
      </c>
      <c r="C34" s="119">
        <v>1</v>
      </c>
      <c r="D34" s="120" t="s">
        <v>34</v>
      </c>
      <c r="E34" s="121" t="s">
        <v>35</v>
      </c>
      <c r="F34" s="121" t="s">
        <v>36</v>
      </c>
      <c r="G34" s="121" t="s">
        <v>37</v>
      </c>
      <c r="H34" s="121" t="s">
        <v>38</v>
      </c>
      <c r="I34" s="122" t="s">
        <v>39</v>
      </c>
      <c r="J34" s="120" t="s">
        <v>40</v>
      </c>
      <c r="K34" s="120" t="s">
        <v>41</v>
      </c>
      <c r="L34" s="120" t="s">
        <v>42</v>
      </c>
      <c r="M34" s="123" t="s">
        <v>43</v>
      </c>
      <c r="N34" s="123" t="s">
        <v>44</v>
      </c>
      <c r="O34" s="124" t="s">
        <v>45</v>
      </c>
      <c r="P34" s="124" t="s">
        <v>46</v>
      </c>
      <c r="Q34" s="124" t="s">
        <v>47</v>
      </c>
      <c r="R34" s="124" t="s">
        <v>48</v>
      </c>
      <c r="S34" s="124" t="s">
        <v>49</v>
      </c>
      <c r="T34" s="144" t="s">
        <v>50</v>
      </c>
      <c r="U34" s="125" t="s">
        <v>51</v>
      </c>
      <c r="V34" s="125" t="s">
        <v>52</v>
      </c>
      <c r="W34" s="125" t="s">
        <v>53</v>
      </c>
      <c r="X34" s="125" t="s">
        <v>54</v>
      </c>
      <c r="Y34" s="125" t="s">
        <v>55</v>
      </c>
      <c r="Z34" s="125" t="s">
        <v>56</v>
      </c>
      <c r="AA34" s="125" t="s">
        <v>57</v>
      </c>
      <c r="AB34" s="125" t="s">
        <v>58</v>
      </c>
      <c r="AC34" s="126" t="s">
        <v>59</v>
      </c>
      <c r="AD34" s="126" t="s">
        <v>60</v>
      </c>
      <c r="AE34" s="126" t="s">
        <v>61</v>
      </c>
      <c r="AF34" s="126" t="s">
        <v>62</v>
      </c>
      <c r="AG34" s="126" t="s">
        <v>63</v>
      </c>
      <c r="AH34" s="126" t="s">
        <v>64</v>
      </c>
      <c r="AI34" s="126" t="s">
        <v>65</v>
      </c>
      <c r="AJ34" s="126" t="s">
        <v>66</v>
      </c>
      <c r="AK34" s="126" t="s">
        <v>67</v>
      </c>
      <c r="AL34" s="126" t="s">
        <v>68</v>
      </c>
      <c r="AM34" s="150" t="s">
        <v>69</v>
      </c>
      <c r="AN34" s="126" t="s">
        <v>70</v>
      </c>
      <c r="AO34" s="127" t="s">
        <v>71</v>
      </c>
      <c r="AP34" s="127" t="s">
        <v>72</v>
      </c>
      <c r="AQ34" s="127" t="s">
        <v>73</v>
      </c>
      <c r="AR34" s="127" t="s">
        <v>74</v>
      </c>
      <c r="AS34" s="127" t="s">
        <v>75</v>
      </c>
      <c r="AT34" s="128" t="s">
        <v>76</v>
      </c>
      <c r="AU34" s="128" t="s">
        <v>77</v>
      </c>
      <c r="AV34" s="128" t="s">
        <v>78</v>
      </c>
      <c r="AW34" s="128" t="s">
        <v>79</v>
      </c>
      <c r="AX34" s="146" t="s">
        <v>80</v>
      </c>
      <c r="AY34" s="146" t="s">
        <v>81</v>
      </c>
      <c r="AZ34" s="146" t="s">
        <v>82</v>
      </c>
      <c r="BA34" s="146" t="s">
        <v>83</v>
      </c>
      <c r="BB34" s="128" t="s">
        <v>84</v>
      </c>
      <c r="BC34" s="128" t="s">
        <v>85</v>
      </c>
      <c r="BD34" s="128" t="s">
        <v>86</v>
      </c>
      <c r="BE34" s="145" t="s">
        <v>87</v>
      </c>
    </row>
    <row r="35" spans="1:57" x14ac:dyDescent="0.25">
      <c r="A35" s="129"/>
      <c r="B35" s="129"/>
      <c r="C35" s="129"/>
      <c r="D35" s="129"/>
      <c r="E35" s="129" t="s">
        <v>88</v>
      </c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29"/>
      <c r="AI35" s="129"/>
      <c r="AJ35" s="129"/>
      <c r="AK35" s="129"/>
      <c r="AL35" s="130"/>
      <c r="AM35" s="130"/>
      <c r="AN35" s="149"/>
      <c r="AO35" s="75">
        <v>-0.44615403007822002</v>
      </c>
      <c r="AP35" s="80">
        <v>0.31095578035511301</v>
      </c>
      <c r="AQ35" s="80">
        <v>-0.65762662437687702</v>
      </c>
      <c r="AR35" s="80">
        <v>0.41209217603921799</v>
      </c>
      <c r="AS35" s="80">
        <v>-0.93633430724515898</v>
      </c>
      <c r="AT35" s="80">
        <v>0.58441465911910895</v>
      </c>
      <c r="AU35" s="80">
        <v>-0.928576642851621</v>
      </c>
      <c r="AV35" s="80">
        <v>0.357470309715547</v>
      </c>
      <c r="AW35" s="80">
        <v>-0.215545960931664</v>
      </c>
      <c r="AX35" s="80">
        <v>-0.15647743474744999</v>
      </c>
      <c r="AY35" s="80">
        <v>0.91898485278580599</v>
      </c>
      <c r="AZ35" s="80">
        <v>0.69825861173755399</v>
      </c>
      <c r="BA35" s="80">
        <v>0.51548026115666701</v>
      </c>
      <c r="BB35" s="80">
        <v>0.83147105037813396</v>
      </c>
      <c r="BC35" s="80">
        <v>0.31148139831317401</v>
      </c>
      <c r="BD35" s="80">
        <v>0.86798649551510099</v>
      </c>
      <c r="BE35" s="80">
        <v>0.48626493624983202</v>
      </c>
    </row>
    <row r="36" spans="1:57" x14ac:dyDescent="0.25">
      <c r="A36" s="80">
        <v>1</v>
      </c>
      <c r="B36" s="80">
        <v>1</v>
      </c>
      <c r="C36" s="131">
        <v>1</v>
      </c>
      <c r="D36" s="80">
        <v>0.88235294117647101</v>
      </c>
      <c r="E36" s="132">
        <f>(AT35)+(A36*AX35)+(B36*BB35)</f>
        <v>1.2594082747497928</v>
      </c>
      <c r="F36" s="132">
        <f>(AU35)+(A36*AY35)+(B36*BC35)</f>
        <v>0.301889608247359</v>
      </c>
      <c r="G36" s="132">
        <f>(AV35)+(A36*AZ35)+(B36*BD35)</f>
        <v>1.9237154169682018</v>
      </c>
      <c r="H36" s="132">
        <f>(AW35)+(A36*BA35)+(B36*BE35)</f>
        <v>0.78619923647483503</v>
      </c>
      <c r="I36" s="133">
        <f>1/(1+(2.71828183^-E36))</f>
        <v>0.77892422887819701</v>
      </c>
      <c r="J36" s="133">
        <f>1/(1+(2.71828183^-F36))</f>
        <v>0.57490438218865991</v>
      </c>
      <c r="K36" s="133">
        <f t="shared" ref="J36:L39" si="0">1/(1+(2.71828183^-G36))</f>
        <v>0.87255217850336997</v>
      </c>
      <c r="L36" s="133">
        <f t="shared" si="0"/>
        <v>0.68701465100175374</v>
      </c>
      <c r="M36" s="134">
        <f>(AO35)+(I36*AP35)+(J36*AQ35)+(K36*AR35)+(L36*AS35)</f>
        <v>-0.86571892821388585</v>
      </c>
      <c r="N36" s="134">
        <f>1/(1+(2.71828183^-M36))</f>
        <v>0.29614588402606562</v>
      </c>
      <c r="O36" s="135">
        <f>(D36-N36)*N36*(1-N36)</f>
        <v>0.12219105036569104</v>
      </c>
      <c r="P36" s="135">
        <f>($F$3*O36*$F$4)</f>
        <v>1.9550568058510569E-4</v>
      </c>
      <c r="Q36" s="135">
        <f>($F$3*O36*I36*$F$4)</f>
        <v>1.5228411149106056E-4</v>
      </c>
      <c r="R36" s="135">
        <f>($F$3*O36*J36*$F$4)</f>
        <v>1.1239707251115366E-4</v>
      </c>
      <c r="S36" s="135">
        <f>($F$3*O36*K36*$F$4)</f>
        <v>1.7058890750431798E-4</v>
      </c>
      <c r="T36" s="135">
        <f>($F$3*O36*L36*$F$4)</f>
        <v>1.3431526691603672E-4</v>
      </c>
      <c r="U36" s="136">
        <f>O36*AP35</f>
        <v>3.7996013418874375E-2</v>
      </c>
      <c r="V36" s="136">
        <f>O36*AQ35</f>
        <v>-8.0356087981054369E-2</v>
      </c>
      <c r="W36" s="136">
        <f>O36*AR35</f>
        <v>5.0353975837715302E-2</v>
      </c>
      <c r="X36" s="136">
        <f>O36*AS35</f>
        <v>-0.11441167249571765</v>
      </c>
      <c r="Y36" s="136">
        <f>U36*I36*(1-I36)</f>
        <v>6.5429619383478117E-3</v>
      </c>
      <c r="Z36" s="136">
        <f>V36*J36*(1-J36)</f>
        <v>-1.9638170786682355E-2</v>
      </c>
      <c r="AA36" s="136">
        <f>W36*K36*(1-K36)</f>
        <v>5.5996075531553327E-3</v>
      </c>
      <c r="AB36" s="136">
        <f>X36*L36*(1-L36)</f>
        <v>-2.4601429408008205E-2</v>
      </c>
      <c r="AC36" s="138">
        <f>($F$3*Y36*$F$4)</f>
        <v>1.0468739101356498E-5</v>
      </c>
      <c r="AD36" s="138">
        <f t="shared" ref="AD36:AF39" si="1">($F$3*Z36*$F$4)</f>
        <v>-3.1421073258691773E-5</v>
      </c>
      <c r="AE36" s="138">
        <f t="shared" si="1"/>
        <v>8.9593720850485329E-6</v>
      </c>
      <c r="AF36" s="138">
        <f t="shared" si="1"/>
        <v>-3.9362287052813126E-5</v>
      </c>
      <c r="AG36" s="138">
        <f>($F$3*Y36*Q4*$F$4)</f>
        <v>1.0468739101356498E-5</v>
      </c>
      <c r="AH36" s="138">
        <f>($F$3*Z36*Q4*$F$4)</f>
        <v>-3.1421073258691773E-5</v>
      </c>
      <c r="AI36" s="138">
        <f>($F$3*AA36*Q4*$F$4)</f>
        <v>8.9593720850485329E-6</v>
      </c>
      <c r="AJ36" s="138">
        <f>($F$3*AB36*Q4*$F$4)</f>
        <v>-3.9362287052813126E-5</v>
      </c>
      <c r="AK36" s="138">
        <f>($F$3*Y36*R4*$F$4)</f>
        <v>1.0468739101356498E-5</v>
      </c>
      <c r="AL36" s="138">
        <f>($F$3*Z36*R4*$F$4)</f>
        <v>-3.1421073258691773E-5</v>
      </c>
      <c r="AM36" s="138">
        <f>($F$3*AA36*R4*$F$4)</f>
        <v>8.9593720850485329E-6</v>
      </c>
      <c r="AN36" s="138">
        <f>($F$3*AB36*R4*$F$4)</f>
        <v>-3.9362287052813126E-5</v>
      </c>
      <c r="AO36" s="139">
        <f>AO35+P36</f>
        <v>-0.44595852439763489</v>
      </c>
      <c r="AP36" s="139">
        <f>AP35+Q36</f>
        <v>0.31110806446660405</v>
      </c>
      <c r="AQ36" s="139">
        <f>AQ35+R36</f>
        <v>-0.65751422730436582</v>
      </c>
      <c r="AR36" s="139">
        <f>AR35+S36</f>
        <v>0.41226276494672232</v>
      </c>
      <c r="AS36" s="139">
        <f>AS35+T36</f>
        <v>-0.936199991978243</v>
      </c>
      <c r="AT36" s="140">
        <f>AT35+AC36</f>
        <v>0.58442512785821032</v>
      </c>
      <c r="AU36" s="140">
        <f t="shared" ref="AT36:BE39" si="2">AU35+AD36</f>
        <v>-0.92860806392487971</v>
      </c>
      <c r="AV36" s="140">
        <f t="shared" si="2"/>
        <v>0.35747926908763206</v>
      </c>
      <c r="AW36" s="140">
        <f t="shared" si="2"/>
        <v>-0.21558532321871682</v>
      </c>
      <c r="AX36" s="147">
        <f t="shared" si="2"/>
        <v>-0.15646696600834864</v>
      </c>
      <c r="AY36" s="147">
        <f t="shared" si="2"/>
        <v>0.91895343171254729</v>
      </c>
      <c r="AZ36" s="147">
        <f t="shared" si="2"/>
        <v>0.698267571109639</v>
      </c>
      <c r="BA36" s="147">
        <f t="shared" si="2"/>
        <v>0.51544089886961419</v>
      </c>
      <c r="BB36" s="140">
        <f t="shared" si="2"/>
        <v>0.83148151911723533</v>
      </c>
      <c r="BC36" s="140">
        <f t="shared" si="2"/>
        <v>0.3114499772399153</v>
      </c>
      <c r="BD36" s="140">
        <f t="shared" si="2"/>
        <v>0.86799545488718599</v>
      </c>
      <c r="BE36" s="140">
        <f t="shared" si="2"/>
        <v>0.48622557396277921</v>
      </c>
    </row>
    <row r="37" spans="1:57" x14ac:dyDescent="0.25">
      <c r="A37" s="80">
        <v>0.978494623655914</v>
      </c>
      <c r="B37" s="80">
        <v>0.90109890109890101</v>
      </c>
      <c r="C37" s="131">
        <v>1</v>
      </c>
      <c r="D37" s="80">
        <v>1</v>
      </c>
      <c r="E37" s="132">
        <f>AT36+(A37*AX36)+(B37*BB36)</f>
        <v>1.1805701259998742</v>
      </c>
      <c r="F37" s="132">
        <f t="shared" ref="F37:F39" si="3">(AU36)+(A37*AY36)+(B37*BC36)</f>
        <v>0.25123016063416531</v>
      </c>
      <c r="G37" s="132">
        <f t="shared" ref="G37:G39" si="4">(AV36)+(A37*AZ36)+(B37*BD36)</f>
        <v>1.8228800838493715</v>
      </c>
      <c r="H37" s="132">
        <f t="shared" ref="H37:H39" si="5">(AW36)+(A37*BA36)+(B37*BE36)</f>
        <v>0.72690815552161503</v>
      </c>
      <c r="I37" s="133">
        <f t="shared" ref="I37:I39" si="6">1/(1+(2.71828183^-E37))</f>
        <v>0.76505029857113271</v>
      </c>
      <c r="J37" s="133">
        <f t="shared" si="0"/>
        <v>0.56247926218465027</v>
      </c>
      <c r="K37" s="133">
        <f t="shared" si="0"/>
        <v>0.86091135563445176</v>
      </c>
      <c r="L37" s="133">
        <f t="shared" si="0"/>
        <v>0.67412642232627495</v>
      </c>
      <c r="M37" s="134">
        <f>(AO36)+(I37*AP36)+(J37*AQ36)+(K37*AR36)+(L37*AS36)</f>
        <v>-0.8539787795659326</v>
      </c>
      <c r="N37" s="134">
        <f t="shared" ref="N37:N39" si="7">1/(1+(2.71828183^-M37))</f>
        <v>0.29859888423070929</v>
      </c>
      <c r="O37" s="135">
        <f t="shared" ref="O37:O39" si="8">(D37-N37)*N37*(1-N37)</f>
        <v>0.14689975970764485</v>
      </c>
      <c r="P37" s="135">
        <f t="shared" ref="P37:P39" si="9">($F$3*O37*$F$4)</f>
        <v>2.3503961553223178E-4</v>
      </c>
      <c r="Q37" s="135">
        <f>($F$3*O37*I37*$F$4)</f>
        <v>1.7981712803897813E-4</v>
      </c>
      <c r="R37" s="135">
        <f t="shared" ref="R37:R39" si="10">($F$3*O37*J37*$F$4)</f>
        <v>1.3220490952873357E-4</v>
      </c>
      <c r="S37" s="135">
        <f t="shared" ref="S37:S39" si="11">($F$3*O37*K37*$F$4)</f>
        <v>2.0234827403565401E-4</v>
      </c>
      <c r="T37" s="135">
        <f t="shared" ref="T37:T39" si="12">($F$3*O37*L37*$F$4)</f>
        <v>1.5844641512368659E-4</v>
      </c>
      <c r="U37" s="136">
        <f t="shared" ref="U37:U39" si="13">O37*AP36</f>
        <v>4.5701699913254616E-2</v>
      </c>
      <c r="V37" s="136">
        <f t="shared" ref="V37:V39" si="14">O37*AQ36</f>
        <v>-9.6588681995369116E-2</v>
      </c>
      <c r="W37" s="136">
        <f t="shared" ref="W37:W39" si="15">O37*AR36</f>
        <v>6.0561301107082778E-2</v>
      </c>
      <c r="X37" s="136">
        <f t="shared" ref="X37:X39" si="16">O37*AS36</f>
        <v>-0.13752755385990292</v>
      </c>
      <c r="Y37" s="136">
        <f t="shared" ref="Y37:Y39" si="17">U37*I37*(1-I37)</f>
        <v>8.2148046592743981E-3</v>
      </c>
      <c r="Z37" s="136">
        <f t="shared" ref="Z37:Z39" si="18">V37*J37*(1-J37)</f>
        <v>-2.3770121298040743E-2</v>
      </c>
      <c r="AA37" s="136">
        <f t="shared" ref="AA37:AA39" si="19">W37*K37*(1-K37)</f>
        <v>7.2517914771924267E-3</v>
      </c>
      <c r="AB37" s="136">
        <f t="shared" ref="AB37:AB39" si="20">X37*L37*(1-L37)</f>
        <v>-3.0212051525721314E-2</v>
      </c>
      <c r="AC37" s="138">
        <f t="shared" ref="AC37:AC39" si="21">($F$3*Y37*$F$4)</f>
        <v>1.3143687454839037E-5</v>
      </c>
      <c r="AD37" s="138">
        <f t="shared" si="1"/>
        <v>-3.8032194076865192E-5</v>
      </c>
      <c r="AE37" s="138">
        <f t="shared" si="1"/>
        <v>1.1602866363507883E-5</v>
      </c>
      <c r="AF37" s="138">
        <f t="shared" si="1"/>
        <v>-4.8339282441154109E-5</v>
      </c>
      <c r="AG37" s="138">
        <f t="shared" ref="AG37:AG39" si="22">($F$3*Y37*Q5*$F$4)</f>
        <v>1.2861027509573683E-5</v>
      </c>
      <c r="AH37" s="138">
        <f t="shared" ref="AH37:AH39" si="23">($F$3*Z37*Q5*$F$4)</f>
        <v>-3.7214297430050884E-5</v>
      </c>
      <c r="AI37" s="138">
        <f t="shared" ref="AI37:AI39" si="24">($F$3*AA37*Q5*$F$4)</f>
        <v>1.1353342355690509E-5</v>
      </c>
      <c r="AJ37" s="138">
        <f t="shared" ref="AJ37:AJ39" si="25">($F$3*AB37*Q5*$F$4)</f>
        <v>-4.7299727980054021E-5</v>
      </c>
      <c r="AK37" s="138">
        <f t="shared" ref="AK37:AK39" si="26">($F$3*Y37*R5*$F$4)</f>
        <v>1.1843762321942869E-5</v>
      </c>
      <c r="AL37" s="138">
        <f t="shared" ref="AL37:AL39" si="27">($F$3*Z37*R5*$F$4)</f>
        <v>-3.4270768289043356E-5</v>
      </c>
      <c r="AM37" s="138">
        <f t="shared" ref="AM37:AM39" si="28">($F$3*AA37*R5*$F$4)</f>
        <v>1.0455330129754353E-5</v>
      </c>
      <c r="AN37" s="138">
        <f t="shared" ref="AN37:AN39" si="29">($F$3*AB37*R5*$F$4)</f>
        <v>-4.355847428763337E-5</v>
      </c>
      <c r="AO37" s="139">
        <f t="shared" ref="AO37:AS39" si="30">AO36+P37</f>
        <v>-0.44572348478210266</v>
      </c>
      <c r="AP37" s="139">
        <f t="shared" si="30"/>
        <v>0.31128788159464305</v>
      </c>
      <c r="AQ37" s="139">
        <f t="shared" si="30"/>
        <v>-0.65738202239483712</v>
      </c>
      <c r="AR37" s="139">
        <f t="shared" si="30"/>
        <v>0.41246511322075796</v>
      </c>
      <c r="AS37" s="139">
        <f t="shared" si="30"/>
        <v>-0.93604154556311936</v>
      </c>
      <c r="AT37" s="140">
        <f t="shared" si="2"/>
        <v>0.58443827154566519</v>
      </c>
      <c r="AU37" s="140">
        <f t="shared" si="2"/>
        <v>-0.92864609611895654</v>
      </c>
      <c r="AV37" s="140">
        <f t="shared" si="2"/>
        <v>0.35749087195399554</v>
      </c>
      <c r="AW37" s="140">
        <f t="shared" si="2"/>
        <v>-0.21563366250115798</v>
      </c>
      <c r="AX37" s="147">
        <f t="shared" si="2"/>
        <v>-0.15645410498083906</v>
      </c>
      <c r="AY37" s="147">
        <f t="shared" si="2"/>
        <v>0.9189162174151172</v>
      </c>
      <c r="AZ37" s="147">
        <f t="shared" si="2"/>
        <v>0.69827892445199469</v>
      </c>
      <c r="BA37" s="147">
        <f t="shared" si="2"/>
        <v>0.51539359914163418</v>
      </c>
      <c r="BB37" s="140">
        <f t="shared" si="2"/>
        <v>0.83149336287955733</v>
      </c>
      <c r="BC37" s="140">
        <f t="shared" si="2"/>
        <v>0.31141570647162625</v>
      </c>
      <c r="BD37" s="140">
        <f t="shared" si="2"/>
        <v>0.86800591021731577</v>
      </c>
      <c r="BE37" s="140">
        <f t="shared" si="2"/>
        <v>0.4861820154884916</v>
      </c>
    </row>
    <row r="38" spans="1:57" x14ac:dyDescent="0.25">
      <c r="A38" s="80">
        <v>0.88172043010752699</v>
      </c>
      <c r="B38" s="80">
        <v>0.93406593406593397</v>
      </c>
      <c r="C38" s="131">
        <v>1</v>
      </c>
      <c r="D38" s="80">
        <v>0.89215686274509798</v>
      </c>
      <c r="E38" s="132">
        <f t="shared" ref="E38:E39" si="31">AT37+(A38*AX37)+(B38*BB37)</f>
        <v>1.2231591154775898</v>
      </c>
      <c r="F38" s="132">
        <f t="shared" si="3"/>
        <v>0.17246390908130471</v>
      </c>
      <c r="G38" s="132">
        <f t="shared" si="4"/>
        <v>1.783952416858718</v>
      </c>
      <c r="H38" s="132">
        <f t="shared" si="5"/>
        <v>0.69292546183198633</v>
      </c>
      <c r="I38" s="133">
        <f t="shared" si="6"/>
        <v>0.77261901731681915</v>
      </c>
      <c r="J38" s="133">
        <f t="shared" si="0"/>
        <v>0.54300942479416447</v>
      </c>
      <c r="K38" s="133">
        <f t="shared" si="0"/>
        <v>0.85618422364630919</v>
      </c>
      <c r="L38" s="133">
        <f t="shared" si="0"/>
        <v>0.66661739410495235</v>
      </c>
      <c r="M38" s="134">
        <f t="shared" ref="M38:M39" si="32">(AO37)+(I38*AP37)+(J38*AQ37)+(K38*AR37)+(L38*AS37)</f>
        <v>-0.83301663458561714</v>
      </c>
      <c r="N38" s="134">
        <f t="shared" si="7"/>
        <v>0.30300759663492577</v>
      </c>
      <c r="O38" s="135">
        <f t="shared" si="8"/>
        <v>0.12442478599251948</v>
      </c>
      <c r="P38" s="135">
        <f t="shared" si="9"/>
        <v>1.9907965758803118E-4</v>
      </c>
      <c r="Q38" s="135">
        <f t="shared" ref="Q38:Q39" si="33">($F$3*O38*I38*$F$4)</f>
        <v>1.5381272941343349E-4</v>
      </c>
      <c r="R38" s="135">
        <f t="shared" si="10"/>
        <v>1.0810213035509604E-4</v>
      </c>
      <c r="S38" s="135">
        <f t="shared" si="11"/>
        <v>1.7044886207578155E-4</v>
      </c>
      <c r="T38" s="135">
        <f t="shared" si="12"/>
        <v>1.3270996256063955E-4</v>
      </c>
      <c r="U38" s="136">
        <f t="shared" si="13"/>
        <v>3.8731928049478205E-2</v>
      </c>
      <c r="V38" s="136">
        <f t="shared" si="14"/>
        <v>-8.1794617451807258E-2</v>
      </c>
      <c r="W38" s="136">
        <f t="shared" si="15"/>
        <v>5.1320883441873126E-2</v>
      </c>
      <c r="X38" s="136">
        <f t="shared" si="16"/>
        <v>-0.11646676898679829</v>
      </c>
      <c r="Y38" s="136">
        <f t="shared" si="17"/>
        <v>6.8043814067703448E-3</v>
      </c>
      <c r="Z38" s="136">
        <f t="shared" si="18"/>
        <v>-2.0297349810838614E-2</v>
      </c>
      <c r="AA38" s="136">
        <f t="shared" si="19"/>
        <v>6.3192840163938651E-3</v>
      </c>
      <c r="AB38" s="136">
        <f t="shared" si="20"/>
        <v>-2.588341680855305E-2</v>
      </c>
      <c r="AC38" s="138">
        <f t="shared" si="21"/>
        <v>1.0887010250832553E-5</v>
      </c>
      <c r="AD38" s="138">
        <f t="shared" si="1"/>
        <v>-3.2475759697341781E-5</v>
      </c>
      <c r="AE38" s="138">
        <f t="shared" si="1"/>
        <v>1.0110854426230185E-5</v>
      </c>
      <c r="AF38" s="138">
        <f t="shared" si="1"/>
        <v>-4.1413466893684885E-5</v>
      </c>
      <c r="AG38" s="138">
        <f t="shared" si="22"/>
        <v>9.5992993609491334E-6</v>
      </c>
      <c r="AH38" s="138">
        <f t="shared" si="23"/>
        <v>-2.863454080840889E-5</v>
      </c>
      <c r="AI38" s="138">
        <f t="shared" si="24"/>
        <v>8.9149469134502702E-6</v>
      </c>
      <c r="AJ38" s="138">
        <f t="shared" si="25"/>
        <v>-3.6515099841743663E-5</v>
      </c>
      <c r="AK38" s="138">
        <f t="shared" si="26"/>
        <v>1.0169185399129307E-5</v>
      </c>
      <c r="AL38" s="138">
        <f t="shared" si="27"/>
        <v>-3.0334500816198365E-5</v>
      </c>
      <c r="AM38" s="138">
        <f t="shared" si="28"/>
        <v>9.4442046838413801E-6</v>
      </c>
      <c r="AN38" s="138">
        <f t="shared" si="29"/>
        <v>-3.8682908636958406E-5</v>
      </c>
      <c r="AO38" s="139">
        <f t="shared" si="30"/>
        <v>-0.44552440512451463</v>
      </c>
      <c r="AP38" s="139">
        <f t="shared" si="30"/>
        <v>0.3114416943240565</v>
      </c>
      <c r="AQ38" s="139">
        <f t="shared" si="30"/>
        <v>-0.65727392026448206</v>
      </c>
      <c r="AR38" s="139">
        <f t="shared" si="30"/>
        <v>0.41263556208283375</v>
      </c>
      <c r="AS38" s="139">
        <f>AS37+T38</f>
        <v>-0.93590883560055871</v>
      </c>
      <c r="AT38" s="140">
        <f t="shared" si="2"/>
        <v>0.58444915855591606</v>
      </c>
      <c r="AU38" s="140">
        <f t="shared" si="2"/>
        <v>-0.92867857187865388</v>
      </c>
      <c r="AV38" s="140">
        <f t="shared" si="2"/>
        <v>0.35750098280842174</v>
      </c>
      <c r="AW38" s="140">
        <f t="shared" si="2"/>
        <v>-0.21567507596805166</v>
      </c>
      <c r="AX38" s="147">
        <f t="shared" si="2"/>
        <v>-0.15644450568147811</v>
      </c>
      <c r="AY38" s="147">
        <f t="shared" si="2"/>
        <v>0.91888758287430883</v>
      </c>
      <c r="AZ38" s="147">
        <f t="shared" si="2"/>
        <v>0.69828783939890815</v>
      </c>
      <c r="BA38" s="147">
        <f t="shared" si="2"/>
        <v>0.51535708404179248</v>
      </c>
      <c r="BB38" s="140">
        <f t="shared" si="2"/>
        <v>0.83150353206495642</v>
      </c>
      <c r="BC38" s="140">
        <f t="shared" si="2"/>
        <v>0.31138537197081007</v>
      </c>
      <c r="BD38" s="140">
        <f t="shared" si="2"/>
        <v>0.86801535442199962</v>
      </c>
      <c r="BE38" s="140">
        <f t="shared" si="2"/>
        <v>0.48614333257985465</v>
      </c>
    </row>
    <row r="39" spans="1:57" x14ac:dyDescent="0.25">
      <c r="A39" s="80">
        <v>0.91397849462365599</v>
      </c>
      <c r="B39" s="80">
        <v>0.94505494505494503</v>
      </c>
      <c r="C39" s="131">
        <v>1</v>
      </c>
      <c r="D39" s="80">
        <v>0.83333333333333304</v>
      </c>
      <c r="E39" s="132">
        <f t="shared" si="31"/>
        <v>1.2272787695696568</v>
      </c>
      <c r="F39" s="132">
        <f t="shared" si="3"/>
        <v>0.20544120344396438</v>
      </c>
      <c r="G39" s="132">
        <f t="shared" si="4"/>
        <v>1.8160432541563725</v>
      </c>
      <c r="H39" s="132">
        <f t="shared" si="5"/>
        <v>0.7147823763581852</v>
      </c>
      <c r="I39" s="133">
        <f t="shared" si="6"/>
        <v>0.77334194056399952</v>
      </c>
      <c r="J39" s="133">
        <f t="shared" si="0"/>
        <v>0.55118041695625553</v>
      </c>
      <c r="K39" s="133">
        <f t="shared" si="0"/>
        <v>0.86009067134823713</v>
      </c>
      <c r="L39" s="133">
        <f t="shared" si="0"/>
        <v>0.67145702778949956</v>
      </c>
      <c r="M39" s="134">
        <f t="shared" si="32"/>
        <v>-0.84046856170955953</v>
      </c>
      <c r="N39" s="134">
        <f t="shared" si="7"/>
        <v>0.30143610856338776</v>
      </c>
      <c r="O39" s="135">
        <f t="shared" si="8"/>
        <v>0.11200286507643396</v>
      </c>
      <c r="P39" s="135">
        <f t="shared" si="9"/>
        <v>1.7920458412229434E-4</v>
      </c>
      <c r="Q39" s="135">
        <f t="shared" si="33"/>
        <v>1.385864208430996E-4</v>
      </c>
      <c r="R39" s="135">
        <f t="shared" si="10"/>
        <v>9.8774057396998572E-5</v>
      </c>
      <c r="S39" s="135">
        <f t="shared" si="11"/>
        <v>1.541321910664258E-4</v>
      </c>
      <c r="T39" s="135">
        <f t="shared" si="12"/>
        <v>1.2032817742100912E-4</v>
      </c>
      <c r="U39" s="136">
        <f t="shared" si="13"/>
        <v>3.4882362068553288E-2</v>
      </c>
      <c r="V39" s="136">
        <f t="shared" si="14"/>
        <v>-7.3616562209641592E-2</v>
      </c>
      <c r="W39" s="136">
        <f t="shared" si="15"/>
        <v>4.6216365185702116E-2</v>
      </c>
      <c r="X39" s="136">
        <f t="shared" si="16"/>
        <v>-0.10482447103761179</v>
      </c>
      <c r="Y39" s="136">
        <f t="shared" si="17"/>
        <v>6.1143263547390999E-3</v>
      </c>
      <c r="Z39" s="136">
        <f t="shared" si="18"/>
        <v>-1.8211306746902991E-2</v>
      </c>
      <c r="AA39" s="136">
        <f t="shared" si="19"/>
        <v>5.5614328282979925E-3</v>
      </c>
      <c r="AB39" s="136">
        <f t="shared" si="20"/>
        <v>-2.3124539074514554E-2</v>
      </c>
      <c r="AC39" s="138">
        <f t="shared" si="21"/>
        <v>9.7829221675825609E-6</v>
      </c>
      <c r="AD39" s="138">
        <f t="shared" si="1"/>
        <v>-2.913809079504479E-5</v>
      </c>
      <c r="AE39" s="138">
        <f t="shared" si="1"/>
        <v>8.8982925252767882E-6</v>
      </c>
      <c r="AF39" s="138">
        <f t="shared" si="1"/>
        <v>-3.6999262519223288E-5</v>
      </c>
      <c r="AG39" s="138">
        <f t="shared" si="22"/>
        <v>8.9413804757475024E-6</v>
      </c>
      <c r="AH39" s="138">
        <f t="shared" si="23"/>
        <v>-2.6631588361062442E-5</v>
      </c>
      <c r="AI39" s="138">
        <f t="shared" si="24"/>
        <v>8.1328480069734096E-6</v>
      </c>
      <c r="AJ39" s="138">
        <f t="shared" si="25"/>
        <v>-3.3816530259505158E-5</v>
      </c>
      <c r="AK39" s="138">
        <f t="shared" si="26"/>
        <v>9.2453989715615416E-6</v>
      </c>
      <c r="AL39" s="138">
        <f t="shared" si="27"/>
        <v>-2.7537096795317053E-5</v>
      </c>
      <c r="AM39" s="138">
        <f t="shared" si="28"/>
        <v>8.4093753535582838E-6</v>
      </c>
      <c r="AN39" s="138">
        <f t="shared" si="29"/>
        <v>-3.4966336007178051E-5</v>
      </c>
      <c r="AO39" s="139">
        <f t="shared" si="30"/>
        <v>-0.44534520054039234</v>
      </c>
      <c r="AP39" s="139">
        <f t="shared" si="30"/>
        <v>0.31158028074489957</v>
      </c>
      <c r="AQ39" s="139">
        <f t="shared" si="30"/>
        <v>-0.65717514620708506</v>
      </c>
      <c r="AR39" s="139">
        <f t="shared" si="30"/>
        <v>0.41278969427390017</v>
      </c>
      <c r="AS39" s="139">
        <f>AS38+T39</f>
        <v>-0.93578850742313768</v>
      </c>
      <c r="AT39" s="140">
        <f>AT38+AC39</f>
        <v>0.58445894147808364</v>
      </c>
      <c r="AU39" s="140">
        <f t="shared" si="2"/>
        <v>-0.92870770996944896</v>
      </c>
      <c r="AV39" s="140">
        <f t="shared" si="2"/>
        <v>0.357509881100947</v>
      </c>
      <c r="AW39" s="140">
        <f t="shared" si="2"/>
        <v>-0.21571207523057087</v>
      </c>
      <c r="AX39" s="147">
        <f t="shared" si="2"/>
        <v>-0.15643556430100236</v>
      </c>
      <c r="AY39" s="147">
        <f t="shared" si="2"/>
        <v>0.9188609512859478</v>
      </c>
      <c r="AZ39" s="147">
        <f t="shared" si="2"/>
        <v>0.69829597224691509</v>
      </c>
      <c r="BA39" s="147">
        <f t="shared" si="2"/>
        <v>0.51532326751153301</v>
      </c>
      <c r="BB39" s="140">
        <f t="shared" si="2"/>
        <v>0.83151277746392793</v>
      </c>
      <c r="BC39" s="140">
        <f t="shared" si="2"/>
        <v>0.31135783487401475</v>
      </c>
      <c r="BD39" s="140">
        <f t="shared" si="2"/>
        <v>0.86802376379735313</v>
      </c>
      <c r="BE39" s="140">
        <f t="shared" si="2"/>
        <v>0.48610836624384746</v>
      </c>
    </row>
  </sheetData>
  <mergeCells count="2">
    <mergeCell ref="B1:D1"/>
    <mergeCell ref="A31:C3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Abdul Hakim</cp:lastModifiedBy>
  <dcterms:created xsi:type="dcterms:W3CDTF">2015-05-18T11:05:08Z</dcterms:created>
  <dcterms:modified xsi:type="dcterms:W3CDTF">2017-07-15T14:05:40Z</dcterms:modified>
</cp:coreProperties>
</file>