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<sst xmlns="http://schemas.openxmlformats.org/spreadsheetml/2006/main" count="68" uniqueCount="53">
  <si>
    <t xml:space="preserve">EDM Power Estimation</t>
  </si>
  <si>
    <t xml:space="preserve">Material </t>
  </si>
  <si>
    <t xml:space="preserve">Aluminum </t>
  </si>
  <si>
    <t xml:space="preserve">A2 Steel</t>
  </si>
  <si>
    <t xml:space="preserve">Titanium</t>
  </si>
  <si>
    <t xml:space="preserve">Unit</t>
  </si>
  <si>
    <t xml:space="preserve">Density </t>
  </si>
  <si>
    <t xml:space="preserve">Kg/m^3</t>
  </si>
  <si>
    <t xml:space="preserve">Boiling Point</t>
  </si>
  <si>
    <t xml:space="preserve">K</t>
  </si>
  <si>
    <t xml:space="preserve">Specific Heat </t>
  </si>
  <si>
    <t xml:space="preserve">J/KgK</t>
  </si>
  <si>
    <t xml:space="preserve">Enthalpy of Fusion</t>
  </si>
  <si>
    <t xml:space="preserve">Enthalpy of Vaporization</t>
  </si>
  <si>
    <t xml:space="preserve">Ambient Temperature </t>
  </si>
  <si>
    <t xml:space="preserve">Wire Diameter (mm)</t>
  </si>
  <si>
    <t xml:space="preserve">Material</t>
  </si>
  <si>
    <t xml:space="preserve">Thickness (mm)</t>
  </si>
  <si>
    <t xml:space="preserve">Feed Rate (mm/min)</t>
  </si>
  <si>
    <t xml:space="preserve">Efficiency</t>
  </si>
  <si>
    <t xml:space="preserve">Path Length (m)</t>
  </si>
  <si>
    <t xml:space="preserve">Volume (mm^3)</t>
  </si>
  <si>
    <t xml:space="preserve">Mass (g)</t>
  </si>
  <si>
    <t xml:space="preserve">Energy Required (KJ)</t>
  </si>
  <si>
    <t xml:space="preserve">Cut Time (s)</t>
  </si>
  <si>
    <t xml:space="preserve">Power (w)</t>
  </si>
  <si>
    <t xml:space="preserve">Density</t>
  </si>
  <si>
    <t xml:space="preserve">EDM Wire Tradeoffs </t>
  </si>
  <si>
    <t xml:space="preserve">Wire Material</t>
  </si>
  <si>
    <t xml:space="preserve">Ultimate Tensile Strength (N/mm^2)</t>
  </si>
  <si>
    <t xml:space="preserve">Cross Sectional Area (mm^2)</t>
  </si>
  <si>
    <t xml:space="preserve">Maximum Tension (Kg)</t>
  </si>
  <si>
    <t xml:space="preserve">Maximum Tension (N)</t>
  </si>
  <si>
    <t xml:space="preserve">Soft Brass, CuZn40</t>
  </si>
  <si>
    <t xml:space="preserve">Hard Brass, CuZn36</t>
  </si>
  <si>
    <t xml:space="preserve">&lt;= Maximum tension of 0.3 mm diameter wire before breaking </t>
  </si>
  <si>
    <t xml:space="preserve">Belt Drive Calculations </t>
  </si>
  <si>
    <t xml:space="preserve">Motor </t>
  </si>
  <si>
    <t xml:space="preserve">Number of Motors </t>
  </si>
  <si>
    <t xml:space="preserve">Pulley</t>
  </si>
  <si>
    <t xml:space="preserve">Tooth Count</t>
  </si>
  <si>
    <t xml:space="preserve">Tooth Pitch (mm)</t>
  </si>
  <si>
    <t xml:space="preserve">Pulley Pitch Diameter </t>
  </si>
  <si>
    <t xml:space="preserve">Angular Velocity (RPM)</t>
  </si>
  <si>
    <t xml:space="preserve"> Torque (Kg*cm)</t>
  </si>
  <si>
    <t xml:space="preserve">Maximum Output Tension (Kgf)</t>
  </si>
  <si>
    <t xml:space="preserve">Maximum Output Tension (N)</t>
  </si>
  <si>
    <t xml:space="preserve">Current per Motor(A)</t>
  </si>
  <si>
    <t xml:space="preserve">Voltage (V)</t>
  </si>
  <si>
    <t xml:space="preserve">Total Current (A)</t>
  </si>
  <si>
    <t xml:space="preserve">Total Power (w)</t>
  </si>
  <si>
    <t xml:space="preserve">LDO-12FN30-286</t>
  </si>
  <si>
    <t xml:space="preserve">GT2, 16 Tooth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</si>
</sst>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C0C0C0"/>
        <bgColor rgb="FFCCCCFF"/>
      </patternFill>
    </fill>
    <fill>
      <patternFill patternType="solid">
        <fgColor rgb="FF92E285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2E28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32"/>
    <col collapsed="false" customWidth="true" hidden="false" outlineLevel="0" max="2" min="2" style="0" width="17.57"/>
    <col collapsed="false" customWidth="true" hidden="false" outlineLevel="0" max="3" min="3" style="0" width="28.84"/>
    <col collapsed="false" customWidth="true" hidden="false" outlineLevel="0" max="4" min="4" style="0" width="25.22"/>
    <col collapsed="false" customWidth="true" hidden="false" outlineLevel="0" max="5" min="5" style="0" width="19.38"/>
    <col collapsed="false" customWidth="true" hidden="false" outlineLevel="0" max="6" min="6" style="0" width="25.36"/>
    <col collapsed="false" customWidth="true" hidden="false" outlineLevel="0" max="8" min="7" style="0" width="20.49"/>
    <col collapsed="false" customWidth="true" hidden="false" outlineLevel="0" max="9" min="9" style="0" width="26.89"/>
    <col collapsed="false" customWidth="true" hidden="false" outlineLevel="0" max="10" min="10" style="0" width="25.36"/>
    <col collapsed="false" customWidth="true" hidden="false" outlineLevel="0" max="11" min="11" style="0" width="17.98"/>
    <col collapsed="false" customWidth="true" hidden="false" outlineLevel="0" max="13" min="12" style="0" width="14.93"/>
    <col collapsed="false" customWidth="true" hidden="false" outlineLevel="0" max="14" min="14" style="0" width="14.09"/>
    <col collapsed="false" customWidth="true" hidden="false" outlineLevel="0" max="15" min="15" style="0" width="16.73"/>
    <col collapsed="false" customWidth="true" hidden="false" outlineLevel="0" max="16" min="16" style="0" width="21.32"/>
    <col collapsed="false" customWidth="true" hidden="false" outlineLevel="0" max="17" min="17" style="0" width="19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</row>
    <row r="3" customFormat="false" ht="12.8" hidden="false" customHeight="false" outlineLevel="0" collapsed="false">
      <c r="A3" s="0" t="s">
        <v>6</v>
      </c>
      <c r="B3" s="0" t="n">
        <v>2700</v>
      </c>
      <c r="C3" s="0" t="n">
        <v>7850</v>
      </c>
      <c r="D3" s="0" t="n">
        <v>4500</v>
      </c>
      <c r="E3" s="0" t="s">
        <v>7</v>
      </c>
    </row>
    <row r="4" customFormat="false" ht="12.8" hidden="false" customHeight="false" outlineLevel="0" collapsed="false">
      <c r="A4" s="3" t="s">
        <v>8</v>
      </c>
      <c r="B4" s="3" t="n">
        <v>2740</v>
      </c>
      <c r="C4" s="3" t="n">
        <v>3134</v>
      </c>
      <c r="D4" s="3" t="n">
        <v>3560</v>
      </c>
      <c r="E4" s="3" t="s">
        <v>9</v>
      </c>
    </row>
    <row r="5" customFormat="false" ht="12.8" hidden="false" customHeight="false" outlineLevel="0" collapsed="false">
      <c r="A5" s="0" t="s">
        <v>10</v>
      </c>
      <c r="B5" s="0" t="n">
        <v>897</v>
      </c>
      <c r="C5" s="0" t="n">
        <v>460</v>
      </c>
      <c r="D5" s="0" t="n">
        <v>523</v>
      </c>
      <c r="E5" s="0" t="s">
        <v>11</v>
      </c>
    </row>
    <row r="6" customFormat="false" ht="12.8" hidden="false" customHeight="false" outlineLevel="0" collapsed="false">
      <c r="A6" s="3" t="s">
        <v>12</v>
      </c>
      <c r="B6" s="3" t="n">
        <v>397.5</v>
      </c>
      <c r="C6" s="3" t="n">
        <v>272</v>
      </c>
      <c r="D6" s="3" t="n">
        <v>475.6</v>
      </c>
      <c r="E6" s="3" t="s">
        <v>11</v>
      </c>
    </row>
    <row r="7" customFormat="false" ht="12.8" hidden="false" customHeight="false" outlineLevel="0" collapsed="false">
      <c r="A7" s="0" t="s">
        <v>13</v>
      </c>
      <c r="B7" s="0" t="n">
        <v>10711</v>
      </c>
      <c r="C7" s="0" t="n">
        <v>6656</v>
      </c>
      <c r="D7" s="0" t="n">
        <v>6820</v>
      </c>
      <c r="E7" s="0" t="s">
        <v>11</v>
      </c>
    </row>
    <row r="8" customFormat="false" ht="12.8" hidden="false" customHeight="false" outlineLevel="0" collapsed="false">
      <c r="A8" s="3" t="s">
        <v>14</v>
      </c>
      <c r="B8" s="3" t="n">
        <v>298.15</v>
      </c>
      <c r="C8" s="3" t="n">
        <v>298.15</v>
      </c>
      <c r="D8" s="3" t="n">
        <v>298.15</v>
      </c>
      <c r="E8" s="3" t="s">
        <v>9</v>
      </c>
    </row>
    <row r="10" customFormat="false" ht="12.8" hidden="false" customHeight="false" outlineLevel="0" collapsed="false">
      <c r="A10" s="1" t="s">
        <v>15</v>
      </c>
      <c r="B10" s="1" t="s">
        <v>16</v>
      </c>
      <c r="C10" s="1" t="s">
        <v>17</v>
      </c>
      <c r="D10" s="1" t="s">
        <v>18</v>
      </c>
      <c r="E10" s="1" t="s">
        <v>19</v>
      </c>
      <c r="F10" s="1" t="s">
        <v>20</v>
      </c>
      <c r="G10" s="2" t="s">
        <v>21</v>
      </c>
      <c r="H10" s="2" t="s">
        <v>22</v>
      </c>
      <c r="I10" s="2" t="s">
        <v>23</v>
      </c>
      <c r="J10" s="2" t="s">
        <v>24</v>
      </c>
      <c r="K10" s="2" t="s">
        <v>25</v>
      </c>
      <c r="L10" s="2" t="s">
        <v>26</v>
      </c>
      <c r="M10" s="2" t="s">
        <v>8</v>
      </c>
      <c r="N10" s="2" t="s">
        <v>10</v>
      </c>
      <c r="O10" s="2" t="s">
        <v>12</v>
      </c>
      <c r="P10" s="2" t="s">
        <v>13</v>
      </c>
      <c r="Q10" s="2" t="s">
        <v>14</v>
      </c>
    </row>
    <row r="11" customFormat="false" ht="12.8" hidden="false" customHeight="false" outlineLevel="0" collapsed="false">
      <c r="A11" s="4" t="n">
        <v>0.1</v>
      </c>
      <c r="B11" s="4" t="str">
        <f aca="false">B2</f>
        <v>Aluminum </v>
      </c>
      <c r="C11" s="5" t="n">
        <v>3</v>
      </c>
      <c r="D11" s="5" t="n">
        <v>10</v>
      </c>
      <c r="E11" s="5" t="n">
        <v>1</v>
      </c>
      <c r="F11" s="5" t="n">
        <v>1</v>
      </c>
      <c r="G11" s="5" t="n">
        <f aca="false">((3.14*((A11/2)^2))+(A11*F11*1000))*C11</f>
        <v>300.02355</v>
      </c>
      <c r="H11" s="5" t="n">
        <f aca="false">((G11/(1000^3))*B3)*1000</f>
        <v>0.810063585</v>
      </c>
      <c r="I11" s="5" t="n">
        <f aca="false">(((H11/1000)*N11*(M11-Q11))+((H11/1000)*P11))/1000</f>
        <v>1.78299081829286</v>
      </c>
      <c r="J11" s="5" t="n">
        <f aca="false">((F11*1000)*60)/D11</f>
        <v>6000</v>
      </c>
      <c r="K11" s="5" t="n">
        <f aca="false">(I11*1000)/J11</f>
        <v>0.297165136382144</v>
      </c>
      <c r="L11" s="5" t="n">
        <f aca="false">B3</f>
        <v>2700</v>
      </c>
      <c r="M11" s="5" t="n">
        <f aca="false">B4</f>
        <v>2740</v>
      </c>
      <c r="N11" s="5" t="n">
        <f aca="false">B5</f>
        <v>897</v>
      </c>
      <c r="O11" s="5" t="n">
        <f aca="false">B6</f>
        <v>397.5</v>
      </c>
      <c r="P11" s="5" t="n">
        <f aca="false">B7</f>
        <v>10711</v>
      </c>
      <c r="Q11" s="5" t="n">
        <f aca="false">B8</f>
        <v>298.15</v>
      </c>
    </row>
    <row r="12" customFormat="false" ht="12.8" hidden="false" customHeight="false" outlineLevel="0" collapsed="false">
      <c r="A12" s="6" t="n">
        <v>0.1</v>
      </c>
      <c r="B12" s="6" t="str">
        <f aca="false">C2</f>
        <v>A2 Steel</v>
      </c>
      <c r="C12" s="7" t="n">
        <v>3</v>
      </c>
      <c r="D12" s="7" t="n">
        <v>10</v>
      </c>
      <c r="E12" s="7" t="n">
        <v>1</v>
      </c>
      <c r="F12" s="7" t="n">
        <v>1</v>
      </c>
      <c r="G12" s="7" t="n">
        <f aca="false">((3.14*((A12/2)^2))+(A12*F12*1000))*C12</f>
        <v>300.02355</v>
      </c>
      <c r="H12" s="7" t="n">
        <f aca="false">((G12/(1000^3))*C3)*1000</f>
        <v>2.3551848675</v>
      </c>
      <c r="I12" s="7" t="n">
        <f aca="false">(((H12/1000)*N12*(M12-Q12))+((H12/1000)*P12))/1000</f>
        <v>3.08799357346802</v>
      </c>
      <c r="J12" s="7" t="n">
        <f aca="false">((F12*1000)*60)/D12</f>
        <v>6000</v>
      </c>
      <c r="K12" s="7" t="n">
        <f aca="false">(I12*1000)/J12</f>
        <v>0.514665595578004</v>
      </c>
      <c r="L12" s="7" t="n">
        <f aca="false">C3</f>
        <v>7850</v>
      </c>
      <c r="M12" s="7" t="n">
        <f aca="false">C4</f>
        <v>3134</v>
      </c>
      <c r="N12" s="7" t="n">
        <f aca="false">C5</f>
        <v>460</v>
      </c>
      <c r="O12" s="7" t="n">
        <f aca="false">C6</f>
        <v>272</v>
      </c>
      <c r="P12" s="7" t="n">
        <f aca="false">C7</f>
        <v>6656</v>
      </c>
      <c r="Q12" s="7" t="n">
        <f aca="false">C8</f>
        <v>298.15</v>
      </c>
    </row>
    <row r="13" customFormat="false" ht="12.8" hidden="false" customHeight="false" outlineLevel="0" collapsed="false">
      <c r="A13" s="4" t="n">
        <v>0.1</v>
      </c>
      <c r="B13" s="4" t="str">
        <f aca="false">D2</f>
        <v>Titanium</v>
      </c>
      <c r="C13" s="5" t="n">
        <v>3</v>
      </c>
      <c r="D13" s="5" t="n">
        <v>10</v>
      </c>
      <c r="E13" s="5" t="n">
        <v>1</v>
      </c>
      <c r="F13" s="5" t="n">
        <v>1</v>
      </c>
      <c r="G13" s="5" t="n">
        <f aca="false">((3.14*((A13/2)^2))+(A13*F13*1000))*C13</f>
        <v>300.02355</v>
      </c>
      <c r="H13" s="5" t="n">
        <f aca="false">((G13/(1000^3))*D3)*1000</f>
        <v>1.350105975</v>
      </c>
      <c r="I13" s="5" t="n">
        <f aca="false">(((H13/1000)*N13*(M13-Q13))+((H13/1000)*P13))/1000</f>
        <v>2.31241770304111</v>
      </c>
      <c r="J13" s="5" t="n">
        <f aca="false">((F13*1000)*60)/D13</f>
        <v>6000</v>
      </c>
      <c r="K13" s="5" t="n">
        <f aca="false">(I13*1000)/J13</f>
        <v>0.385402950506852</v>
      </c>
      <c r="L13" s="5" t="n">
        <f aca="false">D3</f>
        <v>4500</v>
      </c>
      <c r="M13" s="5" t="n">
        <f aca="false">D4</f>
        <v>3560</v>
      </c>
      <c r="N13" s="5" t="n">
        <f aca="false">D5</f>
        <v>523</v>
      </c>
      <c r="O13" s="5" t="n">
        <f aca="false">D6</f>
        <v>475.6</v>
      </c>
      <c r="P13" s="5" t="n">
        <f aca="false">D7</f>
        <v>6820</v>
      </c>
      <c r="Q13" s="5" t="n">
        <f aca="false">D8</f>
        <v>298.15</v>
      </c>
    </row>
    <row r="14" customFormat="false" ht="12.8" hidden="false" customHeight="false" outlineLevel="0" collapsed="false">
      <c r="A14" s="6" t="n">
        <v>0.2</v>
      </c>
      <c r="B14" s="6" t="str">
        <f aca="false">B2</f>
        <v>Aluminum </v>
      </c>
      <c r="C14" s="7" t="n">
        <v>3</v>
      </c>
      <c r="D14" s="7" t="n">
        <v>10</v>
      </c>
      <c r="E14" s="7" t="n">
        <v>1</v>
      </c>
      <c r="F14" s="7" t="n">
        <v>1</v>
      </c>
      <c r="G14" s="7" t="n">
        <f aca="false">((3.14*((A14/2)^2))+(A14*F14*1000))*C14</f>
        <v>600.0942</v>
      </c>
      <c r="H14" s="7" t="n">
        <f aca="false">((G14/(1000^3))*B3)*1000</f>
        <v>1.62025434</v>
      </c>
      <c r="I14" s="7" t="n">
        <f aca="false">(((H14/1000)*N14*(M14-Q14))+((H14/1000)*P14))/1000</f>
        <v>3.56626154417145</v>
      </c>
      <c r="J14" s="7" t="n">
        <f aca="false">((F14*1000)*60)/D14</f>
        <v>6000</v>
      </c>
      <c r="K14" s="7" t="n">
        <f aca="false">(I14*1000)/J14</f>
        <v>0.594376924028575</v>
      </c>
      <c r="L14" s="7" t="n">
        <f aca="false">B3</f>
        <v>2700</v>
      </c>
      <c r="M14" s="7" t="n">
        <f aca="false">B4</f>
        <v>2740</v>
      </c>
      <c r="N14" s="7" t="n">
        <f aca="false">B5</f>
        <v>897</v>
      </c>
      <c r="O14" s="7" t="n">
        <f aca="false">B6</f>
        <v>397.5</v>
      </c>
      <c r="P14" s="7" t="n">
        <f aca="false">B7</f>
        <v>10711</v>
      </c>
      <c r="Q14" s="7" t="n">
        <f aca="false">B8</f>
        <v>298.15</v>
      </c>
    </row>
    <row r="15" customFormat="false" ht="12.8" hidden="false" customHeight="false" outlineLevel="0" collapsed="false">
      <c r="A15" s="4" t="n">
        <v>0.2</v>
      </c>
      <c r="B15" s="4" t="str">
        <f aca="false">C2</f>
        <v>A2 Steel</v>
      </c>
      <c r="C15" s="5" t="n">
        <v>3</v>
      </c>
      <c r="D15" s="5" t="n">
        <v>10</v>
      </c>
      <c r="E15" s="5" t="n">
        <v>1</v>
      </c>
      <c r="F15" s="5" t="n">
        <v>1</v>
      </c>
      <c r="G15" s="5" t="n">
        <f aca="false">((3.14*((A15/2)^2))+(A15*F15*1000))*C15</f>
        <v>600.0942</v>
      </c>
      <c r="H15" s="5" t="n">
        <f aca="false">((G15/(1000^3))*C3)*1000</f>
        <v>4.71073947</v>
      </c>
      <c r="I15" s="5" t="n">
        <f aca="false">(((H15/1000)*N15*(M15-Q15))+((H15/1000)*P15))/1000</f>
        <v>6.17647192387209</v>
      </c>
      <c r="J15" s="5" t="n">
        <f aca="false">((F15*1000)*60)/D15</f>
        <v>6000</v>
      </c>
      <c r="K15" s="5" t="n">
        <f aca="false">(I15*1000)/J15</f>
        <v>1.02941198731201</v>
      </c>
      <c r="L15" s="5" t="n">
        <f aca="false">C3</f>
        <v>7850</v>
      </c>
      <c r="M15" s="5" t="n">
        <f aca="false">C4</f>
        <v>3134</v>
      </c>
      <c r="N15" s="5" t="n">
        <f aca="false">C5</f>
        <v>460</v>
      </c>
      <c r="O15" s="5" t="n">
        <f aca="false">C6</f>
        <v>272</v>
      </c>
      <c r="P15" s="5" t="n">
        <f aca="false">C7</f>
        <v>6656</v>
      </c>
      <c r="Q15" s="5" t="n">
        <f aca="false">C8</f>
        <v>298.15</v>
      </c>
    </row>
    <row r="16" customFormat="false" ht="12.8" hidden="false" customHeight="false" outlineLevel="0" collapsed="false">
      <c r="A16" s="6" t="n">
        <v>0.2</v>
      </c>
      <c r="B16" s="6" t="str">
        <f aca="false">D2</f>
        <v>Titanium</v>
      </c>
      <c r="C16" s="7" t="n">
        <v>3</v>
      </c>
      <c r="D16" s="7" t="n">
        <v>10</v>
      </c>
      <c r="E16" s="7" t="n">
        <v>1</v>
      </c>
      <c r="F16" s="7" t="n">
        <v>1</v>
      </c>
      <c r="G16" s="7" t="n">
        <f aca="false">((3.14*((A16/2)^2))+(A16*F16*1000))*C16</f>
        <v>600.0942</v>
      </c>
      <c r="H16" s="7" t="n">
        <f aca="false">((G16/(1000^3))*D3)*1000</f>
        <v>2.7004239</v>
      </c>
      <c r="I16" s="7" t="n">
        <f aca="false">(((H16/1000)*N16*(M16-Q16))+((H16/1000)*P16))/1000</f>
        <v>4.62519842716444</v>
      </c>
      <c r="J16" s="7" t="n">
        <f aca="false">((F16*1000)*60)/D16</f>
        <v>6000</v>
      </c>
      <c r="K16" s="7" t="n">
        <f aca="false">(I16*1000)/J16</f>
        <v>0.770866404527407</v>
      </c>
      <c r="L16" s="7" t="n">
        <f aca="false">D3</f>
        <v>4500</v>
      </c>
      <c r="M16" s="7" t="n">
        <f aca="false">D4</f>
        <v>3560</v>
      </c>
      <c r="N16" s="7" t="n">
        <f aca="false">D5</f>
        <v>523</v>
      </c>
      <c r="O16" s="7" t="n">
        <f aca="false">D6</f>
        <v>475.6</v>
      </c>
      <c r="P16" s="7" t="n">
        <f aca="false">D7</f>
        <v>6820</v>
      </c>
      <c r="Q16" s="7" t="n">
        <f aca="false">D8</f>
        <v>298.15</v>
      </c>
    </row>
    <row r="17" customFormat="false" ht="12.8" hidden="false" customHeight="false" outlineLevel="0" collapsed="false">
      <c r="A17" s="8" t="n">
        <v>0.3</v>
      </c>
      <c r="B17" s="8" t="str">
        <f aca="false">B2</f>
        <v>Aluminum </v>
      </c>
      <c r="C17" s="9" t="n">
        <v>3</v>
      </c>
      <c r="D17" s="9" t="n">
        <v>10</v>
      </c>
      <c r="E17" s="9" t="n">
        <v>1</v>
      </c>
      <c r="F17" s="9" t="n">
        <v>1</v>
      </c>
      <c r="G17" s="9" t="n">
        <f aca="false">((3.14*((A17/2)^2))+(A17*F17*1000))*C17</f>
        <v>900.21195</v>
      </c>
      <c r="H17" s="9" t="n">
        <f aca="false">((G17/(1000^3))*B3)*1000</f>
        <v>2.430572265</v>
      </c>
      <c r="I17" s="9" t="n">
        <f aca="false">(((H17/1000)*N17*(M17-Q17))+((H17/1000)*P17))/1000</f>
        <v>5.34981217763577</v>
      </c>
      <c r="J17" s="9" t="n">
        <f aca="false">((F17*1000)*60)/D17</f>
        <v>6000</v>
      </c>
      <c r="K17" s="9" t="n">
        <f aca="false">(I17*1000)/J17</f>
        <v>0.891635362939295</v>
      </c>
      <c r="L17" s="9" t="n">
        <f aca="false">B3</f>
        <v>2700</v>
      </c>
      <c r="M17" s="9" t="n">
        <f aca="false">B4</f>
        <v>2740</v>
      </c>
      <c r="N17" s="9" t="n">
        <f aca="false">B5</f>
        <v>897</v>
      </c>
      <c r="O17" s="9" t="n">
        <f aca="false">B6</f>
        <v>397.5</v>
      </c>
      <c r="P17" s="9" t="n">
        <f aca="false">B7</f>
        <v>10711</v>
      </c>
      <c r="Q17" s="9" t="n">
        <f aca="false">B8</f>
        <v>298.15</v>
      </c>
    </row>
    <row r="18" customFormat="false" ht="12.8" hidden="false" customHeight="false" outlineLevel="0" collapsed="false">
      <c r="A18" s="6" t="n">
        <v>0.3</v>
      </c>
      <c r="B18" s="6" t="str">
        <f aca="false">C2</f>
        <v>A2 Steel</v>
      </c>
      <c r="C18" s="7" t="n">
        <v>3</v>
      </c>
      <c r="D18" s="7" t="n">
        <v>10</v>
      </c>
      <c r="E18" s="7" t="n">
        <v>1</v>
      </c>
      <c r="F18" s="7" t="n">
        <v>1</v>
      </c>
      <c r="G18" s="7" t="n">
        <f aca="false">((3.14*((A18/2)^2))+(A18*F18*1000))*C18</f>
        <v>900.21195</v>
      </c>
      <c r="H18" s="7" t="n">
        <f aca="false">((G18/(1000^3))*C3)*1000</f>
        <v>7.0666638075</v>
      </c>
      <c r="I18" s="7" t="n">
        <f aca="false">(((H18/1000)*N18*(M18-Q18))+((H18/1000)*P18))/1000</f>
        <v>9.2654350512122</v>
      </c>
      <c r="J18" s="7" t="n">
        <f aca="false">((F18*1000)*60)/D18</f>
        <v>6000</v>
      </c>
      <c r="K18" s="7" t="n">
        <f aca="false">(I18*1000)/J18</f>
        <v>1.54423917520203</v>
      </c>
      <c r="L18" s="7" t="n">
        <f aca="false">C3</f>
        <v>7850</v>
      </c>
      <c r="M18" s="7" t="n">
        <f aca="false">C4</f>
        <v>3134</v>
      </c>
      <c r="N18" s="7" t="n">
        <f aca="false">C5</f>
        <v>460</v>
      </c>
      <c r="O18" s="7" t="n">
        <f aca="false">C6</f>
        <v>272</v>
      </c>
      <c r="P18" s="7" t="n">
        <f aca="false">C7</f>
        <v>6656</v>
      </c>
      <c r="Q18" s="7" t="n">
        <f aca="false">C8</f>
        <v>298.15</v>
      </c>
    </row>
    <row r="19" customFormat="false" ht="12.8" hidden="false" customHeight="false" outlineLevel="0" collapsed="false">
      <c r="A19" s="4" t="n">
        <v>0.3</v>
      </c>
      <c r="B19" s="4" t="str">
        <f aca="false">D2</f>
        <v>Titanium</v>
      </c>
      <c r="C19" s="5" t="n">
        <v>3</v>
      </c>
      <c r="D19" s="5" t="n">
        <v>10</v>
      </c>
      <c r="E19" s="5" t="n">
        <v>1</v>
      </c>
      <c r="F19" s="5" t="n">
        <v>1</v>
      </c>
      <c r="G19" s="5" t="n">
        <f aca="false">((3.14*((A19/2)^2))+(A19*F19*1000))*C19</f>
        <v>900.21195</v>
      </c>
      <c r="H19" s="5" t="n">
        <f aca="false">((G19/(1000^3))*D3)*1000</f>
        <v>4.050953775</v>
      </c>
      <c r="I19" s="5" t="n">
        <f aca="false">(((H19/1000)*N19*(M19-Q19))+((H19/1000)*P19))/1000</f>
        <v>6.93834217237</v>
      </c>
      <c r="J19" s="5" t="n">
        <f aca="false">((F19*1000)*60)/D19</f>
        <v>6000</v>
      </c>
      <c r="K19" s="5" t="n">
        <f aca="false">(I19*1000)/J19</f>
        <v>1.15639036206167</v>
      </c>
      <c r="L19" s="5" t="n">
        <f aca="false">D3</f>
        <v>4500</v>
      </c>
      <c r="M19" s="5" t="n">
        <f aca="false">D4</f>
        <v>3560</v>
      </c>
      <c r="N19" s="5" t="n">
        <f aca="false">D5</f>
        <v>523</v>
      </c>
      <c r="O19" s="5" t="n">
        <f aca="false">D6</f>
        <v>475.6</v>
      </c>
      <c r="P19" s="5" t="n">
        <f aca="false">D7</f>
        <v>6820</v>
      </c>
      <c r="Q19" s="5" t="n">
        <f aca="false">D8</f>
        <v>298.15</v>
      </c>
    </row>
    <row r="20" customFormat="false" ht="12.8" hidden="false" customHeight="false" outlineLevel="0" collapsed="false">
      <c r="A20" s="6" t="n">
        <v>0.4</v>
      </c>
      <c r="B20" s="6" t="str">
        <f aca="false">B2</f>
        <v>Aluminum </v>
      </c>
      <c r="C20" s="7" t="n">
        <v>3</v>
      </c>
      <c r="D20" s="7" t="n">
        <v>10</v>
      </c>
      <c r="E20" s="7" t="n">
        <v>1</v>
      </c>
      <c r="F20" s="7" t="n">
        <v>1</v>
      </c>
      <c r="G20" s="7" t="n">
        <f aca="false">((3.14*((A20/2)^2))+(A20*F20*1000))*C20</f>
        <v>1200.3768</v>
      </c>
      <c r="H20" s="7" t="n">
        <f aca="false">((G20/(1000^3))*B3)*1000</f>
        <v>3.24101736</v>
      </c>
      <c r="I20" s="7" t="n">
        <f aca="false">(((H20/1000)*N20*(M20-Q20))+((H20/1000)*P20))/1000</f>
        <v>7.13364271868581</v>
      </c>
      <c r="J20" s="7" t="n">
        <f aca="false">((F20*1000)*60)/D20</f>
        <v>6000</v>
      </c>
      <c r="K20" s="7" t="n">
        <f aca="false">(I20*1000)/J20</f>
        <v>1.1889404531143</v>
      </c>
      <c r="L20" s="7" t="n">
        <f aca="false">B3</f>
        <v>2700</v>
      </c>
      <c r="M20" s="7" t="n">
        <f aca="false">B4</f>
        <v>2740</v>
      </c>
      <c r="N20" s="7" t="n">
        <f aca="false">B5</f>
        <v>897</v>
      </c>
      <c r="O20" s="7" t="n">
        <f aca="false">B6</f>
        <v>397.5</v>
      </c>
      <c r="P20" s="7" t="n">
        <f aca="false">B7</f>
        <v>10711</v>
      </c>
      <c r="Q20" s="7" t="n">
        <f aca="false">B8</f>
        <v>298.15</v>
      </c>
    </row>
    <row r="21" customFormat="false" ht="12.8" hidden="false" customHeight="false" outlineLevel="0" collapsed="false">
      <c r="A21" s="4" t="n">
        <v>0.4</v>
      </c>
      <c r="B21" s="4" t="str">
        <f aca="false">C2</f>
        <v>A2 Steel</v>
      </c>
      <c r="C21" s="5" t="n">
        <v>3</v>
      </c>
      <c r="D21" s="5" t="n">
        <v>10</v>
      </c>
      <c r="E21" s="5" t="n">
        <v>1</v>
      </c>
      <c r="F21" s="5" t="n">
        <v>1</v>
      </c>
      <c r="G21" s="5" t="n">
        <f aca="false">((3.14*((A21/2)^2))+(A21*F21*1000))*C21</f>
        <v>1200.3768</v>
      </c>
      <c r="H21" s="5" t="n">
        <f aca="false">((G21/(1000^3))*C3)*1000</f>
        <v>9.42295788</v>
      </c>
      <c r="I21" s="5" t="n">
        <f aca="false">(((H21/1000)*N21*(M21-Q21))+((H21/1000)*P21))/1000</f>
        <v>12.3548829554884</v>
      </c>
      <c r="J21" s="5" t="n">
        <f aca="false">((F21*1000)*60)/D21</f>
        <v>6000</v>
      </c>
      <c r="K21" s="5" t="n">
        <f aca="false">(I21*1000)/J21</f>
        <v>2.05914715924806</v>
      </c>
      <c r="L21" s="5" t="n">
        <f aca="false">C3</f>
        <v>7850</v>
      </c>
      <c r="M21" s="5" t="n">
        <f aca="false">C4</f>
        <v>3134</v>
      </c>
      <c r="N21" s="5" t="n">
        <f aca="false">C5</f>
        <v>460</v>
      </c>
      <c r="O21" s="5" t="n">
        <f aca="false">C6</f>
        <v>272</v>
      </c>
      <c r="P21" s="5" t="n">
        <f aca="false">C7</f>
        <v>6656</v>
      </c>
      <c r="Q21" s="5" t="n">
        <f aca="false">C8</f>
        <v>298.15</v>
      </c>
    </row>
    <row r="22" customFormat="false" ht="12.8" hidden="false" customHeight="false" outlineLevel="0" collapsed="false">
      <c r="A22" s="6" t="n">
        <v>0.4</v>
      </c>
      <c r="B22" s="6" t="str">
        <f aca="false">D2</f>
        <v>Titanium</v>
      </c>
      <c r="C22" s="7" t="n">
        <v>3</v>
      </c>
      <c r="D22" s="7" t="n">
        <v>10</v>
      </c>
      <c r="E22" s="7" t="n">
        <v>1</v>
      </c>
      <c r="F22" s="7" t="n">
        <v>1</v>
      </c>
      <c r="G22" s="7" t="n">
        <f aca="false">((3.14*((A22/2)^2))+(A22*F22*1000))*C22</f>
        <v>1200.3768</v>
      </c>
      <c r="H22" s="7" t="n">
        <f aca="false">((G22/(1000^3))*D3)*1000</f>
        <v>5.4016956</v>
      </c>
      <c r="I22" s="7" t="n">
        <f aca="false">(((H22/1000)*N22*(M22-Q22))+((H22/1000)*P22))/1000</f>
        <v>9.25184893865778</v>
      </c>
      <c r="J22" s="7" t="n">
        <f aca="false">((F22*1000)*60)/D22</f>
        <v>6000</v>
      </c>
      <c r="K22" s="7" t="n">
        <f aca="false">(I22*1000)/J22</f>
        <v>1.54197482310963</v>
      </c>
      <c r="L22" s="7" t="n">
        <f aca="false">D3</f>
        <v>4500</v>
      </c>
      <c r="M22" s="7" t="n">
        <f aca="false">D4</f>
        <v>3560</v>
      </c>
      <c r="N22" s="7" t="n">
        <f aca="false">D5</f>
        <v>523</v>
      </c>
      <c r="O22" s="7" t="n">
        <f aca="false">D6</f>
        <v>475.6</v>
      </c>
      <c r="P22" s="7" t="n">
        <f aca="false">D7</f>
        <v>6820</v>
      </c>
      <c r="Q22" s="7" t="n">
        <f aca="false">D8</f>
        <v>298.15</v>
      </c>
    </row>
    <row r="24" customFormat="false" ht="12.8" hidden="false" customHeight="false" outlineLevel="0" collapsed="false">
      <c r="A24" s="1" t="s">
        <v>27</v>
      </c>
      <c r="B24" s="1"/>
      <c r="C24" s="1"/>
      <c r="D24" s="1"/>
      <c r="E24" s="1"/>
      <c r="F24" s="1"/>
    </row>
    <row r="25" customFormat="false" ht="12.8" hidden="false" customHeight="false" outlineLevel="0" collapsed="false">
      <c r="A25" s="1" t="s">
        <v>15</v>
      </c>
      <c r="B25" s="1" t="s">
        <v>28</v>
      </c>
      <c r="C25" s="1" t="s">
        <v>29</v>
      </c>
      <c r="D25" s="1" t="s">
        <v>30</v>
      </c>
      <c r="E25" s="1" t="s">
        <v>31</v>
      </c>
      <c r="F25" s="1" t="s">
        <v>32</v>
      </c>
    </row>
    <row r="26" customFormat="false" ht="12.8" hidden="false" customHeight="false" outlineLevel="0" collapsed="false">
      <c r="A26" s="4" t="n">
        <v>0.1</v>
      </c>
      <c r="B26" s="4" t="s">
        <v>33</v>
      </c>
      <c r="C26" s="5" t="n">
        <f aca="false">850</f>
        <v>850</v>
      </c>
      <c r="D26" s="5" t="n">
        <f aca="false">3.14*((A26/2)^2)</f>
        <v>0.00785</v>
      </c>
      <c r="E26" s="5" t="n">
        <f aca="false">F26*0.102</f>
        <v>0.680595</v>
      </c>
      <c r="F26" s="5" t="n">
        <f aca="false">(C26*D26)</f>
        <v>6.6725</v>
      </c>
    </row>
    <row r="27" customFormat="false" ht="12.8" hidden="false" customHeight="false" outlineLevel="0" collapsed="false">
      <c r="A27" s="6" t="n">
        <v>0.1</v>
      </c>
      <c r="B27" s="6" t="s">
        <v>34</v>
      </c>
      <c r="C27" s="7" t="n">
        <v>950</v>
      </c>
      <c r="D27" s="7" t="n">
        <f aca="false">3.14*((A27/2)^2)</f>
        <v>0.00785</v>
      </c>
      <c r="E27" s="7" t="n">
        <f aca="false">F27*0.102</f>
        <v>0.760665</v>
      </c>
      <c r="F27" s="7" t="n">
        <f aca="false">(C27*D27)</f>
        <v>7.4575</v>
      </c>
    </row>
    <row r="28" customFormat="false" ht="12.8" hidden="false" customHeight="false" outlineLevel="0" collapsed="false">
      <c r="A28" s="4" t="n">
        <v>0.2</v>
      </c>
      <c r="B28" s="4" t="s">
        <v>33</v>
      </c>
      <c r="C28" s="5" t="n">
        <f aca="false">850</f>
        <v>850</v>
      </c>
      <c r="D28" s="5" t="n">
        <f aca="false">3.14*((A28/2)^2)</f>
        <v>0.0314</v>
      </c>
      <c r="E28" s="5" t="n">
        <f aca="false">F28*0.102</f>
        <v>2.72238</v>
      </c>
      <c r="F28" s="5" t="n">
        <f aca="false">(C28*D28)</f>
        <v>26.69</v>
      </c>
    </row>
    <row r="29" customFormat="false" ht="12.8" hidden="false" customHeight="false" outlineLevel="0" collapsed="false">
      <c r="A29" s="6" t="n">
        <v>0.2</v>
      </c>
      <c r="B29" s="6" t="s">
        <v>34</v>
      </c>
      <c r="C29" s="7" t="n">
        <v>950</v>
      </c>
      <c r="D29" s="7" t="n">
        <f aca="false">3.14*((A29/2)^2)</f>
        <v>0.0314</v>
      </c>
      <c r="E29" s="7" t="n">
        <f aca="false">F29*0.102</f>
        <v>3.04266</v>
      </c>
      <c r="F29" s="7" t="n">
        <f aca="false">(C29*D29)</f>
        <v>29.83</v>
      </c>
    </row>
    <row r="30" customFormat="false" ht="12.8" hidden="false" customHeight="false" outlineLevel="0" collapsed="false">
      <c r="A30" s="4" t="n">
        <v>0.3</v>
      </c>
      <c r="B30" s="4" t="s">
        <v>33</v>
      </c>
      <c r="C30" s="5" t="n">
        <f aca="false">850</f>
        <v>850</v>
      </c>
      <c r="D30" s="5" t="n">
        <f aca="false">3.14*((A30/2)^2)</f>
        <v>0.07065</v>
      </c>
      <c r="E30" s="5" t="n">
        <f aca="false">F30*0.102</f>
        <v>6.125355</v>
      </c>
      <c r="F30" s="5" t="n">
        <f aca="false">(C30*D30)</f>
        <v>60.0525</v>
      </c>
    </row>
    <row r="31" customFormat="false" ht="12.8" hidden="false" customHeight="false" outlineLevel="0" collapsed="false">
      <c r="A31" s="10" t="n">
        <v>0.3</v>
      </c>
      <c r="B31" s="10" t="s">
        <v>34</v>
      </c>
      <c r="C31" s="9" t="n">
        <v>950</v>
      </c>
      <c r="D31" s="11" t="n">
        <f aca="false">3.14*((A31/2)^2)</f>
        <v>0.07065</v>
      </c>
      <c r="E31" s="9" t="n">
        <f aca="false">F31*0.102</f>
        <v>6.845985</v>
      </c>
      <c r="F31" s="9" t="n">
        <f aca="false">(C31*D31)</f>
        <v>67.1175</v>
      </c>
      <c r="G31" s="12" t="s">
        <v>35</v>
      </c>
      <c r="H31" s="12"/>
      <c r="I31" s="12"/>
    </row>
    <row r="32" customFormat="false" ht="12.8" hidden="false" customHeight="false" outlineLevel="0" collapsed="false">
      <c r="A32" s="4" t="n">
        <v>0.4</v>
      </c>
      <c r="B32" s="4" t="s">
        <v>33</v>
      </c>
      <c r="C32" s="5" t="n">
        <f aca="false">850</f>
        <v>850</v>
      </c>
      <c r="D32" s="5" t="n">
        <f aca="false">3.14*((A32/2)^2)</f>
        <v>0.1256</v>
      </c>
      <c r="E32" s="5" t="n">
        <f aca="false">F32*0.102</f>
        <v>10.88952</v>
      </c>
      <c r="F32" s="5" t="n">
        <f aca="false">(C32*D32)</f>
        <v>106.76</v>
      </c>
    </row>
    <row r="33" customFormat="false" ht="12.8" hidden="false" customHeight="false" outlineLevel="0" collapsed="false">
      <c r="A33" s="6" t="n">
        <v>0.4</v>
      </c>
      <c r="B33" s="6" t="s">
        <v>34</v>
      </c>
      <c r="C33" s="7" t="n">
        <v>950</v>
      </c>
      <c r="D33" s="7" t="n">
        <f aca="false">3.14*((A33/2)^2)</f>
        <v>0.1256</v>
      </c>
      <c r="E33" s="7" t="n">
        <f aca="false">F33*0.102</f>
        <v>12.17064</v>
      </c>
      <c r="F33" s="7" t="n">
        <f aca="false">(C33*D33)</f>
        <v>119.32</v>
      </c>
    </row>
    <row r="35" customFormat="false" ht="12.8" hidden="false" customHeight="false" outlineLevel="0" collapsed="false">
      <c r="A35" s="13" t="s">
        <v>36</v>
      </c>
      <c r="B35" s="1"/>
      <c r="C35" s="13"/>
      <c r="D35" s="13"/>
      <c r="E35" s="13"/>
      <c r="F35" s="13"/>
      <c r="G35" s="13"/>
      <c r="H35" s="13"/>
      <c r="I35" s="13"/>
      <c r="J35" s="13"/>
      <c r="K35" s="13"/>
      <c r="L35" s="14"/>
      <c r="M35" s="14"/>
      <c r="N35" s="1"/>
    </row>
    <row r="36" customFormat="false" ht="12.8" hidden="false" customHeight="false" outlineLevel="0" collapsed="false">
      <c r="A36" s="13" t="s">
        <v>37</v>
      </c>
      <c r="B36" s="1" t="s">
        <v>38</v>
      </c>
      <c r="C36" s="13" t="s">
        <v>39</v>
      </c>
      <c r="D36" s="13" t="s">
        <v>40</v>
      </c>
      <c r="E36" s="13" t="s">
        <v>41</v>
      </c>
      <c r="F36" s="13" t="s">
        <v>42</v>
      </c>
      <c r="G36" s="13" t="s">
        <v>43</v>
      </c>
      <c r="H36" s="13" t="s">
        <v>44</v>
      </c>
      <c r="I36" s="13" t="s">
        <v>45</v>
      </c>
      <c r="J36" s="13" t="s">
        <v>46</v>
      </c>
      <c r="K36" s="13" t="s">
        <v>47</v>
      </c>
      <c r="L36" s="14" t="s">
        <v>48</v>
      </c>
      <c r="M36" s="14" t="s">
        <v>49</v>
      </c>
      <c r="N36" s="1" t="s">
        <v>50</v>
      </c>
    </row>
    <row r="37" customFormat="false" ht="12.8" hidden="false" customHeight="false" outlineLevel="0" collapsed="false">
      <c r="A37" s="9" t="s">
        <v>51</v>
      </c>
      <c r="B37" s="9" t="n">
        <v>8</v>
      </c>
      <c r="C37" s="9" t="s">
        <v>52</v>
      </c>
      <c r="D37" s="9" t="n">
        <v>16</v>
      </c>
      <c r="E37" s="9" t="n">
        <v>2</v>
      </c>
      <c r="F37" s="9" t="n">
        <f aca="false">(D37*E37)/3.14159</f>
        <v>10.1859249615641</v>
      </c>
      <c r="G37" s="9" t="n">
        <v>41</v>
      </c>
      <c r="H37" s="9" t="n">
        <v>0.4</v>
      </c>
      <c r="I37" s="9" t="n">
        <f aca="false">((H37*B37)/(F37/20))</f>
        <v>6.28318</v>
      </c>
      <c r="J37" s="9" t="n">
        <f aca="false">I37/0.102</f>
        <v>61.5998039215686</v>
      </c>
      <c r="K37" s="9" t="n">
        <v>0.165</v>
      </c>
      <c r="L37" s="9" t="n">
        <v>4.5</v>
      </c>
      <c r="M37" s="9" t="n">
        <f aca="false">K37*B37</f>
        <v>1.32</v>
      </c>
      <c r="N37" s="9" t="n">
        <f aca="false">M37*L37</f>
        <v>5.94</v>
      </c>
    </row>
    <row r="38" customFormat="false" ht="12.8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customFormat="false" ht="12.8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customFormat="false" ht="12.8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customFormat="false" ht="12.8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customFormat="false" ht="12.8" hidden="false" customHeight="false" outlineLevel="0" collapsed="false">
      <c r="B42" s="5"/>
      <c r="C42" s="5"/>
      <c r="D42" s="5"/>
      <c r="E42" s="5"/>
      <c r="F42" s="5"/>
      <c r="G42" s="5"/>
      <c r="H42" s="5"/>
      <c r="I42" s="5"/>
      <c r="J42" s="5"/>
    </row>
    <row r="43" customFormat="false" ht="12.8" hidden="false" customHeight="false" outlineLevel="0" collapsed="false">
      <c r="B43" s="5"/>
      <c r="C43" s="5"/>
      <c r="D43" s="5"/>
      <c r="E43" s="5"/>
      <c r="F43" s="5"/>
      <c r="G43" s="5"/>
      <c r="H43" s="5"/>
      <c r="I43" s="5"/>
      <c r="J43" s="5"/>
    </row>
    <row r="44" customFormat="false" ht="12.8" hidden="false" customHeight="false" outlineLevel="0" collapsed="false">
      <c r="B44" s="5"/>
      <c r="C44" s="5"/>
      <c r="D44" s="5"/>
      <c r="E44" s="5"/>
      <c r="F44" s="5"/>
      <c r="G44" s="5"/>
      <c r="H44" s="5"/>
      <c r="I44" s="5"/>
      <c r="J44" s="5"/>
    </row>
    <row r="45" customFormat="false" ht="12.8" hidden="false" customHeight="false" outlineLevel="0" collapsed="false">
      <c r="B45" s="5"/>
      <c r="C45" s="5"/>
      <c r="D45" s="5"/>
      <c r="E45" s="5"/>
      <c r="F45" s="5"/>
      <c r="G45" s="5"/>
      <c r="H45" s="5"/>
      <c r="I45" s="5"/>
      <c r="J45" s="5"/>
    </row>
    <row r="46" customFormat="false" ht="12.8" hidden="false" customHeight="false" outlineLevel="0" collapsed="false">
      <c r="B46" s="5"/>
      <c r="C46" s="5"/>
      <c r="D46" s="5"/>
      <c r="E46" s="5"/>
      <c r="F46" s="5"/>
      <c r="G46" s="5"/>
      <c r="H46" s="5"/>
      <c r="I46" s="5"/>
      <c r="J46" s="5"/>
    </row>
    <row r="47" customFormat="false" ht="12.8" hidden="false" customHeight="false" outlineLevel="0" collapsed="false">
      <c r="B47" s="5"/>
      <c r="C47" s="5"/>
      <c r="D47" s="5"/>
      <c r="E47" s="5"/>
      <c r="F47" s="5"/>
      <c r="G47" s="5"/>
      <c r="H47" s="5"/>
      <c r="I47" s="5"/>
      <c r="J47" s="5"/>
    </row>
    <row r="48" customFormat="false" ht="12.8" hidden="false" customHeight="false" outlineLevel="0" collapsed="false">
      <c r="B48" s="5"/>
      <c r="C48" s="5"/>
      <c r="D48" s="5"/>
      <c r="E48" s="5"/>
      <c r="F48" s="5"/>
      <c r="G48" s="5"/>
      <c r="H48" s="5"/>
      <c r="I48" s="5"/>
      <c r="J48" s="5"/>
    </row>
    <row r="49" customFormat="false" ht="12.8" hidden="false" customHeight="false" outlineLevel="0" collapsed="false">
      <c r="B49" s="5"/>
      <c r="C49" s="5"/>
      <c r="D49" s="5"/>
      <c r="E49" s="5"/>
      <c r="F49" s="5"/>
      <c r="G49" s="5"/>
      <c r="H49" s="5"/>
      <c r="I49" s="5"/>
      <c r="J49" s="5"/>
    </row>
  </sheetData>
  <mergeCells count="2">
    <mergeCell ref="A9:E9"/>
    <mergeCell ref="G31:I3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2024-08-15T16:47:39Z</dcterms:created>
  <dc:creator/>
  <dc:description/>
  <dc:language>en-US</dc:language>
  <cp:lastModifiedBy/>
  <dcterms:modified xsi:type="dcterms:W3CDTF">2024-08-15T20:49:32Z</dcterms:modified>
  <cp:revision>7</cp:revision>
  <dc:subject/>
  <dc:title/>
</cp:coreProperties>
</file>