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78482d4b692088/Documentos/"/>
    </mc:Choice>
  </mc:AlternateContent>
  <xr:revisionPtr revIDLastSave="9" documentId="8_{9F6D17DC-8D0D-4BD6-9C35-837FC6AFB23C}" xr6:coauthVersionLast="47" xr6:coauthVersionMax="47" xr10:uidLastSave="{B9293DDB-D863-4248-8460-5AA9A8F6B5A2}"/>
  <bookViews>
    <workbookView xWindow="-120" yWindow="-120" windowWidth="20730" windowHeight="11040" xr2:uid="{0BD677BD-C4D9-48D7-AA20-C121083DD28A}"/>
  </bookViews>
  <sheets>
    <sheet name="Planilha1" sheetId="1" r:id="rId1"/>
    <sheet name="Planilha2" sheetId="2" r:id="rId2"/>
  </sheets>
  <definedNames>
    <definedName name="Aporte">Planilha1!$D$16</definedName>
    <definedName name="Patrimonio">Planilha1!$D$19</definedName>
    <definedName name="Qtd_Anos">Planilha1!$D$17</definedName>
    <definedName name="Rendimento_Carteira">Planilha1!$D$12</definedName>
    <definedName name="Salario">Planilha1!$D$11</definedName>
    <definedName name="Tx_Mensa">Planilha1!$D$18</definedName>
    <definedName name="Tx_Mensal">Planilha1!$D$18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5" i="1"/>
  <c r="C26" i="1"/>
  <c r="C24" i="1"/>
  <c r="C23" i="1"/>
  <c r="C36" i="1"/>
  <c r="C37" i="1"/>
  <c r="C38" i="1"/>
  <c r="C39" i="1"/>
  <c r="C40" i="1"/>
  <c r="C35" i="1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D13" i="1"/>
  <c r="C32" i="1" s="1"/>
  <c r="D36" i="1" l="1"/>
  <c r="D37" i="1"/>
  <c r="D39" i="1"/>
  <c r="D38" i="1"/>
  <c r="D35" i="1"/>
  <c r="D40" i="1"/>
  <c r="C41" i="1"/>
  <c r="D27" i="1"/>
  <c r="D19" i="1"/>
  <c r="D20" i="1" s="1"/>
  <c r="D26" i="1"/>
  <c r="D23" i="1"/>
  <c r="D25" i="1"/>
  <c r="D24" i="1"/>
  <c r="D41" i="1" l="1"/>
</calcChain>
</file>

<file path=xl/sharedStrings.xml><?xml version="1.0" encoding="utf-8"?>
<sst xmlns="http://schemas.openxmlformats.org/spreadsheetml/2006/main" count="69" uniqueCount="36">
  <si>
    <t>Quanto investir por Mês?</t>
  </si>
  <si>
    <t>Por Quantos Anos?</t>
  </si>
  <si>
    <t>Taxa de Rendimento Mensal?</t>
  </si>
  <si>
    <t>Patrimonio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</si>
  <si>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</si>
  <si>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</si>
  <si>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</si>
  <si>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</si>
  <si>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</si>
  <si>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</si>
  <si>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</si>
  <si>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</si>
  <si>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</si>
  <si>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Salário</t>
  </si>
  <si>
    <t>Rendimento da Carteira</t>
  </si>
  <si>
    <t>Sugestão de Investimento</t>
  </si>
  <si>
    <t>CONFIGURAÇÕES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</si>
  <si>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</si>
  <si>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</si>
  <si>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</si>
  <si>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</si>
  <si>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</si>
  <si>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</si>
  <si>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</si>
  <si>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</si>
  <si>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Hibrido</t>
  </si>
  <si>
    <t>FOF's</t>
  </si>
  <si>
    <t>Desenvolvimento</t>
  </si>
  <si>
    <t>Hotelarias</t>
  </si>
  <si>
    <t>Tipo de FII</t>
  </si>
  <si>
    <t>Perfil</t>
  </si>
  <si>
    <t>%</t>
  </si>
  <si>
    <t>Chave Composta</t>
  </si>
  <si>
    <t>Conservador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</si>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</sst>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/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theme="0" tint="-0.14996795556505021"/>
      </bottom>
      <diagonal/>
    </border>
    <border>
      <left/>
      <right style="thin">
        <color theme="0" tint="-0.24994659260841701"/>
      </right>
      <top/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theme="0" tint="-0.2499465926084170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medium">
        <color indexed="64"/>
      </bottom>
      <diagonal/>
    </border>
    <border>
      <left/>
      <right style="thin">
        <color theme="0" tint="-0.24994659260841701"/>
      </right>
      <top style="hair">
        <color theme="0" tint="-0.14996795556505021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hair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10" fontId="1" fillId="0" borderId="4" xfId="0" applyNumberFormat="1" applyFont="1" applyBorder="1" applyAlignment="1">
      <alignment horizontal="center" vertical="center"/>
    </xf>
    <xf numFmtId="8" fontId="1" fillId="3" borderId="4" xfId="0" applyNumberFormat="1" applyFont="1" applyFill="1" applyBorder="1" applyAlignment="1">
      <alignment horizontal="center" vertical="center"/>
    </xf>
    <xf numFmtId="8" fontId="1" fillId="3" borderId="5" xfId="0" applyNumberFormat="1" applyFont="1" applyFill="1" applyBorder="1" applyAlignment="1">
      <alignment horizontal="center" vertical="center"/>
    </xf>
    <xf numFmtId="8" fontId="0" fillId="0" borderId="0" xfId="0" applyNumberFormat="1"/>
    <xf numFmtId="8" fontId="0" fillId="3" borderId="8" xfId="0" applyNumberFormat="1" applyFill="1" applyBorder="1"/>
    <xf numFmtId="8" fontId="0" fillId="3" borderId="9" xfId="0" applyNumberFormat="1" applyFill="1" applyBorder="1"/>
    <xf numFmtId="8" fontId="0" fillId="3" borderId="11" xfId="0" applyNumberFormat="1" applyFill="1" applyBorder="1"/>
    <xf numFmtId="164" fontId="0" fillId="0" borderId="0" xfId="0" applyNumberFormat="1"/>
    <xf numFmtId="164" fontId="0" fillId="0" borderId="17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indent="2"/>
    </xf>
    <xf numFmtId="0" fontId="4" fillId="3" borderId="18" xfId="0" applyFont="1" applyFill="1" applyBorder="1" applyAlignment="1">
      <alignment horizontal="left" indent="2"/>
    </xf>
    <xf numFmtId="0" fontId="4" fillId="3" borderId="14" xfId="0" applyFont="1" applyFill="1" applyBorder="1" applyAlignment="1">
      <alignment horizontal="left" indent="2"/>
    </xf>
    <xf numFmtId="0" fontId="4" fillId="3" borderId="19" xfId="0" applyFont="1" applyFill="1" applyBorder="1" applyAlignment="1">
      <alignment horizontal="left" indent="2"/>
    </xf>
    <xf numFmtId="0" fontId="4" fillId="3" borderId="16" xfId="0" applyFont="1" applyFill="1" applyBorder="1" applyAlignment="1">
      <alignment horizontal="left" indent="2"/>
    </xf>
    <xf numFmtId="0" fontId="4" fillId="3" borderId="20" xfId="0" applyFont="1" applyFill="1" applyBorder="1" applyAlignment="1">
      <alignment horizontal="left" indent="2"/>
    </xf>
    <xf numFmtId="0" fontId="4" fillId="0" borderId="21" xfId="0" applyFont="1" applyBorder="1" applyAlignment="1">
      <alignment horizontal="left" indent="2"/>
    </xf>
    <xf numFmtId="0" fontId="4" fillId="0" borderId="22" xfId="0" applyFont="1" applyBorder="1" applyAlignment="1">
      <alignment horizontal="left" indent="2"/>
    </xf>
    <xf numFmtId="0" fontId="4" fillId="0" borderId="23" xfId="0" applyFont="1" applyBorder="1" applyAlignment="1">
      <alignment horizontal="left" indent="2"/>
    </xf>
    <xf numFmtId="0" fontId="4" fillId="0" borderId="24" xfId="0" applyFont="1" applyBorder="1" applyAlignment="1">
      <alignment horizontal="left" indent="2"/>
    </xf>
    <xf numFmtId="0" fontId="5" fillId="3" borderId="23" xfId="0" applyFont="1" applyFill="1" applyBorder="1" applyAlignment="1">
      <alignment horizontal="left" indent="2"/>
    </xf>
    <xf numFmtId="0" fontId="5" fillId="3" borderId="24" xfId="0" applyFont="1" applyFill="1" applyBorder="1" applyAlignment="1">
      <alignment horizontal="left" indent="2"/>
    </xf>
    <xf numFmtId="0" fontId="5" fillId="3" borderId="25" xfId="0" applyFont="1" applyFill="1" applyBorder="1" applyAlignment="1">
      <alignment horizontal="left" indent="2"/>
    </xf>
    <xf numFmtId="0" fontId="5" fillId="3" borderId="26" xfId="0" applyFont="1" applyFill="1" applyBorder="1" applyAlignment="1">
      <alignment horizontal="left" indent="2"/>
    </xf>
    <xf numFmtId="0" fontId="4" fillId="3" borderId="7" xfId="0" applyFont="1" applyFill="1" applyBorder="1" applyAlignment="1">
      <alignment horizontal="left" indent="2"/>
    </xf>
    <xf numFmtId="0" fontId="4" fillId="3" borderId="10" xfId="0" applyFont="1" applyFill="1" applyBorder="1" applyAlignment="1">
      <alignment horizontal="left" indent="2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9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9" fontId="0" fillId="0" borderId="27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27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13" xfId="0" applyNumberForma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4" fillId="3" borderId="28" xfId="0" applyFont="1" applyFill="1" applyBorder="1" applyAlignment="1">
      <alignment horizontal="left" indent="2"/>
    </xf>
    <xf numFmtId="8" fontId="0" fillId="3" borderId="29" xfId="0" applyNumberFormat="1" applyFill="1" applyBorder="1"/>
    <xf numFmtId="8" fontId="0" fillId="3" borderId="30" xfId="0" applyNumberFormat="1" applyFill="1" applyBorder="1"/>
    <xf numFmtId="8" fontId="0" fillId="3" borderId="31" xfId="0" applyNumberForma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00775004717219E-2"/>
          <c:y val="4.8087431693989074E-2"/>
          <c:w val="0.58217368343542475"/>
          <c:h val="0.9119885550786838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E-42A6-8C0E-7CD716C876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0202644864673303"/>
          <c:y val="3.1472181857096201E-2"/>
          <c:w val="0.29731716745900616"/>
          <c:h val="0.94563797551057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0</xdr:row>
      <xdr:rowOff>28575</xdr:rowOff>
    </xdr:from>
    <xdr:to>
      <xdr:col>4</xdr:col>
      <xdr:colOff>9526</xdr:colOff>
      <xdr:row>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8CDB619-C5A9-E759-8CEF-983AB1C69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575"/>
          <a:ext cx="7667626" cy="1485900"/>
        </a:xfrm>
        <a:prstGeom prst="rect">
          <a:avLst/>
        </a:prstGeom>
      </xdr:spPr>
    </xdr:pic>
    <xdr:clientData/>
  </xdr:twoCellAnchor>
  <xdr:twoCellAnchor>
    <xdr:from>
      <xdr:col>1</xdr:col>
      <xdr:colOff>19051</xdr:colOff>
      <xdr:row>41</xdr:row>
      <xdr:rowOff>104775</xdr:rowOff>
    </xdr:from>
    <xdr:to>
      <xdr:col>4</xdr:col>
      <xdr:colOff>0</xdr:colOff>
      <xdr:row>54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7DBB3-31D1-31C8-EF38-FFDAE9082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75B2-9FBA-44E6-BE21-98EEA78694F2}">
  <dimension ref="A1:F56"/>
  <sheetViews>
    <sheetView showGridLines="0" tabSelected="1" topLeftCell="A40" zoomScaleNormal="100" workbookViewId="0">
      <selection activeCell="E55" sqref="E55"/>
    </sheetView>
  </sheetViews>
  <sheetFormatPr defaultColWidth="0" defaultRowHeight="15" zeroHeight="1" x14ac:dyDescent="0.25"/>
  <cols>
    <col min="1" max="1" width="3" customWidth="1"/>
    <col min="2" max="2" width="54.85546875" customWidth="1"/>
    <col min="3" max="3" width="31.7109375" bestFit="1" customWidth="1"/>
    <col min="4" max="4" width="28.140625" customWidth="1"/>
    <col min="5" max="5" width="4.140625" customWidth="1"/>
    <col min="6" max="6" width="10.7109375" hidden="1" customWidth="1"/>
    <col min="7" max="9" width="9.140625" hidden="1" customWidth="1"/>
    <col min="10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ht="15.75" thickBot="1" x14ac:dyDescent="0.3"/>
    <row r="10" spans="2:4" ht="26.25" x14ac:dyDescent="0.25">
      <c r="B10" s="58" t="s">
        <v>16</v>
      </c>
      <c r="C10" s="59"/>
      <c r="D10" s="60"/>
    </row>
    <row r="11" spans="2:4" ht="15.75" x14ac:dyDescent="0.25">
      <c r="B11" s="17" t="s">
        <v>13</v>
      </c>
      <c r="C11" s="18"/>
      <c r="D11" s="51">
        <v>2500</v>
      </c>
    </row>
    <row r="12" spans="2:4" ht="15.75" x14ac:dyDescent="0.25">
      <c r="B12" s="19" t="s">
        <v>14</v>
      </c>
      <c r="C12" s="20"/>
      <c r="D12" s="11">
        <v>8.8999999999999999E-3</v>
      </c>
    </row>
    <row r="13" spans="2:4" ht="16.5" thickBot="1" x14ac:dyDescent="0.3">
      <c r="B13" s="21" t="s">
        <v>15</v>
      </c>
      <c r="C13" s="22"/>
      <c r="D13" s="10">
        <f>D11*30%</f>
        <v>750</v>
      </c>
    </row>
    <row r="14" spans="2:4" ht="15.75" thickBot="1" x14ac:dyDescent="0.3"/>
    <row r="15" spans="2:4" ht="30.75" customHeight="1" x14ac:dyDescent="0.25">
      <c r="B15" s="12" t="s">
        <v>5</v>
      </c>
      <c r="C15" s="13"/>
      <c r="D15" s="14"/>
    </row>
    <row r="16" spans="2:4" ht="15.75" x14ac:dyDescent="0.25">
      <c r="B16" s="23" t="s">
        <v>0</v>
      </c>
      <c r="C16" s="24"/>
      <c r="D16" s="52">
        <v>400</v>
      </c>
    </row>
    <row r="17" spans="1:6" ht="15.75" x14ac:dyDescent="0.25">
      <c r="B17" s="25" t="s">
        <v>1</v>
      </c>
      <c r="C17" s="26"/>
      <c r="D17" s="53">
        <v>12</v>
      </c>
    </row>
    <row r="18" spans="1:6" ht="15.75" x14ac:dyDescent="0.25">
      <c r="B18" s="25" t="s">
        <v>2</v>
      </c>
      <c r="C18" s="26"/>
      <c r="D18" s="2">
        <v>1.0789999999999999E-2</v>
      </c>
    </row>
    <row r="19" spans="1:6" ht="15.75" x14ac:dyDescent="0.25">
      <c r="B19" s="27" t="s">
        <v>3</v>
      </c>
      <c r="C19" s="28"/>
      <c r="D19" s="3">
        <f>FV(Tx_Mensal,Qtd_Anos*12,Aporte*-1)</f>
        <v>136794.14378552805</v>
      </c>
    </row>
    <row r="20" spans="1:6" ht="16.5" thickBot="1" x14ac:dyDescent="0.3">
      <c r="B20" s="29" t="s">
        <v>4</v>
      </c>
      <c r="C20" s="30"/>
      <c r="D20" s="4">
        <f>Patrimonio*Rendimento_Carteira</f>
        <v>1217.4678796911996</v>
      </c>
    </row>
    <row r="21" spans="1:6" ht="15.75" thickBot="1" x14ac:dyDescent="0.3"/>
    <row r="22" spans="1:6" ht="26.25" x14ac:dyDescent="0.25">
      <c r="B22" s="15" t="s">
        <v>11</v>
      </c>
      <c r="C22" s="16"/>
      <c r="D22" s="61" t="s">
        <v>12</v>
      </c>
    </row>
    <row r="23" spans="1:6" ht="15.75" x14ac:dyDescent="0.25">
      <c r="A23" s="1">
        <v>2</v>
      </c>
      <c r="B23" s="31" t="s">
        <v>6</v>
      </c>
      <c r="C23" s="6">
        <f>FV(Tx_Mensal,$A23*12,Aporte*-1)</f>
        <v>10891.050919058087</v>
      </c>
      <c r="D23" s="7">
        <f>C23*Rendimento_Carteira</f>
        <v>96.930353179616972</v>
      </c>
      <c r="E23" s="5"/>
      <c r="F23" s="9"/>
    </row>
    <row r="24" spans="1:6" ht="15.75" x14ac:dyDescent="0.25">
      <c r="A24" s="1">
        <v>5</v>
      </c>
      <c r="B24" s="32" t="s">
        <v>7</v>
      </c>
      <c r="C24" s="6">
        <f>FV(Tx_Mensal,$A24*12,Aporte*-1)</f>
        <v>33510.765599395054</v>
      </c>
      <c r="D24" s="8">
        <f>C24*Rendimento_Carteira</f>
        <v>298.245813834616</v>
      </c>
    </row>
    <row r="25" spans="1:6" ht="15.75" x14ac:dyDescent="0.25">
      <c r="A25" s="1">
        <v>10</v>
      </c>
      <c r="B25" s="32" t="s">
        <v>8</v>
      </c>
      <c r="C25" s="6">
        <f>FV(Tx_Mensal,$A25*12,Aporte*-1)</f>
        <v>97313.685012068876</v>
      </c>
      <c r="D25" s="8">
        <f>C25*Rendimento_Carteira</f>
        <v>866.09179660741302</v>
      </c>
    </row>
    <row r="26" spans="1:6" ht="15.75" x14ac:dyDescent="0.25">
      <c r="A26" s="1">
        <v>20</v>
      </c>
      <c r="B26" s="32" t="s">
        <v>9</v>
      </c>
      <c r="C26" s="56">
        <f>FV(Tx_Mensal,$A26*12,Aporte*-1)</f>
        <v>450079.36003883224</v>
      </c>
      <c r="D26" s="8">
        <f>C26*Rendimento_Carteira</f>
        <v>4005.7063043456069</v>
      </c>
    </row>
    <row r="27" spans="1:6" ht="16.5" thickBot="1" x14ac:dyDescent="0.3">
      <c r="A27" s="1">
        <v>30</v>
      </c>
      <c r="B27" s="54" t="s">
        <v>10</v>
      </c>
      <c r="C27" s="57">
        <f>FV(Tx_Mensal,$A27*12,Aporte*-1)</f>
        <v>1728867.8620018859</v>
      </c>
      <c r="D27" s="55">
        <f>C27*Rendimento_Carteira</f>
        <v>15386.923971816785</v>
      </c>
    </row>
    <row r="28" spans="1:6" x14ac:dyDescent="0.25"/>
    <row r="29" spans="1:6" x14ac:dyDescent="0.25"/>
    <row r="30" spans="1:6" x14ac:dyDescent="0.25"/>
    <row r="31" spans="1:6" x14ac:dyDescent="0.25">
      <c r="B31" s="62" t="s">
        <v>17</v>
      </c>
      <c r="C31" s="36" t="s">
        <v>18</v>
      </c>
    </row>
    <row r="32" spans="1:6" x14ac:dyDescent="0.25">
      <c r="B32" s="37" t="s">
        <v>19</v>
      </c>
      <c r="C32" s="38">
        <f>Aporte</f>
        <v>400</v>
      </c>
    </row>
    <row r="33" spans="2:4" x14ac:dyDescent="0.25"/>
    <row r="34" spans="2:4" x14ac:dyDescent="0.25">
      <c r="B34" s="40" t="s">
        <v>20</v>
      </c>
      <c r="C34" s="40" t="s">
        <v>21</v>
      </c>
      <c r="D34" s="40" t="s">
        <v>22</v>
      </c>
    </row>
    <row r="35" spans="2:4" x14ac:dyDescent="0.25">
      <c r="B35" s="34" t="s">
        <v>23</v>
      </c>
      <c r="C35" s="39">
        <f>VLOOKUP($C$31&amp;"-"&amp;B35,Planilha2!A3:D21,4,FALSE)</f>
        <v>0.32</v>
      </c>
      <c r="D35" s="33">
        <f>C35*$C$32</f>
        <v>128</v>
      </c>
    </row>
    <row r="36" spans="2:4" x14ac:dyDescent="0.25">
      <c r="B36" s="34" t="s">
        <v>24</v>
      </c>
      <c r="C36" s="39">
        <f>VLOOKUP($C$31&amp;"-"&amp;B36,Planilha2!A4:D22,4,FALSE)</f>
        <v>0.4</v>
      </c>
      <c r="D36" s="33">
        <f t="shared" ref="D36:D40" si="0">C36*$C$32</f>
        <v>160</v>
      </c>
    </row>
    <row r="37" spans="2:4" x14ac:dyDescent="0.25">
      <c r="B37" s="34" t="s">
        <v>25</v>
      </c>
      <c r="C37" s="39">
        <f>VLOOKUP($C$31&amp;"-"&amp;B37,Planilha2!A5:D23,4,FALSE)</f>
        <v>0.08</v>
      </c>
      <c r="D37" s="33">
        <f t="shared" si="0"/>
        <v>32</v>
      </c>
    </row>
    <row r="38" spans="2:4" x14ac:dyDescent="0.25">
      <c r="B38" s="34" t="s">
        <v>26</v>
      </c>
      <c r="C38" s="39">
        <f>VLOOKUP($C$31&amp;"-"&amp;B38,Planilha2!A6:D24,4,FALSE)</f>
        <v>0.1</v>
      </c>
      <c r="D38" s="33">
        <f t="shared" si="0"/>
        <v>40</v>
      </c>
    </row>
    <row r="39" spans="2:4" x14ac:dyDescent="0.25">
      <c r="B39" s="34" t="s">
        <v>27</v>
      </c>
      <c r="C39" s="39">
        <f>VLOOKUP($C$31&amp;"-"&amp;B39,Planilha2!A7:D25,4,FALSE)</f>
        <v>0.05</v>
      </c>
      <c r="D39" s="33">
        <f t="shared" si="0"/>
        <v>20</v>
      </c>
    </row>
    <row r="40" spans="2:4" x14ac:dyDescent="0.25">
      <c r="B40" s="34" t="s">
        <v>28</v>
      </c>
      <c r="C40" s="39">
        <f>VLOOKUP($C$31&amp;"-"&amp;B40,Planilha2!A8:D26,4,FALSE)</f>
        <v>0.05</v>
      </c>
      <c r="D40" s="33">
        <f t="shared" si="0"/>
        <v>20</v>
      </c>
    </row>
    <row r="41" spans="2:4" x14ac:dyDescent="0.25">
      <c r="B41" s="41"/>
      <c r="C41" s="43">
        <f>SUM(C35:C40)</f>
        <v>1</v>
      </c>
      <c r="D41" s="42">
        <f>SUM(D35:D40)</f>
        <v>400</v>
      </c>
    </row>
    <row r="42" spans="2:4" x14ac:dyDescent="0.25">
      <c r="B42" s="34"/>
      <c r="C42" s="34"/>
      <c r="D42" s="34"/>
    </row>
    <row r="43" spans="2:4" x14ac:dyDescent="0.25">
      <c r="B43" s="34"/>
      <c r="C43" s="34"/>
      <c r="D43" s="34"/>
    </row>
    <row r="44" spans="2:4" x14ac:dyDescent="0.25">
      <c r="B44" s="34"/>
      <c r="C44" s="34"/>
      <c r="D44" s="34"/>
    </row>
    <row r="45" spans="2:4" x14ac:dyDescent="0.25">
      <c r="B45" s="34"/>
      <c r="C45" s="34"/>
      <c r="D45" s="34"/>
    </row>
    <row r="46" spans="2:4" x14ac:dyDescent="0.25">
      <c r="B46" s="34"/>
      <c r="C46" s="34"/>
      <c r="D46" s="50"/>
    </row>
    <row r="47" spans="2:4" x14ac:dyDescent="0.25">
      <c r="B47" s="34"/>
      <c r="C47" s="34"/>
      <c r="D47" s="34"/>
    </row>
    <row r="48" spans="2:4" x14ac:dyDescent="0.25">
      <c r="B48" s="34"/>
      <c r="C48" s="34"/>
      <c r="D48" s="34"/>
    </row>
    <row r="49" spans="2:4" x14ac:dyDescent="0.25">
      <c r="B49" s="34"/>
      <c r="C49" s="34"/>
      <c r="D49" s="34"/>
    </row>
    <row r="50" spans="2:4" x14ac:dyDescent="0.25">
      <c r="B50" s="34"/>
      <c r="C50" s="34"/>
      <c r="D50" s="34"/>
    </row>
    <row r="51" spans="2:4" x14ac:dyDescent="0.25">
      <c r="B51" s="34"/>
      <c r="C51" s="34"/>
      <c r="D51" s="34"/>
    </row>
    <row r="52" spans="2:4" x14ac:dyDescent="0.25">
      <c r="B52" s="34"/>
      <c r="C52" s="34"/>
      <c r="D52" s="34"/>
    </row>
    <row r="53" spans="2:4" x14ac:dyDescent="0.25">
      <c r="B53" s="34"/>
      <c r="C53" s="34"/>
      <c r="D53" s="34"/>
    </row>
    <row r="54" spans="2:4" x14ac:dyDescent="0.25">
      <c r="B54" s="34"/>
      <c r="C54" s="34"/>
      <c r="D54" s="34"/>
    </row>
    <row r="55" spans="2:4" x14ac:dyDescent="0.25">
      <c r="B55" s="34"/>
      <c r="C55" s="34"/>
      <c r="D55" s="34"/>
    </row>
    <row r="56" spans="2:4" x14ac:dyDescent="0.25"/>
  </sheetData>
  <sheetProtection selectLockedCells="1"/>
  <mergeCells count="11">
    <mergeCell ref="B17:C17"/>
    <mergeCell ref="B18:C18"/>
    <mergeCell ref="B15:D15"/>
    <mergeCell ref="B22:C22"/>
    <mergeCell ref="B19:C19"/>
    <mergeCell ref="B20:C20"/>
    <mergeCell ref="B10:D10"/>
    <mergeCell ref="B11:C11"/>
    <mergeCell ref="B12:C12"/>
    <mergeCell ref="B13:C13"/>
    <mergeCell ref="B16:C16"/>
  </mergeCells>
  <dataValidations count="1">
    <dataValidation type="list" allowBlank="1" showInputMessage="1" showErrorMessage="1" sqref="C31" xr:uid="{F46D5263-1549-471D-946F-78C26B9D400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F016-02D2-4EF8-927A-82B82EFE3B9F}">
  <dimension ref="A3:D21"/>
  <sheetViews>
    <sheetView workbookViewId="0">
      <selection activeCell="D22" sqref="D22"/>
    </sheetView>
  </sheetViews>
  <sheetFormatPr defaultRowHeight="15" x14ac:dyDescent="0.25"/>
  <cols>
    <col min="1" max="1" width="29.140625" bestFit="1" customWidth="1"/>
    <col min="2" max="2" width="14.7109375" bestFit="1" customWidth="1"/>
    <col min="3" max="3" width="16.85546875" bestFit="1" customWidth="1"/>
  </cols>
  <sheetData>
    <row r="3" spans="1:4" x14ac:dyDescent="0.25">
      <c r="A3" t="s">
        <v>32</v>
      </c>
      <c r="B3" s="35" t="s">
        <v>30</v>
      </c>
      <c r="C3" s="35" t="s">
        <v>29</v>
      </c>
      <c r="D3" s="35" t="s">
        <v>31</v>
      </c>
    </row>
    <row r="4" spans="1:4" x14ac:dyDescent="0.25">
      <c r="A4" s="44" t="str">
        <f>B4&amp;"-"&amp;C4</f>
        <v>Conservador-Papel</v>
      </c>
      <c r="B4" t="s">
        <v>33</v>
      </c>
      <c r="C4" s="34" t="s">
        <v>23</v>
      </c>
      <c r="D4" s="39">
        <v>0.3</v>
      </c>
    </row>
    <row r="5" spans="1:4" x14ac:dyDescent="0.25">
      <c r="A5" s="44" t="str">
        <f t="shared" ref="A5:A21" si="0">B5&amp;"-"&amp;C5</f>
        <v>Conservador-Tijolo</v>
      </c>
      <c r="B5" t="s">
        <v>33</v>
      </c>
      <c r="C5" s="34" t="s">
        <v>24</v>
      </c>
      <c r="D5" s="39">
        <v>0.5</v>
      </c>
    </row>
    <row r="6" spans="1:4" x14ac:dyDescent="0.25">
      <c r="A6" s="44" t="str">
        <f t="shared" si="0"/>
        <v>Conservador-Hibrido</v>
      </c>
      <c r="B6" t="s">
        <v>33</v>
      </c>
      <c r="C6" s="34" t="s">
        <v>25</v>
      </c>
      <c r="D6" s="39">
        <v>0.1</v>
      </c>
    </row>
    <row r="7" spans="1:4" x14ac:dyDescent="0.25">
      <c r="A7" s="44" t="str">
        <f t="shared" si="0"/>
        <v>Conservador-FOF's</v>
      </c>
      <c r="B7" t="s">
        <v>33</v>
      </c>
      <c r="C7" s="34" t="s">
        <v>26</v>
      </c>
      <c r="D7" s="39">
        <v>0.1</v>
      </c>
    </row>
    <row r="8" spans="1:4" x14ac:dyDescent="0.25">
      <c r="A8" s="44" t="str">
        <f t="shared" si="0"/>
        <v>Conservador-Desenvolvimento</v>
      </c>
      <c r="B8" t="s">
        <v>33</v>
      </c>
      <c r="C8" s="34" t="s">
        <v>27</v>
      </c>
      <c r="D8" s="39">
        <v>0</v>
      </c>
    </row>
    <row r="9" spans="1:4" ht="15.75" thickBot="1" x14ac:dyDescent="0.3">
      <c r="A9" s="45" t="str">
        <f t="shared" si="0"/>
        <v>Conservador-Hotelarias</v>
      </c>
      <c r="B9" s="45" t="s">
        <v>33</v>
      </c>
      <c r="C9" s="46" t="s">
        <v>28</v>
      </c>
      <c r="D9" s="47">
        <v>0</v>
      </c>
    </row>
    <row r="10" spans="1:4" ht="15.75" thickTop="1" x14ac:dyDescent="0.25">
      <c r="A10" t="str">
        <f t="shared" si="0"/>
        <v>Moderado-Papel</v>
      </c>
      <c r="B10" t="s">
        <v>34</v>
      </c>
      <c r="C10" s="34" t="s">
        <v>23</v>
      </c>
      <c r="D10" s="48">
        <v>0.32</v>
      </c>
    </row>
    <row r="11" spans="1:4" x14ac:dyDescent="0.25">
      <c r="A11" t="str">
        <f t="shared" si="0"/>
        <v>Moderado-Tijolo</v>
      </c>
      <c r="B11" t="s">
        <v>34</v>
      </c>
      <c r="C11" s="34" t="s">
        <v>24</v>
      </c>
      <c r="D11" s="48">
        <v>0.4</v>
      </c>
    </row>
    <row r="12" spans="1:4" x14ac:dyDescent="0.25">
      <c r="A12" t="str">
        <f t="shared" si="0"/>
        <v>Moderado-Hibrido</v>
      </c>
      <c r="B12" t="s">
        <v>34</v>
      </c>
      <c r="C12" s="34" t="s">
        <v>25</v>
      </c>
      <c r="D12" s="48">
        <v>0.08</v>
      </c>
    </row>
    <row r="13" spans="1:4" x14ac:dyDescent="0.25">
      <c r="A13" t="str">
        <f t="shared" si="0"/>
        <v>Moderado-FOF's</v>
      </c>
      <c r="B13" t="s">
        <v>34</v>
      </c>
      <c r="C13" s="34" t="s">
        <v>26</v>
      </c>
      <c r="D13" s="48">
        <v>0.1</v>
      </c>
    </row>
    <row r="14" spans="1:4" x14ac:dyDescent="0.25">
      <c r="A14" t="str">
        <f t="shared" si="0"/>
        <v>Moderado-Desenvolvimento</v>
      </c>
      <c r="B14" t="s">
        <v>34</v>
      </c>
      <c r="C14" s="34" t="s">
        <v>27</v>
      </c>
      <c r="D14" s="48">
        <v>0.05</v>
      </c>
    </row>
    <row r="15" spans="1:4" ht="15.75" thickBot="1" x14ac:dyDescent="0.3">
      <c r="A15" s="45" t="str">
        <f t="shared" si="0"/>
        <v>Moderado-Hotelarias</v>
      </c>
      <c r="B15" s="45" t="s">
        <v>34</v>
      </c>
      <c r="C15" s="46" t="s">
        <v>28</v>
      </c>
      <c r="D15" s="49">
        <v>0.05</v>
      </c>
    </row>
    <row r="16" spans="1:4" ht="15.75" thickTop="1" x14ac:dyDescent="0.25">
      <c r="A16" t="str">
        <f t="shared" si="0"/>
        <v>Agressivo-Papel</v>
      </c>
      <c r="B16" t="s">
        <v>35</v>
      </c>
      <c r="C16" s="34" t="s">
        <v>23</v>
      </c>
      <c r="D16" s="48">
        <v>0.5</v>
      </c>
    </row>
    <row r="17" spans="1:4" x14ac:dyDescent="0.25">
      <c r="A17" t="str">
        <f t="shared" si="0"/>
        <v>Agressivo-Tijolo</v>
      </c>
      <c r="B17" t="s">
        <v>35</v>
      </c>
      <c r="C17" s="34" t="s">
        <v>24</v>
      </c>
      <c r="D17" s="48">
        <v>0.1</v>
      </c>
    </row>
    <row r="18" spans="1:4" x14ac:dyDescent="0.25">
      <c r="A18" t="str">
        <f t="shared" si="0"/>
        <v>Agressivo-Hibrido</v>
      </c>
      <c r="B18" t="s">
        <v>35</v>
      </c>
      <c r="C18" s="34" t="s">
        <v>25</v>
      </c>
      <c r="D18" s="48">
        <v>0.05</v>
      </c>
    </row>
    <row r="19" spans="1:4" x14ac:dyDescent="0.25">
      <c r="A19" t="str">
        <f t="shared" si="0"/>
        <v>Agressivo-FOF's</v>
      </c>
      <c r="B19" t="s">
        <v>35</v>
      </c>
      <c r="C19" s="34" t="s">
        <v>26</v>
      </c>
      <c r="D19" s="48">
        <v>0.05</v>
      </c>
    </row>
    <row r="20" spans="1:4" x14ac:dyDescent="0.25">
      <c r="A20" t="str">
        <f t="shared" si="0"/>
        <v>Agressivo-Desenvolvimento</v>
      </c>
      <c r="B20" t="s">
        <v>35</v>
      </c>
      <c r="C20" s="34" t="s">
        <v>27</v>
      </c>
      <c r="D20" s="48">
        <v>0.2</v>
      </c>
    </row>
    <row r="21" spans="1:4" x14ac:dyDescent="0.25">
      <c r="A21" t="str">
        <f t="shared" si="0"/>
        <v>Agressivo-Hotelarias</v>
      </c>
      <c r="B21" t="s">
        <v>35</v>
      </c>
      <c r="C21" s="34" t="s">
        <v>28</v>
      </c>
      <c r="D21" s="4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Tx_Mensa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Radamés Soma Turismo-RN</dc:creator>
  <cp:lastModifiedBy>Radamés Soma Turismo-RN</cp:lastModifiedBy>
  <dcterms:created xsi:type="dcterms:W3CDTF">2025-06-20T23:55:06Z</dcterms:created>
  <dcterms:modified xsi:type="dcterms:W3CDTF">2025-06-21T21:23:34Z</dcterms:modified>
</cp:coreProperties>
</file>