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Mapps\Git\Statystyczna-analiza-danych\"/>
    </mc:Choice>
  </mc:AlternateContent>
  <xr:revisionPtr revIDLastSave="0" documentId="13_ncr:1_{BD368F05-93B6-49B7-8FC9-4AB1E38A8F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neTelefonow — kopi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S28" i="1" l="1" a="1"/>
  <c r="AS28" i="1" s="1"/>
  <c r="AQ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28" i="1"/>
  <c r="AF28" i="1" a="1"/>
  <c r="AF28" i="1" s="1"/>
  <c r="AN26" i="1" l="1"/>
  <c r="AS2" i="1" l="1" a="1"/>
  <c r="AS2" i="1"/>
  <c r="AQ2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" i="1"/>
  <c r="AF2" i="1" a="1"/>
  <c r="AF2" i="1" s="1"/>
  <c r="W26" i="1"/>
  <c r="X26" i="1"/>
  <c r="Y26" i="1"/>
  <c r="Z26" i="1"/>
  <c r="AA26" i="1"/>
  <c r="AB26" i="1"/>
  <c r="AC26" i="1"/>
  <c r="AD26" i="1"/>
  <c r="V26" i="1"/>
  <c r="V3" i="1"/>
  <c r="W3" i="1"/>
  <c r="X3" i="1"/>
  <c r="Y3" i="1"/>
  <c r="Z3" i="1"/>
  <c r="AA3" i="1"/>
  <c r="AB3" i="1"/>
  <c r="AC3" i="1"/>
  <c r="AD3" i="1"/>
  <c r="V4" i="1"/>
  <c r="W4" i="1"/>
  <c r="X4" i="1"/>
  <c r="Y4" i="1"/>
  <c r="Z4" i="1"/>
  <c r="AA4" i="1"/>
  <c r="AB4" i="1"/>
  <c r="AC4" i="1"/>
  <c r="AD4" i="1"/>
  <c r="V5" i="1"/>
  <c r="W5" i="1"/>
  <c r="X5" i="1"/>
  <c r="Y5" i="1"/>
  <c r="Z5" i="1"/>
  <c r="AA5" i="1"/>
  <c r="AB5" i="1"/>
  <c r="AC5" i="1"/>
  <c r="AD5" i="1"/>
  <c r="V6" i="1"/>
  <c r="W6" i="1"/>
  <c r="X6" i="1"/>
  <c r="Y6" i="1"/>
  <c r="Z6" i="1"/>
  <c r="AA6" i="1"/>
  <c r="AB6" i="1"/>
  <c r="AC6" i="1"/>
  <c r="AD6" i="1"/>
  <c r="V7" i="1"/>
  <c r="W7" i="1"/>
  <c r="X7" i="1"/>
  <c r="Y7" i="1"/>
  <c r="Z7" i="1"/>
  <c r="AA7" i="1"/>
  <c r="AB7" i="1"/>
  <c r="AC7" i="1"/>
  <c r="AD7" i="1"/>
  <c r="V8" i="1"/>
  <c r="W8" i="1"/>
  <c r="X8" i="1"/>
  <c r="Y8" i="1"/>
  <c r="Z8" i="1"/>
  <c r="AA8" i="1"/>
  <c r="AB8" i="1"/>
  <c r="AC8" i="1"/>
  <c r="AD8" i="1"/>
  <c r="V9" i="1"/>
  <c r="W9" i="1"/>
  <c r="X9" i="1"/>
  <c r="Y9" i="1"/>
  <c r="Z9" i="1"/>
  <c r="AA9" i="1"/>
  <c r="AB9" i="1"/>
  <c r="AC9" i="1"/>
  <c r="AD9" i="1"/>
  <c r="V10" i="1"/>
  <c r="W10" i="1"/>
  <c r="X10" i="1"/>
  <c r="Y10" i="1"/>
  <c r="Z10" i="1"/>
  <c r="AA10" i="1"/>
  <c r="AB10" i="1"/>
  <c r="AC10" i="1"/>
  <c r="AD10" i="1"/>
  <c r="V11" i="1"/>
  <c r="W11" i="1"/>
  <c r="X11" i="1"/>
  <c r="Y11" i="1"/>
  <c r="Z11" i="1"/>
  <c r="AA11" i="1"/>
  <c r="AB11" i="1"/>
  <c r="AC11" i="1"/>
  <c r="AD11" i="1"/>
  <c r="V12" i="1"/>
  <c r="W12" i="1"/>
  <c r="X12" i="1"/>
  <c r="Y12" i="1"/>
  <c r="Z12" i="1"/>
  <c r="AA12" i="1"/>
  <c r="AB12" i="1"/>
  <c r="AC12" i="1"/>
  <c r="AD12" i="1"/>
  <c r="V13" i="1"/>
  <c r="W13" i="1"/>
  <c r="X13" i="1"/>
  <c r="Y13" i="1"/>
  <c r="Z13" i="1"/>
  <c r="AA13" i="1"/>
  <c r="AB13" i="1"/>
  <c r="AC13" i="1"/>
  <c r="AD13" i="1"/>
  <c r="V14" i="1"/>
  <c r="W14" i="1"/>
  <c r="X14" i="1"/>
  <c r="Y14" i="1"/>
  <c r="Z14" i="1"/>
  <c r="AA14" i="1"/>
  <c r="AB14" i="1"/>
  <c r="AC14" i="1"/>
  <c r="AD14" i="1"/>
  <c r="V15" i="1"/>
  <c r="W15" i="1"/>
  <c r="X15" i="1"/>
  <c r="Y15" i="1"/>
  <c r="Z15" i="1"/>
  <c r="AA15" i="1"/>
  <c r="AB15" i="1"/>
  <c r="AC15" i="1"/>
  <c r="AD15" i="1"/>
  <c r="V16" i="1"/>
  <c r="W16" i="1"/>
  <c r="X16" i="1"/>
  <c r="Y16" i="1"/>
  <c r="Z16" i="1"/>
  <c r="AA16" i="1"/>
  <c r="AB16" i="1"/>
  <c r="AC16" i="1"/>
  <c r="AD16" i="1"/>
  <c r="V17" i="1"/>
  <c r="W17" i="1"/>
  <c r="X17" i="1"/>
  <c r="Y17" i="1"/>
  <c r="Z17" i="1"/>
  <c r="AA17" i="1"/>
  <c r="AB17" i="1"/>
  <c r="AC17" i="1"/>
  <c r="AD17" i="1"/>
  <c r="V18" i="1"/>
  <c r="W18" i="1"/>
  <c r="X18" i="1"/>
  <c r="Y18" i="1"/>
  <c r="Z18" i="1"/>
  <c r="AA18" i="1"/>
  <c r="AB18" i="1"/>
  <c r="AC18" i="1"/>
  <c r="AD18" i="1"/>
  <c r="V19" i="1"/>
  <c r="W19" i="1"/>
  <c r="X19" i="1"/>
  <c r="Y19" i="1"/>
  <c r="Z19" i="1"/>
  <c r="AA19" i="1"/>
  <c r="AB19" i="1"/>
  <c r="AC19" i="1"/>
  <c r="AD19" i="1"/>
  <c r="V20" i="1"/>
  <c r="W20" i="1"/>
  <c r="X20" i="1"/>
  <c r="Y20" i="1"/>
  <c r="Z20" i="1"/>
  <c r="AA20" i="1"/>
  <c r="AB20" i="1"/>
  <c r="AC20" i="1"/>
  <c r="AD20" i="1"/>
  <c r="V21" i="1"/>
  <c r="W21" i="1"/>
  <c r="X21" i="1"/>
  <c r="Y21" i="1"/>
  <c r="Z21" i="1"/>
  <c r="AA21" i="1"/>
  <c r="AB21" i="1"/>
  <c r="AC21" i="1"/>
  <c r="AD21" i="1"/>
  <c r="V22" i="1"/>
  <c r="W22" i="1"/>
  <c r="X22" i="1"/>
  <c r="Y22" i="1"/>
  <c r="Z22" i="1"/>
  <c r="AA22" i="1"/>
  <c r="AB22" i="1"/>
  <c r="AC22" i="1"/>
  <c r="AD22" i="1"/>
  <c r="V23" i="1"/>
  <c r="W23" i="1"/>
  <c r="X23" i="1"/>
  <c r="Y23" i="1"/>
  <c r="Z23" i="1"/>
  <c r="AA23" i="1"/>
  <c r="AB23" i="1"/>
  <c r="AC23" i="1"/>
  <c r="AD23" i="1"/>
  <c r="V24" i="1"/>
  <c r="W24" i="1"/>
  <c r="X24" i="1"/>
  <c r="Y24" i="1"/>
  <c r="Z24" i="1"/>
  <c r="AA24" i="1"/>
  <c r="AB24" i="1"/>
  <c r="AC24" i="1"/>
  <c r="AD24" i="1"/>
  <c r="W2" i="1"/>
  <c r="X2" i="1"/>
  <c r="Y2" i="1"/>
  <c r="Z2" i="1"/>
  <c r="AA2" i="1"/>
  <c r="AB2" i="1"/>
  <c r="AC2" i="1"/>
  <c r="AD2" i="1"/>
  <c r="V2" i="1"/>
  <c r="M27" i="1"/>
  <c r="N27" i="1"/>
  <c r="O27" i="1"/>
  <c r="P27" i="1"/>
  <c r="Q27" i="1"/>
  <c r="R27" i="1"/>
  <c r="S27" i="1"/>
  <c r="T27" i="1"/>
  <c r="L27" i="1"/>
  <c r="M26" i="1"/>
  <c r="N26" i="1"/>
  <c r="O26" i="1"/>
  <c r="P26" i="1"/>
  <c r="Q26" i="1"/>
  <c r="R26" i="1"/>
  <c r="S26" i="1"/>
  <c r="T26" i="1"/>
  <c r="L26" i="1"/>
  <c r="T2" i="1" a="1"/>
  <c r="T2" i="1" s="1"/>
  <c r="S2" i="1" a="1"/>
  <c r="S2" i="1" s="1"/>
  <c r="Q2" i="1" a="1"/>
  <c r="Q2" i="1" s="1"/>
  <c r="P2" i="1" a="1"/>
  <c r="P2" i="1" s="1"/>
  <c r="N2" i="1" a="1"/>
  <c r="N2" i="1" s="1"/>
  <c r="M2" i="1" a="1"/>
  <c r="M2" i="1" s="1"/>
  <c r="L2" i="1" a="1"/>
  <c r="L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<sst xmlns="http://schemas.openxmlformats.org/spreadsheetml/2006/main" count="92" uniqueCount="40">
  <si>
    <t>Telefon\zmienne</t>
  </si>
  <si>
    <t>Ocena</t>
  </si>
  <si>
    <t>Cena</t>
  </si>
  <si>
    <t>Pamiec wbudowana</t>
  </si>
  <si>
    <t>Pamiec RAM</t>
  </si>
  <si>
    <t>Waga (g)</t>
  </si>
  <si>
    <t>bateria (mAh)</t>
  </si>
  <si>
    <t>Zegar procesora (Mhz)</t>
  </si>
  <si>
    <t>roznica kwartalow</t>
  </si>
  <si>
    <t>Megapiksele</t>
  </si>
  <si>
    <t>Apple iphone 15</t>
  </si>
  <si>
    <t>Samsung Galaxy A54</t>
  </si>
  <si>
    <t>Motorola g72</t>
  </si>
  <si>
    <t>DOOGEE SMINI</t>
  </si>
  <si>
    <t>ULEFONE NOTE 16 PRO</t>
  </si>
  <si>
    <t>Google Pixel 6pro</t>
  </si>
  <si>
    <t>HTC U23 PRO</t>
  </si>
  <si>
    <t>HTC DESIRE 22 PRO</t>
  </si>
  <si>
    <t>HTC 10</t>
  </si>
  <si>
    <t>Xiaomi Redmi Note 13 Pro 5G</t>
  </si>
  <si>
    <t>SAMSUNG GALAXY S23</t>
  </si>
  <si>
    <t>Huawei Mate 60 RS Ultimate</t>
  </si>
  <si>
    <t>Apple iphone 15 pro max</t>
  </si>
  <si>
    <t>Apple iphone 13</t>
  </si>
  <si>
    <t>ASUS ROG PHONE 7 ULTIMATE</t>
  </si>
  <si>
    <t>ASUS ROG PHONE 7</t>
  </si>
  <si>
    <t>POCO F3</t>
  </si>
  <si>
    <t>OPPO A91</t>
  </si>
  <si>
    <t>POCO F5 PRO</t>
  </si>
  <si>
    <t>nubia red magic 7 pro</t>
  </si>
  <si>
    <t>NOKIA 3310 2017 DUAL SIM</t>
  </si>
  <si>
    <t>POCO X3 NFT</t>
  </si>
  <si>
    <t>MICROSOFT LUMIA 650</t>
  </si>
  <si>
    <t>srednia</t>
  </si>
  <si>
    <t>odchyl stand</t>
  </si>
  <si>
    <t>wzorzec:</t>
  </si>
  <si>
    <t>di</t>
  </si>
  <si>
    <t>d0</t>
  </si>
  <si>
    <t>wagi:</t>
  </si>
  <si>
    <t>model: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</si>
</sst>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0"/>
  <sheetViews>
    <sheetView tabSelected="1" topLeftCell="AE26" zoomScale="90" workbookViewId="0">
      <selection activeCell="AS28" sqref="AS28"/>
    </sheetView>
  </sheetViews>
  <sheetFormatPr defaultRowHeight="14.4" x14ac:dyDescent="0.3"/>
  <cols>
    <col min="1" max="1" width="26.5546875" bestFit="1" customWidth="1"/>
    <col min="2" max="2" width="6.21875" bestFit="1" customWidth="1"/>
    <col min="3" max="3" width="6" bestFit="1" customWidth="1"/>
    <col min="4" max="4" width="17.5546875" bestFit="1" customWidth="1"/>
    <col min="5" max="5" width="11.21875" bestFit="1" customWidth="1"/>
    <col min="6" max="6" width="8.109375" bestFit="1" customWidth="1"/>
    <col min="7" max="7" width="12" bestFit="1" customWidth="1"/>
    <col min="8" max="8" width="19.33203125" bestFit="1" customWidth="1"/>
    <col min="9" max="9" width="16.109375" bestFit="1" customWidth="1"/>
    <col min="10" max="10" width="11.109375" bestFit="1" customWidth="1"/>
    <col min="31" max="31" width="27.88671875" bestFit="1" customWidth="1"/>
  </cols>
  <sheetData>
    <row r="1" spans="1: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V1" s="1" t="s">
        <v>1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8</v>
      </c>
      <c r="AD1" s="1" t="s">
        <v>9</v>
      </c>
      <c r="AF1" s="1" t="s">
        <v>1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P1" s="1" t="s">
        <v>36</v>
      </c>
      <c r="AQ1" s="1" t="s">
        <v>37</v>
      </c>
    </row>
    <row r="2" spans="1:45" x14ac:dyDescent="0.3">
      <c r="A2" s="1" t="s">
        <v>10</v>
      </c>
      <c r="B2" s="1">
        <v>7.28</v>
      </c>
      <c r="C2" s="1">
        <v>4192</v>
      </c>
      <c r="D2" s="1">
        <v>128</v>
      </c>
      <c r="E2" s="1">
        <v>6</v>
      </c>
      <c r="F2" s="1">
        <v>171</v>
      </c>
      <c r="G2" s="1">
        <v>3349</v>
      </c>
      <c r="H2" s="1">
        <v>3460</v>
      </c>
      <c r="I2" s="1">
        <v>1</v>
      </c>
      <c r="J2" s="1">
        <v>48</v>
      </c>
      <c r="L2" cm="1">
        <f t="array" ref="L2:L24">B2:B24</f>
        <v>7.28</v>
      </c>
      <c r="M2" cm="1">
        <f t="array" ref="M2:M24">-(C2:C24)</f>
        <v>-4192</v>
      </c>
      <c r="N2" cm="1">
        <f t="array" ref="N2:O24">D2:E24</f>
        <v>128</v>
      </c>
      <c r="O2">
        <v>6</v>
      </c>
      <c r="P2" cm="1">
        <f t="array" ref="P2:P24">-(F2:F24)</f>
        <v>-171</v>
      </c>
      <c r="Q2" cm="1">
        <f t="array" ref="Q2:R24">G2:H24</f>
        <v>3349</v>
      </c>
      <c r="R2">
        <v>3460</v>
      </c>
      <c r="S2" cm="1">
        <f t="array" ref="S2:S24">-(I2:I24)</f>
        <v>-1</v>
      </c>
      <c r="T2" cm="1">
        <f t="array" ref="T2:T24">J2:J24</f>
        <v>48</v>
      </c>
      <c r="V2">
        <f>(L2-L$26)/L$27</f>
        <v>8.0188749230731007E-2</v>
      </c>
      <c r="W2">
        <f t="shared" ref="W2:AE2" si="0">(M2-M$26)/M$27</f>
        <v>-0.47360138210820357</v>
      </c>
      <c r="X2">
        <f t="shared" si="0"/>
        <v>-0.52968874466085825</v>
      </c>
      <c r="Y2">
        <f t="shared" si="0"/>
        <v>-0.6424705728229545</v>
      </c>
      <c r="Z2">
        <f t="shared" si="0"/>
        <v>0.48288553409574209</v>
      </c>
      <c r="AA2">
        <f t="shared" si="0"/>
        <v>-0.8531379186098732</v>
      </c>
      <c r="AB2">
        <f t="shared" si="0"/>
        <v>0.99052611477669472</v>
      </c>
      <c r="AC2">
        <f t="shared" si="0"/>
        <v>0.73294449878474688</v>
      </c>
      <c r="AD2">
        <f t="shared" si="0"/>
        <v>-0.21082257751066488</v>
      </c>
      <c r="AF2" cm="1">
        <f t="array" ref="AF2:AN24">(V2:AD24-V$26:AD$26)^2</f>
        <v>2.1600457777508253</v>
      </c>
      <c r="AG2">
        <v>2.0401383824267008</v>
      </c>
      <c r="AH2">
        <v>10.189653548027497</v>
      </c>
      <c r="AI2">
        <v>4.5842395355201004</v>
      </c>
      <c r="AJ2">
        <v>5.5705434887862317</v>
      </c>
      <c r="AK2">
        <v>5.3846643128970477</v>
      </c>
      <c r="AL2">
        <v>0.72132328077136243</v>
      </c>
      <c r="AM2">
        <v>1.1828630204373669E-2</v>
      </c>
      <c r="AN2">
        <v>14.735830857671978</v>
      </c>
      <c r="AP2">
        <f>SQRT(SUM(AF2:AN2))</f>
        <v>6.7378236704485008</v>
      </c>
      <c r="AQ2">
        <f>AVERAGE(AP2:AP24)+2*_xlfn.STDEV.P(AP2:AP24)</f>
        <v>9.2833887072095713</v>
      </c>
      <c r="AS2" cm="1">
        <f t="array" ref="AS2:AS24">1-(AP2:AP24/$AQ$2)</f>
        <v>0.27420644734871003</v>
      </c>
    </row>
    <row r="3" spans="1:45" x14ac:dyDescent="0.3">
      <c r="A3" s="1" t="s">
        <v>11</v>
      </c>
      <c r="B3" s="1">
        <v>7.95</v>
      </c>
      <c r="C3" s="1">
        <v>1599</v>
      </c>
      <c r="D3" s="1">
        <v>128</v>
      </c>
      <c r="E3" s="1">
        <v>8</v>
      </c>
      <c r="F3" s="1">
        <v>202</v>
      </c>
      <c r="G3" s="1">
        <v>5000</v>
      </c>
      <c r="H3" s="1">
        <v>2400</v>
      </c>
      <c r="I3" s="1">
        <v>3</v>
      </c>
      <c r="J3" s="1">
        <v>50</v>
      </c>
      <c r="L3">
        <v>7.95</v>
      </c>
      <c r="M3">
        <v>-1599</v>
      </c>
      <c r="N3">
        <v>128</v>
      </c>
      <c r="O3">
        <v>8</v>
      </c>
      <c r="P3">
        <v>-202</v>
      </c>
      <c r="Q3">
        <v>5000</v>
      </c>
      <c r="R3">
        <v>2400</v>
      </c>
      <c r="S3">
        <v>-3</v>
      </c>
      <c r="T3">
        <v>50</v>
      </c>
      <c r="V3">
        <f t="shared" ref="V3:V24" si="1">(L3-L$26)/L$27</f>
        <v>0.72378699175446093</v>
      </c>
      <c r="W3">
        <f t="shared" ref="W3:W24" si="2">(M3-M$26)/M$27</f>
        <v>0.46570127957296203</v>
      </c>
      <c r="X3">
        <f t="shared" ref="X3:X24" si="3">(N3-N$26)/N$27</f>
        <v>-0.52968874466085825</v>
      </c>
      <c r="Y3">
        <f t="shared" ref="Y3:Y24" si="4">(O3-O$26)/O$27</f>
        <v>-0.21425382697944587</v>
      </c>
      <c r="Z3">
        <f t="shared" ref="Z3:Z24" si="5">(P3-P$26)/P$27</f>
        <v>-0.31761989675816116</v>
      </c>
      <c r="AA3">
        <f t="shared" ref="AA3:AA24" si="6">(Q3-Q$26)/Q$27</f>
        <v>0.59202451094683506</v>
      </c>
      <c r="AB3">
        <f t="shared" ref="AB3:AB24" si="7">(R3-R$26)/R$27</f>
        <v>-0.22604953652082765</v>
      </c>
      <c r="AC3">
        <f t="shared" ref="AC3:AC24" si="8">(S3-S$26)/S$27</f>
        <v>0.51542548624217677</v>
      </c>
      <c r="AD3">
        <f t="shared" ref="AD3:AD24" si="9">(T3-T$26)/T$27</f>
        <v>-0.16031300164873477</v>
      </c>
      <c r="AF3">
        <v>0.68245967671601138</v>
      </c>
      <c r="AG3">
        <v>0.23915177546668631</v>
      </c>
      <c r="AH3">
        <v>10.189653548027497</v>
      </c>
      <c r="AI3">
        <v>2.9339133027328641</v>
      </c>
      <c r="AJ3">
        <v>9.9900580824612515</v>
      </c>
      <c r="AK3">
        <v>0.76619476176076218</v>
      </c>
      <c r="AL3">
        <v>4.2678733193922831</v>
      </c>
      <c r="AM3">
        <v>0.10645767183936317</v>
      </c>
      <c r="AN3">
        <v>14.350597052355416</v>
      </c>
      <c r="AP3">
        <f t="shared" ref="AP3:AP50" si="10">SQRT(SUM(AF3:AN3))</f>
        <v>6.5974509616026804</v>
      </c>
      <c r="AS3">
        <v>0.28932729527106471</v>
      </c>
    </row>
    <row r="4" spans="1:45" x14ac:dyDescent="0.3">
      <c r="A4" s="1" t="s">
        <v>12</v>
      </c>
      <c r="B4" s="1">
        <v>6.89</v>
      </c>
      <c r="C4" s="1">
        <v>899</v>
      </c>
      <c r="D4" s="1">
        <v>128</v>
      </c>
      <c r="E4" s="1">
        <v>8</v>
      </c>
      <c r="F4" s="1">
        <v>166</v>
      </c>
      <c r="G4" s="1">
        <v>5000</v>
      </c>
      <c r="H4" s="1">
        <v>2200</v>
      </c>
      <c r="I4" s="1">
        <v>4</v>
      </c>
      <c r="J4" s="1">
        <v>108</v>
      </c>
      <c r="L4">
        <v>6.89</v>
      </c>
      <c r="M4">
        <v>-899</v>
      </c>
      <c r="N4">
        <v>128</v>
      </c>
      <c r="O4">
        <v>8</v>
      </c>
      <c r="P4">
        <v>-166</v>
      </c>
      <c r="Q4">
        <v>5000</v>
      </c>
      <c r="R4">
        <v>2200</v>
      </c>
      <c r="S4">
        <v>-4</v>
      </c>
      <c r="T4">
        <v>108</v>
      </c>
      <c r="V4">
        <f t="shared" si="1"/>
        <v>-0.29444306358158995</v>
      </c>
      <c r="W4">
        <f t="shared" si="2"/>
        <v>0.71927315121847535</v>
      </c>
      <c r="X4">
        <f t="shared" si="3"/>
        <v>-0.52968874466085825</v>
      </c>
      <c r="Y4">
        <f t="shared" si="4"/>
        <v>-0.21425382697944587</v>
      </c>
      <c r="Z4">
        <f t="shared" si="5"/>
        <v>0.61199931326572643</v>
      </c>
      <c r="AA4">
        <f t="shared" si="6"/>
        <v>0.59202451094683506</v>
      </c>
      <c r="AB4">
        <f t="shared" si="7"/>
        <v>-0.45559211223734131</v>
      </c>
      <c r="AC4">
        <f t="shared" si="8"/>
        <v>0.40666597997089177</v>
      </c>
      <c r="AD4">
        <f t="shared" si="9"/>
        <v>1.3044646983472388</v>
      </c>
      <c r="AF4">
        <v>3.4015945811869992</v>
      </c>
      <c r="AG4">
        <v>5.5441220924375825E-2</v>
      </c>
      <c r="AH4">
        <v>10.189653548027497</v>
      </c>
      <c r="AI4">
        <v>2.9339133027328641</v>
      </c>
      <c r="AJ4">
        <v>4.9777452037177161</v>
      </c>
      <c r="AK4">
        <v>0.76619476176076218</v>
      </c>
      <c r="AL4">
        <v>5.2689794066571407</v>
      </c>
      <c r="AM4">
        <v>0.18925808326997895</v>
      </c>
      <c r="AN4">
        <v>5.3983757089393869</v>
      </c>
      <c r="AP4">
        <f t="shared" si="10"/>
        <v>5.7603086564190917</v>
      </c>
      <c r="AS4">
        <v>0.37950366637717337</v>
      </c>
    </row>
    <row r="5" spans="1:45" x14ac:dyDescent="0.3">
      <c r="A5" s="1" t="s">
        <v>13</v>
      </c>
      <c r="B5" s="1">
        <v>6.25</v>
      </c>
      <c r="C5" s="1">
        <v>1200</v>
      </c>
      <c r="D5" s="1">
        <v>256</v>
      </c>
      <c r="E5" s="1">
        <v>8</v>
      </c>
      <c r="F5" s="1">
        <v>155</v>
      </c>
      <c r="G5" s="1">
        <v>3000</v>
      </c>
      <c r="H5" s="1">
        <v>2200</v>
      </c>
      <c r="I5" s="1">
        <v>0</v>
      </c>
      <c r="J5" s="1">
        <v>50</v>
      </c>
      <c r="L5">
        <v>6.25</v>
      </c>
      <c r="M5">
        <v>-1200</v>
      </c>
      <c r="N5">
        <v>256</v>
      </c>
      <c r="O5">
        <v>8</v>
      </c>
      <c r="P5">
        <v>-155</v>
      </c>
      <c r="Q5">
        <v>3000</v>
      </c>
      <c r="R5">
        <v>2200</v>
      </c>
      <c r="S5">
        <v>0</v>
      </c>
      <c r="T5">
        <v>50</v>
      </c>
      <c r="V5">
        <f t="shared" si="1"/>
        <v>-0.90922347435052575</v>
      </c>
      <c r="W5">
        <f t="shared" si="2"/>
        <v>0.6102372464109046</v>
      </c>
      <c r="X5">
        <f t="shared" si="3"/>
        <v>-6.1120132011521076E-2</v>
      </c>
      <c r="Y5">
        <f t="shared" si="4"/>
        <v>-0.21425382697944587</v>
      </c>
      <c r="Z5">
        <f t="shared" si="5"/>
        <v>0.89604962743969208</v>
      </c>
      <c r="AA5">
        <f t="shared" si="6"/>
        <v>-1.1586265242520846</v>
      </c>
      <c r="AB5">
        <f t="shared" si="7"/>
        <v>-0.45559211223734131</v>
      </c>
      <c r="AC5">
        <f t="shared" si="8"/>
        <v>0.84170400505603182</v>
      </c>
      <c r="AD5">
        <f t="shared" si="9"/>
        <v>-0.16031300164873477</v>
      </c>
      <c r="AF5">
        <v>6.0472792554435504</v>
      </c>
      <c r="AG5">
        <v>0.11867714945615725</v>
      </c>
      <c r="AH5">
        <v>7.4177521704309264</v>
      </c>
      <c r="AI5">
        <v>2.9339133027328641</v>
      </c>
      <c r="AJ5">
        <v>3.7909483670867381</v>
      </c>
      <c r="AK5">
        <v>6.895752855846859</v>
      </c>
      <c r="AL5">
        <v>5.2689794066571407</v>
      </c>
      <c r="AM5">
        <v>0</v>
      </c>
      <c r="AN5">
        <v>14.350597052355416</v>
      </c>
      <c r="AP5">
        <f t="shared" si="10"/>
        <v>6.8427991027071409</v>
      </c>
      <c r="AS5">
        <v>0.26289856877446538</v>
      </c>
    </row>
    <row r="6" spans="1:45" x14ac:dyDescent="0.3">
      <c r="A6" s="1" t="s">
        <v>14</v>
      </c>
      <c r="B6" s="1">
        <v>5</v>
      </c>
      <c r="C6" s="1">
        <v>697.7</v>
      </c>
      <c r="D6" s="1">
        <v>128</v>
      </c>
      <c r="E6" s="1">
        <v>8</v>
      </c>
      <c r="F6" s="1">
        <v>184</v>
      </c>
      <c r="G6" s="1">
        <v>4400</v>
      </c>
      <c r="H6" s="1">
        <v>1600</v>
      </c>
      <c r="I6" s="1">
        <v>2</v>
      </c>
      <c r="J6" s="1">
        <v>50</v>
      </c>
      <c r="L6">
        <v>5</v>
      </c>
      <c r="M6">
        <v>-697.7</v>
      </c>
      <c r="N6">
        <v>128</v>
      </c>
      <c r="O6">
        <v>8</v>
      </c>
      <c r="P6">
        <v>-184</v>
      </c>
      <c r="Q6">
        <v>4400</v>
      </c>
      <c r="R6">
        <v>1600</v>
      </c>
      <c r="S6">
        <v>-2</v>
      </c>
      <c r="T6">
        <v>50</v>
      </c>
      <c r="V6">
        <f t="shared" si="1"/>
        <v>-2.109966464133604</v>
      </c>
      <c r="W6">
        <f t="shared" si="2"/>
        <v>0.7921931765931064</v>
      </c>
      <c r="X6">
        <f t="shared" si="3"/>
        <v>-0.52968874466085825</v>
      </c>
      <c r="Y6">
        <f t="shared" si="4"/>
        <v>-0.21425382697944587</v>
      </c>
      <c r="Z6">
        <f t="shared" si="5"/>
        <v>0.14718970825378264</v>
      </c>
      <c r="AA6">
        <f t="shared" si="6"/>
        <v>6.6829200387159143E-2</v>
      </c>
      <c r="AB6">
        <f t="shared" si="7"/>
        <v>-1.1442198393868823</v>
      </c>
      <c r="AC6">
        <f t="shared" si="8"/>
        <v>0.62418499251346182</v>
      </c>
      <c r="AD6">
        <f t="shared" si="9"/>
        <v>-0.16031300164873477</v>
      </c>
      <c r="AF6">
        <v>13.394609130850847</v>
      </c>
      <c r="AG6">
        <v>2.6419111726314708E-2</v>
      </c>
      <c r="AH6">
        <v>10.189653548027497</v>
      </c>
      <c r="AI6">
        <v>2.9339133027328641</v>
      </c>
      <c r="AJ6">
        <v>7.2678536741781246</v>
      </c>
      <c r="AK6">
        <v>1.9614585901075514</v>
      </c>
      <c r="AL6">
        <v>8.9045751972505673</v>
      </c>
      <c r="AM6">
        <v>4.7314520817494723E-2</v>
      </c>
      <c r="AN6">
        <v>14.350597052355416</v>
      </c>
      <c r="AP6">
        <f t="shared" si="10"/>
        <v>7.6861169733518029</v>
      </c>
      <c r="AS6">
        <v>0.17205697016837307</v>
      </c>
    </row>
    <row r="7" spans="1:45" x14ac:dyDescent="0.3">
      <c r="A7" s="1" t="s">
        <v>15</v>
      </c>
      <c r="B7" s="1">
        <v>7.51</v>
      </c>
      <c r="C7" s="1">
        <v>2250</v>
      </c>
      <c r="D7" s="1">
        <v>128</v>
      </c>
      <c r="E7" s="1">
        <v>12</v>
      </c>
      <c r="F7" s="1">
        <v>210</v>
      </c>
      <c r="G7" s="1">
        <v>5003</v>
      </c>
      <c r="H7" s="1">
        <v>2800</v>
      </c>
      <c r="I7" s="1">
        <v>8</v>
      </c>
      <c r="J7" s="1">
        <v>50</v>
      </c>
      <c r="L7">
        <v>7.51</v>
      </c>
      <c r="M7">
        <v>-2250</v>
      </c>
      <c r="N7">
        <v>128</v>
      </c>
      <c r="O7">
        <v>12</v>
      </c>
      <c r="P7">
        <v>-210</v>
      </c>
      <c r="Q7">
        <v>5003</v>
      </c>
      <c r="R7">
        <v>2800</v>
      </c>
      <c r="S7">
        <v>-8</v>
      </c>
      <c r="T7">
        <v>50</v>
      </c>
      <c r="V7">
        <f t="shared" si="1"/>
        <v>0.30112545935081697</v>
      </c>
      <c r="W7">
        <f t="shared" si="2"/>
        <v>0.22987943894263468</v>
      </c>
      <c r="X7">
        <f t="shared" si="3"/>
        <v>-0.52968874466085825</v>
      </c>
      <c r="Y7">
        <f t="shared" si="4"/>
        <v>0.64217966470757126</v>
      </c>
      <c r="Z7">
        <f t="shared" si="5"/>
        <v>-0.52420194343013615</v>
      </c>
      <c r="AA7">
        <f t="shared" si="6"/>
        <v>0.59465048749963345</v>
      </c>
      <c r="AB7">
        <f t="shared" si="7"/>
        <v>0.23303561491219968</v>
      </c>
      <c r="AC7">
        <f t="shared" si="8"/>
        <v>-2.8372045114248297E-2</v>
      </c>
      <c r="AD7">
        <f t="shared" si="9"/>
        <v>-0.16031300164873477</v>
      </c>
      <c r="AF7">
        <v>1.5594332796782848</v>
      </c>
      <c r="AG7">
        <v>0.52541231721283266</v>
      </c>
      <c r="AH7">
        <v>10.189653548027497</v>
      </c>
      <c r="AI7">
        <v>0.73347832568321603</v>
      </c>
      <c r="AJ7">
        <v>11.338624169888202</v>
      </c>
      <c r="AK7">
        <v>0.76160448894305344</v>
      </c>
      <c r="AL7">
        <v>2.5817999092619988</v>
      </c>
      <c r="AM7">
        <v>0.7570323330799158</v>
      </c>
      <c r="AN7">
        <v>14.350597052355416</v>
      </c>
      <c r="AP7">
        <f t="shared" si="10"/>
        <v>6.5419901730383563</v>
      </c>
      <c r="AS7">
        <v>0.29530149179708676</v>
      </c>
    </row>
    <row r="8" spans="1:45" x14ac:dyDescent="0.3">
      <c r="A8" s="1" t="s">
        <v>16</v>
      </c>
      <c r="B8" s="1">
        <v>7.78</v>
      </c>
      <c r="C8" s="1">
        <v>1899</v>
      </c>
      <c r="D8" s="1">
        <v>256</v>
      </c>
      <c r="E8" s="1">
        <v>12</v>
      </c>
      <c r="F8" s="1">
        <v>205</v>
      </c>
      <c r="G8" s="1">
        <v>4600</v>
      </c>
      <c r="H8" s="1">
        <v>2400</v>
      </c>
      <c r="I8" s="1">
        <v>2</v>
      </c>
      <c r="J8" s="1">
        <v>108</v>
      </c>
      <c r="L8">
        <v>7.78</v>
      </c>
      <c r="M8">
        <v>-1899</v>
      </c>
      <c r="N8">
        <v>256</v>
      </c>
      <c r="O8">
        <v>12</v>
      </c>
      <c r="P8">
        <v>-205</v>
      </c>
      <c r="Q8">
        <v>4600</v>
      </c>
      <c r="R8">
        <v>2400</v>
      </c>
      <c r="S8">
        <v>-2</v>
      </c>
      <c r="T8">
        <v>108</v>
      </c>
      <c r="V8">
        <f t="shared" si="1"/>
        <v>0.56048594514396233</v>
      </c>
      <c r="W8">
        <f t="shared" si="2"/>
        <v>0.35702762029631346</v>
      </c>
      <c r="X8">
        <f t="shared" si="3"/>
        <v>-6.1120132011521076E-2</v>
      </c>
      <c r="Y8">
        <f t="shared" si="4"/>
        <v>0.64217966470757126</v>
      </c>
      <c r="Z8">
        <f t="shared" si="5"/>
        <v>-0.39508816426015181</v>
      </c>
      <c r="AA8">
        <f t="shared" si="6"/>
        <v>0.24189430390705111</v>
      </c>
      <c r="AB8">
        <f t="shared" si="7"/>
        <v>-0.22604953652082765</v>
      </c>
      <c r="AC8">
        <f t="shared" si="8"/>
        <v>0.62418499251346182</v>
      </c>
      <c r="AD8">
        <f t="shared" si="9"/>
        <v>1.3044646983472388</v>
      </c>
      <c r="AF8">
        <v>0.97893654817200693</v>
      </c>
      <c r="AG8">
        <v>0.35725141767245744</v>
      </c>
      <c r="AH8">
        <v>7.4177521704309264</v>
      </c>
      <c r="AI8">
        <v>0.73347832568321603</v>
      </c>
      <c r="AJ8">
        <v>10.485768144463426</v>
      </c>
      <c r="AK8">
        <v>1.5017417330510938</v>
      </c>
      <c r="AL8">
        <v>4.2678733193922831</v>
      </c>
      <c r="AM8">
        <v>4.7314520817494723E-2</v>
      </c>
      <c r="AN8">
        <v>5.3983757089393869</v>
      </c>
      <c r="AP8">
        <f t="shared" si="10"/>
        <v>5.584665781282018</v>
      </c>
      <c r="AS8">
        <v>0.39842379141736128</v>
      </c>
    </row>
    <row r="9" spans="1:45" x14ac:dyDescent="0.3">
      <c r="A9" s="1" t="s">
        <v>17</v>
      </c>
      <c r="B9" s="1">
        <v>5.82</v>
      </c>
      <c r="C9" s="1">
        <v>998</v>
      </c>
      <c r="D9" s="1">
        <v>128</v>
      </c>
      <c r="E9" s="1">
        <v>8</v>
      </c>
      <c r="F9" s="1">
        <v>205.5</v>
      </c>
      <c r="G9" s="1">
        <v>4520</v>
      </c>
      <c r="H9" s="1">
        <v>2200</v>
      </c>
      <c r="I9" s="1">
        <v>6</v>
      </c>
      <c r="J9" s="1">
        <v>64</v>
      </c>
      <c r="L9">
        <v>5.82</v>
      </c>
      <c r="M9">
        <v>-998</v>
      </c>
      <c r="N9">
        <v>128</v>
      </c>
      <c r="O9">
        <v>8</v>
      </c>
      <c r="P9">
        <v>-205.5</v>
      </c>
      <c r="Q9">
        <v>4520</v>
      </c>
      <c r="R9">
        <v>2200</v>
      </c>
      <c r="S9">
        <v>-6</v>
      </c>
      <c r="T9">
        <v>64</v>
      </c>
      <c r="V9">
        <f t="shared" si="1"/>
        <v>-1.3222790628359045</v>
      </c>
      <c r="W9">
        <f t="shared" si="2"/>
        <v>0.6834108436571813</v>
      </c>
      <c r="X9">
        <f t="shared" si="3"/>
        <v>-0.52968874466085825</v>
      </c>
      <c r="Y9">
        <f t="shared" si="4"/>
        <v>-0.21425382697944587</v>
      </c>
      <c r="Z9">
        <f t="shared" si="5"/>
        <v>-0.40799954217715023</v>
      </c>
      <c r="AA9">
        <f t="shared" si="6"/>
        <v>0.17186826249909432</v>
      </c>
      <c r="AB9">
        <f t="shared" si="7"/>
        <v>-0.45559211223734131</v>
      </c>
      <c r="AC9">
        <f t="shared" si="8"/>
        <v>0.18914696742832174</v>
      </c>
      <c r="AD9">
        <f t="shared" si="9"/>
        <v>0.19325402938477607</v>
      </c>
      <c r="AF9">
        <v>8.2494020494981211</v>
      </c>
      <c r="AG9">
        <v>7.3615574863421948E-2</v>
      </c>
      <c r="AH9">
        <v>10.189653548027497</v>
      </c>
      <c r="AI9">
        <v>2.9339133027328641</v>
      </c>
      <c r="AJ9">
        <v>10.569553413888462</v>
      </c>
      <c r="AK9">
        <v>1.6782730061607734</v>
      </c>
      <c r="AL9">
        <v>5.2689794066571407</v>
      </c>
      <c r="AM9">
        <v>0.42583068735745266</v>
      </c>
      <c r="AN9">
        <v>11.79682858134959</v>
      </c>
      <c r="AP9">
        <f t="shared" si="10"/>
        <v>7.1544426456947239</v>
      </c>
      <c r="AS9">
        <v>0.22932854894479282</v>
      </c>
    </row>
    <row r="10" spans="1:45" x14ac:dyDescent="0.3">
      <c r="A10" s="1" t="s">
        <v>18</v>
      </c>
      <c r="B10" s="1">
        <v>8.7799999999999994</v>
      </c>
      <c r="C10" s="1">
        <v>555</v>
      </c>
      <c r="D10" s="1">
        <v>32</v>
      </c>
      <c r="E10" s="1">
        <v>4</v>
      </c>
      <c r="F10" s="1">
        <v>161</v>
      </c>
      <c r="G10" s="1">
        <v>3000</v>
      </c>
      <c r="H10" s="1">
        <v>2200</v>
      </c>
      <c r="I10" s="1">
        <v>30</v>
      </c>
      <c r="J10" s="1">
        <v>12</v>
      </c>
      <c r="L10">
        <v>8.7799999999999994</v>
      </c>
      <c r="M10">
        <v>-555</v>
      </c>
      <c r="N10">
        <v>32</v>
      </c>
      <c r="O10">
        <v>4</v>
      </c>
      <c r="P10">
        <v>-161</v>
      </c>
      <c r="Q10">
        <v>3000</v>
      </c>
      <c r="R10">
        <v>2200</v>
      </c>
      <c r="S10">
        <v>-30</v>
      </c>
      <c r="T10">
        <v>12</v>
      </c>
      <c r="V10">
        <f t="shared" si="1"/>
        <v>1.521080336970424</v>
      </c>
      <c r="W10">
        <f t="shared" si="2"/>
        <v>0.84388561385569894</v>
      </c>
      <c r="X10">
        <f t="shared" si="3"/>
        <v>-0.88111520414786104</v>
      </c>
      <c r="Y10">
        <f t="shared" si="4"/>
        <v>-1.0706873186664629</v>
      </c>
      <c r="Z10">
        <f t="shared" si="5"/>
        <v>0.74111309243571089</v>
      </c>
      <c r="AA10">
        <f t="shared" si="6"/>
        <v>-1.1586265242520846</v>
      </c>
      <c r="AB10">
        <f t="shared" si="7"/>
        <v>-0.45559211223734131</v>
      </c>
      <c r="AC10">
        <f t="shared" si="8"/>
        <v>-2.4210811830825185</v>
      </c>
      <c r="AD10">
        <f t="shared" si="9"/>
        <v>-1.119994943025407</v>
      </c>
      <c r="AF10">
        <v>8.3046742704767868E-4</v>
      </c>
      <c r="AG10">
        <v>1.228708677508843E-2</v>
      </c>
      <c r="AH10">
        <v>12.556747546222592</v>
      </c>
      <c r="AI10">
        <v>6.6013049311489427</v>
      </c>
      <c r="AJ10">
        <v>4.418287654592314</v>
      </c>
      <c r="AK10">
        <v>6.895752855846859</v>
      </c>
      <c r="AL10">
        <v>5.2689794066571407</v>
      </c>
      <c r="AM10">
        <v>10.645767183936314</v>
      </c>
      <c r="AN10">
        <v>22.542555654153325</v>
      </c>
      <c r="AP10">
        <f t="shared" si="10"/>
        <v>8.3031628182735062</v>
      </c>
      <c r="AS10">
        <v>0.10558923253690888</v>
      </c>
    </row>
    <row r="11" spans="1:45" x14ac:dyDescent="0.3">
      <c r="A11" s="1" t="s">
        <v>19</v>
      </c>
      <c r="B11" s="1">
        <v>6.81</v>
      </c>
      <c r="C11" s="1">
        <v>3700</v>
      </c>
      <c r="D11" s="1">
        <v>512</v>
      </c>
      <c r="E11" s="1">
        <v>16</v>
      </c>
      <c r="F11" s="1">
        <v>187</v>
      </c>
      <c r="G11" s="1">
        <v>5100</v>
      </c>
      <c r="H11" s="1">
        <v>2800</v>
      </c>
      <c r="I11" s="1">
        <v>1</v>
      </c>
      <c r="J11" s="1">
        <v>200</v>
      </c>
      <c r="L11">
        <v>6.81</v>
      </c>
      <c r="M11">
        <v>-3700</v>
      </c>
      <c r="N11">
        <v>512</v>
      </c>
      <c r="O11">
        <v>16</v>
      </c>
      <c r="P11">
        <v>-187</v>
      </c>
      <c r="Q11">
        <v>5100</v>
      </c>
      <c r="R11">
        <v>2800</v>
      </c>
      <c r="S11">
        <v>-1</v>
      </c>
      <c r="T11">
        <v>200</v>
      </c>
      <c r="V11">
        <f t="shared" si="1"/>
        <v>-0.37129061492770704</v>
      </c>
      <c r="W11">
        <f t="shared" si="2"/>
        <v>-0.29537658089449997</v>
      </c>
      <c r="X11">
        <f t="shared" si="3"/>
        <v>0.87601709328715316</v>
      </c>
      <c r="Y11">
        <f t="shared" si="4"/>
        <v>1.4986131563945884</v>
      </c>
      <c r="Z11">
        <f t="shared" si="5"/>
        <v>6.9721440751792013E-2</v>
      </c>
      <c r="AA11">
        <f t="shared" si="6"/>
        <v>0.67955706270678107</v>
      </c>
      <c r="AB11">
        <f t="shared" si="7"/>
        <v>0.23303561491219968</v>
      </c>
      <c r="AC11">
        <f t="shared" si="8"/>
        <v>0.73294449878474688</v>
      </c>
      <c r="AD11">
        <f t="shared" si="9"/>
        <v>3.6279051879960242</v>
      </c>
      <c r="AF11">
        <v>3.6909663424338102</v>
      </c>
      <c r="AG11">
        <v>1.5627733299833904</v>
      </c>
      <c r="AH11">
        <v>3.1912886837985286</v>
      </c>
      <c r="AI11">
        <v>0</v>
      </c>
      <c r="AJ11">
        <v>7.6915477465431801</v>
      </c>
      <c r="AK11">
        <v>0.62061775702621724</v>
      </c>
      <c r="AL11">
        <v>2.5817999092619988</v>
      </c>
      <c r="AM11">
        <v>1.1828630204373669E-2</v>
      </c>
      <c r="AN11">
        <v>0</v>
      </c>
      <c r="AP11">
        <f t="shared" si="10"/>
        <v>4.3989569671970532</v>
      </c>
      <c r="AS11">
        <v>0.52614749786564685</v>
      </c>
    </row>
    <row r="12" spans="1:45" x14ac:dyDescent="0.3">
      <c r="A12" s="1" t="s">
        <v>20</v>
      </c>
      <c r="B12" s="1">
        <v>8.2200000000000006</v>
      </c>
      <c r="C12" s="1">
        <v>3048</v>
      </c>
      <c r="D12" s="1">
        <v>128</v>
      </c>
      <c r="E12" s="1">
        <v>8</v>
      </c>
      <c r="F12" s="1">
        <v>167</v>
      </c>
      <c r="G12" s="1">
        <v>3900</v>
      </c>
      <c r="H12" s="1">
        <v>3360</v>
      </c>
      <c r="I12" s="1">
        <v>3</v>
      </c>
      <c r="J12" s="1">
        <v>50</v>
      </c>
      <c r="L12">
        <v>8.2200000000000006</v>
      </c>
      <c r="M12">
        <v>-3048</v>
      </c>
      <c r="N12">
        <v>128</v>
      </c>
      <c r="O12">
        <v>8</v>
      </c>
      <c r="P12">
        <v>-167</v>
      </c>
      <c r="Q12">
        <v>3900</v>
      </c>
      <c r="R12">
        <v>3360</v>
      </c>
      <c r="S12">
        <v>-3</v>
      </c>
      <c r="T12">
        <v>50</v>
      </c>
      <c r="V12">
        <f t="shared" si="1"/>
        <v>0.98314747754760623</v>
      </c>
      <c r="W12">
        <f t="shared" si="2"/>
        <v>-5.9192494733250452E-2</v>
      </c>
      <c r="X12">
        <f t="shared" si="3"/>
        <v>-0.52968874466085825</v>
      </c>
      <c r="Y12">
        <f t="shared" si="4"/>
        <v>-0.21425382697944587</v>
      </c>
      <c r="Z12">
        <f t="shared" si="5"/>
        <v>0.58617655743172958</v>
      </c>
      <c r="AA12">
        <f t="shared" si="6"/>
        <v>-0.37083355841257076</v>
      </c>
      <c r="AB12">
        <f t="shared" si="7"/>
        <v>0.87575482691843798</v>
      </c>
      <c r="AC12">
        <f t="shared" si="8"/>
        <v>0.51542548624217677</v>
      </c>
      <c r="AD12">
        <f t="shared" si="9"/>
        <v>-0.16031300164873477</v>
      </c>
      <c r="AF12">
        <v>0.32120634595030195</v>
      </c>
      <c r="AG12">
        <v>1.0280443944405941</v>
      </c>
      <c r="AH12">
        <v>10.189653548027497</v>
      </c>
      <c r="AI12">
        <v>2.9339133027328641</v>
      </c>
      <c r="AJ12">
        <v>5.0936376018559706</v>
      </c>
      <c r="AK12">
        <v>3.3789188993649617</v>
      </c>
      <c r="AL12">
        <v>0.92944796733431934</v>
      </c>
      <c r="AM12">
        <v>0.10645767183936317</v>
      </c>
      <c r="AN12">
        <v>14.350597052355416</v>
      </c>
      <c r="AP12">
        <f t="shared" si="10"/>
        <v>6.1912742455734655</v>
      </c>
      <c r="AS12">
        <v>0.33308036097149951</v>
      </c>
    </row>
    <row r="13" spans="1:45" x14ac:dyDescent="0.3">
      <c r="A13" s="1" t="s">
        <v>21</v>
      </c>
      <c r="B13" s="1">
        <v>6.79</v>
      </c>
      <c r="C13" s="1">
        <v>11000</v>
      </c>
      <c r="D13" s="1">
        <v>1000</v>
      </c>
      <c r="E13" s="1">
        <v>16</v>
      </c>
      <c r="F13" s="1">
        <v>246</v>
      </c>
      <c r="G13" s="1">
        <v>5000</v>
      </c>
      <c r="H13" s="1">
        <v>2620</v>
      </c>
      <c r="I13" s="1">
        <v>1</v>
      </c>
      <c r="J13" s="1">
        <v>48</v>
      </c>
      <c r="L13">
        <v>6.79</v>
      </c>
      <c r="M13">
        <v>-11000</v>
      </c>
      <c r="N13">
        <v>1000</v>
      </c>
      <c r="O13">
        <v>16</v>
      </c>
      <c r="P13">
        <v>-246</v>
      </c>
      <c r="Q13">
        <v>5000</v>
      </c>
      <c r="R13">
        <v>2620</v>
      </c>
      <c r="S13">
        <v>-1</v>
      </c>
      <c r="T13">
        <v>48</v>
      </c>
      <c r="V13">
        <f t="shared" si="1"/>
        <v>-0.39050250276423587</v>
      </c>
      <c r="W13">
        <f t="shared" si="2"/>
        <v>-2.9397689566262812</v>
      </c>
      <c r="X13">
        <f t="shared" si="3"/>
        <v>2.6624349290127509</v>
      </c>
      <c r="Y13">
        <f t="shared" si="4"/>
        <v>1.4986131563945884</v>
      </c>
      <c r="Z13">
        <f t="shared" si="5"/>
        <v>-1.4538211534540237</v>
      </c>
      <c r="AA13">
        <f t="shared" si="6"/>
        <v>0.59202451094683506</v>
      </c>
      <c r="AB13">
        <f t="shared" si="7"/>
        <v>2.6447296767337376E-2</v>
      </c>
      <c r="AC13">
        <f t="shared" si="8"/>
        <v>0.73294449878474688</v>
      </c>
      <c r="AD13">
        <f t="shared" si="9"/>
        <v>-0.21082257751066488</v>
      </c>
      <c r="AF13">
        <v>3.7651547659167282</v>
      </c>
      <c r="AG13">
        <v>15.167143514234974</v>
      </c>
      <c r="AH13">
        <v>0</v>
      </c>
      <c r="AI13">
        <v>0</v>
      </c>
      <c r="AJ13">
        <v>18.463406077987251</v>
      </c>
      <c r="AK13">
        <v>0.76619476176076218</v>
      </c>
      <c r="AL13">
        <v>3.2883700476947206</v>
      </c>
      <c r="AM13">
        <v>1.1828630204373669E-2</v>
      </c>
      <c r="AN13">
        <v>14.735830857671978</v>
      </c>
      <c r="AP13">
        <f t="shared" si="10"/>
        <v>7.4965277732741571</v>
      </c>
      <c r="AS13">
        <v>0.19247938336867443</v>
      </c>
    </row>
    <row r="14" spans="1:45" x14ac:dyDescent="0.3">
      <c r="A14" s="1" t="s">
        <v>22</v>
      </c>
      <c r="B14" s="1">
        <v>8.2200000000000006</v>
      </c>
      <c r="C14" s="1">
        <v>9504</v>
      </c>
      <c r="D14" s="1">
        <v>1000</v>
      </c>
      <c r="E14" s="1">
        <v>8</v>
      </c>
      <c r="F14" s="1">
        <v>221</v>
      </c>
      <c r="G14" s="1">
        <v>4422</v>
      </c>
      <c r="H14" s="1">
        <v>3770</v>
      </c>
      <c r="I14" s="1">
        <v>1</v>
      </c>
      <c r="J14" s="1">
        <v>48</v>
      </c>
      <c r="L14">
        <v>8.2200000000000006</v>
      </c>
      <c r="M14">
        <v>-9504</v>
      </c>
      <c r="N14">
        <v>1000</v>
      </c>
      <c r="O14">
        <v>8</v>
      </c>
      <c r="P14">
        <v>-221</v>
      </c>
      <c r="Q14">
        <v>4422</v>
      </c>
      <c r="R14">
        <v>3770</v>
      </c>
      <c r="S14">
        <v>-1</v>
      </c>
      <c r="T14">
        <v>48</v>
      </c>
      <c r="V14">
        <f t="shared" si="1"/>
        <v>0.98314747754760623</v>
      </c>
      <c r="W14">
        <f t="shared" si="2"/>
        <v>-2.3978496423667268</v>
      </c>
      <c r="X14">
        <f t="shared" si="3"/>
        <v>2.6624349290127509</v>
      </c>
      <c r="Y14">
        <f t="shared" si="4"/>
        <v>-0.21425382697944587</v>
      </c>
      <c r="Z14">
        <f t="shared" si="5"/>
        <v>-0.80825225760410191</v>
      </c>
      <c r="AA14">
        <f t="shared" si="6"/>
        <v>8.6086361774347253E-2</v>
      </c>
      <c r="AB14">
        <f t="shared" si="7"/>
        <v>1.346317107137291</v>
      </c>
      <c r="AC14">
        <f t="shared" si="8"/>
        <v>0.73294449878474688</v>
      </c>
      <c r="AD14">
        <f t="shared" si="9"/>
        <v>-0.21082257751066488</v>
      </c>
      <c r="AF14">
        <v>0.32120634595030195</v>
      </c>
      <c r="AG14">
        <v>11.239808672918185</v>
      </c>
      <c r="AH14">
        <v>0</v>
      </c>
      <c r="AI14">
        <v>2.9339133027328641</v>
      </c>
      <c r="AJ14">
        <v>13.33226681634247</v>
      </c>
      <c r="AK14">
        <v>1.9078893171442859</v>
      </c>
      <c r="AL14">
        <v>0.24355857307272616</v>
      </c>
      <c r="AM14">
        <v>1.1828630204373669E-2</v>
      </c>
      <c r="AN14">
        <v>14.735830857671978</v>
      </c>
      <c r="AP14">
        <f t="shared" si="10"/>
        <v>6.687772612465019</v>
      </c>
      <c r="AS14">
        <v>0.2795979115609768</v>
      </c>
    </row>
    <row r="15" spans="1:45" x14ac:dyDescent="0.3">
      <c r="A15" s="1" t="s">
        <v>23</v>
      </c>
      <c r="B15" s="1">
        <v>5.48</v>
      </c>
      <c r="C15" s="1">
        <v>2819</v>
      </c>
      <c r="D15" s="1">
        <v>128</v>
      </c>
      <c r="E15" s="1">
        <v>4</v>
      </c>
      <c r="F15" s="1">
        <v>174</v>
      </c>
      <c r="G15" s="1">
        <v>4085</v>
      </c>
      <c r="H15" s="1">
        <v>3220</v>
      </c>
      <c r="I15" s="1">
        <v>9</v>
      </c>
      <c r="J15" s="1">
        <v>12</v>
      </c>
      <c r="L15">
        <v>5.48</v>
      </c>
      <c r="M15">
        <v>-2819</v>
      </c>
      <c r="N15">
        <v>128</v>
      </c>
      <c r="O15">
        <v>4</v>
      </c>
      <c r="P15">
        <v>-174</v>
      </c>
      <c r="Q15">
        <v>4085</v>
      </c>
      <c r="R15">
        <v>3220</v>
      </c>
      <c r="S15">
        <v>-9</v>
      </c>
      <c r="T15">
        <v>12</v>
      </c>
      <c r="V15">
        <f t="shared" si="1"/>
        <v>-1.6488811560569014</v>
      </c>
      <c r="W15">
        <f t="shared" si="2"/>
        <v>2.3761731847924607E-2</v>
      </c>
      <c r="X15">
        <f t="shared" si="3"/>
        <v>-0.52968874466085825</v>
      </c>
      <c r="Y15">
        <f t="shared" si="4"/>
        <v>-1.0706873186664629</v>
      </c>
      <c r="Z15">
        <f t="shared" si="5"/>
        <v>0.40541726659375144</v>
      </c>
      <c r="AA15">
        <f t="shared" si="6"/>
        <v>-0.20889833765667071</v>
      </c>
      <c r="AB15">
        <f t="shared" si="7"/>
        <v>0.71507502391687838</v>
      </c>
      <c r="AC15">
        <f t="shared" si="8"/>
        <v>-0.13713155138553332</v>
      </c>
      <c r="AD15">
        <f t="shared" si="9"/>
        <v>-1.119994943025407</v>
      </c>
      <c r="AF15">
        <v>10.232189168653559</v>
      </c>
      <c r="AG15">
        <v>0.86670702978321879</v>
      </c>
      <c r="AH15">
        <v>10.189653548027497</v>
      </c>
      <c r="AI15">
        <v>6.6013049311489427</v>
      </c>
      <c r="AJ15">
        <v>5.942226013080032</v>
      </c>
      <c r="AK15">
        <v>2.8098085851981112</v>
      </c>
      <c r="AL15">
        <v>1.2650819555383792</v>
      </c>
      <c r="AM15">
        <v>0.95811904655426849</v>
      </c>
      <c r="AN15">
        <v>22.542555654153325</v>
      </c>
      <c r="AP15">
        <f t="shared" si="10"/>
        <v>7.8363030781190011</v>
      </c>
      <c r="AS15">
        <v>0.15587903024751615</v>
      </c>
    </row>
    <row r="16" spans="1:45" x14ac:dyDescent="0.3">
      <c r="A16" s="1" t="s">
        <v>24</v>
      </c>
      <c r="B16" s="1">
        <v>6.83</v>
      </c>
      <c r="C16" s="1">
        <v>6499</v>
      </c>
      <c r="D16" s="1">
        <v>512</v>
      </c>
      <c r="E16" s="1">
        <v>16</v>
      </c>
      <c r="F16" s="1">
        <v>246</v>
      </c>
      <c r="G16" s="1">
        <v>6000</v>
      </c>
      <c r="H16" s="1">
        <v>4200</v>
      </c>
      <c r="I16" s="1">
        <v>2</v>
      </c>
      <c r="J16" s="1">
        <v>50</v>
      </c>
      <c r="L16">
        <v>6.83</v>
      </c>
      <c r="M16">
        <v>-6499</v>
      </c>
      <c r="N16">
        <v>512</v>
      </c>
      <c r="O16">
        <v>16</v>
      </c>
      <c r="P16">
        <v>-246</v>
      </c>
      <c r="Q16">
        <v>6000</v>
      </c>
      <c r="R16">
        <v>4200</v>
      </c>
      <c r="S16">
        <v>-2</v>
      </c>
      <c r="T16">
        <v>50</v>
      </c>
      <c r="V16">
        <f t="shared" si="1"/>
        <v>-0.35207872709117732</v>
      </c>
      <c r="W16">
        <f t="shared" si="2"/>
        <v>-1.3093018219456309</v>
      </c>
      <c r="X16">
        <f t="shared" si="3"/>
        <v>0.87601709328715316</v>
      </c>
      <c r="Y16">
        <f t="shared" si="4"/>
        <v>1.4986131563945884</v>
      </c>
      <c r="Z16">
        <f t="shared" si="5"/>
        <v>-1.4538211534540237</v>
      </c>
      <c r="AA16">
        <f t="shared" si="6"/>
        <v>1.4673500285462948</v>
      </c>
      <c r="AB16">
        <f t="shared" si="7"/>
        <v>1.8398336449277952</v>
      </c>
      <c r="AC16">
        <f t="shared" si="8"/>
        <v>0.62418499251346182</v>
      </c>
      <c r="AD16">
        <f t="shared" si="9"/>
        <v>-0.16031300164873477</v>
      </c>
      <c r="AF16">
        <v>3.6175161122193757</v>
      </c>
      <c r="AG16">
        <v>5.1258525262921451</v>
      </c>
      <c r="AH16">
        <v>3.1912886837985286</v>
      </c>
      <c r="AI16">
        <v>0</v>
      </c>
      <c r="AJ16">
        <v>18.463406077987251</v>
      </c>
      <c r="AK16">
        <v>0</v>
      </c>
      <c r="AL16">
        <v>0</v>
      </c>
      <c r="AM16">
        <v>4.7314520817494723E-2</v>
      </c>
      <c r="AN16">
        <v>14.350597052355416</v>
      </c>
      <c r="AP16">
        <f t="shared" si="10"/>
        <v>6.6929795288399188</v>
      </c>
      <c r="AS16">
        <v>0.27903702624860627</v>
      </c>
    </row>
    <row r="17" spans="1:45" x14ac:dyDescent="0.3">
      <c r="A17" s="1" t="s">
        <v>25</v>
      </c>
      <c r="B17" s="1">
        <v>8.23</v>
      </c>
      <c r="C17" s="1">
        <v>3999</v>
      </c>
      <c r="D17" s="1">
        <v>512</v>
      </c>
      <c r="E17" s="1">
        <v>16</v>
      </c>
      <c r="F17" s="1">
        <v>239</v>
      </c>
      <c r="G17" s="1">
        <v>6000</v>
      </c>
      <c r="H17" s="1">
        <v>3200</v>
      </c>
      <c r="I17" s="1">
        <v>2</v>
      </c>
      <c r="J17" s="1">
        <v>50</v>
      </c>
      <c r="L17">
        <v>8.23</v>
      </c>
      <c r="M17">
        <v>-3999</v>
      </c>
      <c r="N17">
        <v>512</v>
      </c>
      <c r="O17">
        <v>16</v>
      </c>
      <c r="P17">
        <v>-239</v>
      </c>
      <c r="Q17">
        <v>6000</v>
      </c>
      <c r="R17">
        <v>3200</v>
      </c>
      <c r="S17">
        <v>-2</v>
      </c>
      <c r="T17">
        <v>50</v>
      </c>
      <c r="V17">
        <f t="shared" si="1"/>
        <v>0.99275342146587064</v>
      </c>
      <c r="W17">
        <f t="shared" si="2"/>
        <v>-0.40368799464022637</v>
      </c>
      <c r="X17">
        <f t="shared" si="3"/>
        <v>0.87601709328715316</v>
      </c>
      <c r="Y17">
        <f t="shared" si="4"/>
        <v>1.4986131563945884</v>
      </c>
      <c r="Z17">
        <f t="shared" si="5"/>
        <v>-1.2730618626160457</v>
      </c>
      <c r="AA17">
        <f t="shared" si="6"/>
        <v>1.4673500285462948</v>
      </c>
      <c r="AB17">
        <f t="shared" si="7"/>
        <v>0.69212076634522701</v>
      </c>
      <c r="AC17">
        <f t="shared" si="8"/>
        <v>0.62418499251346182</v>
      </c>
      <c r="AD17">
        <f t="shared" si="9"/>
        <v>-0.16031300164873477</v>
      </c>
      <c r="AF17">
        <v>0.31041026939868333</v>
      </c>
      <c r="AG17">
        <v>1.845306909465172</v>
      </c>
      <c r="AH17">
        <v>3.1912886837985286</v>
      </c>
      <c r="AI17">
        <v>0</v>
      </c>
      <c r="AJ17">
        <v>16.942668430150075</v>
      </c>
      <c r="AK17">
        <v>0</v>
      </c>
      <c r="AL17">
        <v>1.3172448516642852</v>
      </c>
      <c r="AM17">
        <v>4.7314520817494723E-2</v>
      </c>
      <c r="AN17">
        <v>14.350597052355416</v>
      </c>
      <c r="AP17">
        <f t="shared" si="10"/>
        <v>6.164805813458333</v>
      </c>
      <c r="AS17">
        <v>0.3359315215713542</v>
      </c>
    </row>
    <row r="18" spans="1:45" x14ac:dyDescent="0.3">
      <c r="A18" s="1" t="s">
        <v>26</v>
      </c>
      <c r="B18" s="1">
        <v>7.47</v>
      </c>
      <c r="C18" s="1">
        <v>1399</v>
      </c>
      <c r="D18" s="1">
        <v>128</v>
      </c>
      <c r="E18" s="1">
        <v>6</v>
      </c>
      <c r="F18" s="1">
        <v>196</v>
      </c>
      <c r="G18" s="1">
        <v>4520</v>
      </c>
      <c r="H18" s="1">
        <v>3200</v>
      </c>
      <c r="I18" s="1">
        <v>11</v>
      </c>
      <c r="J18" s="1">
        <v>48</v>
      </c>
      <c r="L18">
        <v>7.47</v>
      </c>
      <c r="M18">
        <v>-1399</v>
      </c>
      <c r="N18">
        <v>128</v>
      </c>
      <c r="O18">
        <v>6</v>
      </c>
      <c r="P18">
        <v>-196</v>
      </c>
      <c r="Q18">
        <v>4520</v>
      </c>
      <c r="R18">
        <v>3200</v>
      </c>
      <c r="S18">
        <v>-11</v>
      </c>
      <c r="T18">
        <v>48</v>
      </c>
      <c r="V18">
        <f t="shared" si="1"/>
        <v>0.26270168367775842</v>
      </c>
      <c r="W18">
        <f t="shared" si="2"/>
        <v>0.53815038575739438</v>
      </c>
      <c r="X18">
        <f t="shared" si="3"/>
        <v>-0.52968874466085825</v>
      </c>
      <c r="Y18">
        <f t="shared" si="4"/>
        <v>-0.6424705728229545</v>
      </c>
      <c r="Z18">
        <f t="shared" si="5"/>
        <v>-0.16268336175417988</v>
      </c>
      <c r="AA18">
        <f t="shared" si="6"/>
        <v>0.17186826249909432</v>
      </c>
      <c r="AB18">
        <f t="shared" si="7"/>
        <v>0.69212076634522701</v>
      </c>
      <c r="AC18">
        <f t="shared" si="8"/>
        <v>-0.35465056392810335</v>
      </c>
      <c r="AD18">
        <f t="shared" si="9"/>
        <v>-0.21082257751066488</v>
      </c>
      <c r="AF18">
        <v>1.6568747911185375</v>
      </c>
      <c r="AG18">
        <v>0.17354086313014688</v>
      </c>
      <c r="AH18">
        <v>10.189653548027497</v>
      </c>
      <c r="AI18">
        <v>4.5842395355201004</v>
      </c>
      <c r="AJ18">
        <v>9.0346459532754615</v>
      </c>
      <c r="AK18">
        <v>1.6782730061607734</v>
      </c>
      <c r="AL18">
        <v>1.3172448516642852</v>
      </c>
      <c r="AM18">
        <v>1.431264254729216</v>
      </c>
      <c r="AN18">
        <v>14.735830857671978</v>
      </c>
      <c r="AP18">
        <f t="shared" si="10"/>
        <v>6.6933973183502262</v>
      </c>
      <c r="AS18">
        <v>0.27899202226100173</v>
      </c>
    </row>
    <row r="19" spans="1:45" x14ac:dyDescent="0.3">
      <c r="A19" s="1" t="s">
        <v>27</v>
      </c>
      <c r="B19" s="1">
        <v>7.28</v>
      </c>
      <c r="C19" s="1">
        <v>939</v>
      </c>
      <c r="D19" s="1">
        <v>128</v>
      </c>
      <c r="E19" s="1">
        <v>8</v>
      </c>
      <c r="F19" s="1">
        <v>172</v>
      </c>
      <c r="G19" s="1">
        <v>4025</v>
      </c>
      <c r="H19" s="1">
        <v>2100</v>
      </c>
      <c r="I19" s="1">
        <v>12</v>
      </c>
      <c r="J19" s="1">
        <v>48</v>
      </c>
      <c r="L19">
        <v>7.28</v>
      </c>
      <c r="M19">
        <v>-939</v>
      </c>
      <c r="N19">
        <v>128</v>
      </c>
      <c r="O19">
        <v>8</v>
      </c>
      <c r="P19">
        <v>-172</v>
      </c>
      <c r="Q19">
        <v>4025</v>
      </c>
      <c r="R19">
        <v>2100</v>
      </c>
      <c r="S19">
        <v>-12</v>
      </c>
      <c r="T19">
        <v>48</v>
      </c>
      <c r="V19">
        <f t="shared" si="1"/>
        <v>8.0188749230731007E-2</v>
      </c>
      <c r="W19">
        <f t="shared" si="2"/>
        <v>0.70478332998158888</v>
      </c>
      <c r="X19">
        <f t="shared" si="3"/>
        <v>-0.52968874466085825</v>
      </c>
      <c r="Y19">
        <f t="shared" si="4"/>
        <v>-0.21425382697944587</v>
      </c>
      <c r="Z19">
        <f t="shared" si="5"/>
        <v>0.45706277826174518</v>
      </c>
      <c r="AA19">
        <f t="shared" si="6"/>
        <v>-0.26141786871263828</v>
      </c>
      <c r="AB19">
        <f t="shared" si="7"/>
        <v>-0.57036340009559816</v>
      </c>
      <c r="AC19">
        <f t="shared" si="8"/>
        <v>-0.4634100701993884</v>
      </c>
      <c r="AD19">
        <f t="shared" si="9"/>
        <v>-0.21082257751066488</v>
      </c>
      <c r="AF19">
        <v>2.1600457777508253</v>
      </c>
      <c r="AG19">
        <v>6.2474710726852851E-2</v>
      </c>
      <c r="AH19">
        <v>10.189653548027497</v>
      </c>
      <c r="AI19">
        <v>2.9339133027328641</v>
      </c>
      <c r="AJ19">
        <v>5.6931040341131061</v>
      </c>
      <c r="AK19">
        <v>2.9886384425930732</v>
      </c>
      <c r="AL19">
        <v>5.8090497958394964</v>
      </c>
      <c r="AM19">
        <v>1.7033227494298107</v>
      </c>
      <c r="AN19">
        <v>14.735830857671978</v>
      </c>
      <c r="AP19">
        <f t="shared" si="10"/>
        <v>6.802648985423656</v>
      </c>
      <c r="AS19">
        <v>0.26722351072721406</v>
      </c>
    </row>
    <row r="20" spans="1:45" x14ac:dyDescent="0.3">
      <c r="A20" s="1" t="s">
        <v>28</v>
      </c>
      <c r="B20" s="1">
        <v>8.64</v>
      </c>
      <c r="C20" s="1">
        <v>2369</v>
      </c>
      <c r="D20" s="1">
        <v>256</v>
      </c>
      <c r="E20" s="1">
        <v>12</v>
      </c>
      <c r="F20" s="1">
        <v>204</v>
      </c>
      <c r="G20" s="1">
        <v>5160</v>
      </c>
      <c r="H20" s="1">
        <v>3200</v>
      </c>
      <c r="I20" s="1">
        <v>2</v>
      </c>
      <c r="J20" s="1">
        <v>64</v>
      </c>
      <c r="L20">
        <v>8.64</v>
      </c>
      <c r="M20">
        <v>-2369</v>
      </c>
      <c r="N20">
        <v>256</v>
      </c>
      <c r="O20">
        <v>12</v>
      </c>
      <c r="P20">
        <v>-204</v>
      </c>
      <c r="Q20">
        <v>5160</v>
      </c>
      <c r="R20">
        <v>3200</v>
      </c>
      <c r="S20">
        <v>-2</v>
      </c>
      <c r="T20">
        <v>64</v>
      </c>
      <c r="V20">
        <f t="shared" si="1"/>
        <v>1.3865971221147204</v>
      </c>
      <c r="W20">
        <f t="shared" si="2"/>
        <v>0.18677222076289743</v>
      </c>
      <c r="X20">
        <f t="shared" si="3"/>
        <v>-6.1120132011521076E-2</v>
      </c>
      <c r="Y20">
        <f t="shared" si="4"/>
        <v>0.64217966470757126</v>
      </c>
      <c r="Z20">
        <f t="shared" si="5"/>
        <v>-0.36926540842615491</v>
      </c>
      <c r="AA20">
        <f t="shared" si="6"/>
        <v>0.73207659376274858</v>
      </c>
      <c r="AB20">
        <f t="shared" si="7"/>
        <v>0.69212076634522701</v>
      </c>
      <c r="AC20">
        <f t="shared" si="8"/>
        <v>0.62418499251346182</v>
      </c>
      <c r="AD20">
        <f t="shared" si="9"/>
        <v>0.19325402938477607</v>
      </c>
      <c r="AF20">
        <v>2.6667231824084273E-2</v>
      </c>
      <c r="AG20">
        <v>0.58976336881068581</v>
      </c>
      <c r="AH20">
        <v>7.4177521704309264</v>
      </c>
      <c r="AI20">
        <v>0.73347832568321603</v>
      </c>
      <c r="AJ20">
        <v>10.319197827691644</v>
      </c>
      <c r="AK20">
        <v>0.54062702389839379</v>
      </c>
      <c r="AL20">
        <v>1.3172448516642852</v>
      </c>
      <c r="AM20">
        <v>4.7314520817494723E-2</v>
      </c>
      <c r="AN20">
        <v>11.79682858134959</v>
      </c>
      <c r="AP20">
        <f t="shared" si="10"/>
        <v>5.7261569924488036</v>
      </c>
      <c r="AS20">
        <v>0.38318245922398864</v>
      </c>
    </row>
    <row r="21" spans="1:45" x14ac:dyDescent="0.3">
      <c r="A21" s="1" t="s">
        <v>29</v>
      </c>
      <c r="B21" s="1">
        <v>6.07</v>
      </c>
      <c r="C21" s="1">
        <v>4799</v>
      </c>
      <c r="D21" s="1">
        <v>512</v>
      </c>
      <c r="E21" s="1">
        <v>16</v>
      </c>
      <c r="F21" s="1">
        <v>235</v>
      </c>
      <c r="G21" s="1">
        <v>5000</v>
      </c>
      <c r="H21" s="1">
        <v>3000</v>
      </c>
      <c r="I21" s="1">
        <v>7</v>
      </c>
      <c r="J21" s="1">
        <v>64</v>
      </c>
      <c r="L21">
        <v>6.07</v>
      </c>
      <c r="M21">
        <v>-4799</v>
      </c>
      <c r="N21">
        <v>512</v>
      </c>
      <c r="O21">
        <v>16</v>
      </c>
      <c r="P21">
        <v>-235</v>
      </c>
      <c r="Q21">
        <v>5000</v>
      </c>
      <c r="R21">
        <v>3000</v>
      </c>
      <c r="S21">
        <v>-7</v>
      </c>
      <c r="T21">
        <v>64</v>
      </c>
      <c r="V21">
        <f t="shared" si="1"/>
        <v>-1.0821304648792887</v>
      </c>
      <c r="W21">
        <f t="shared" si="2"/>
        <v>-0.6934844193779558</v>
      </c>
      <c r="X21">
        <f t="shared" si="3"/>
        <v>0.87601709328715316</v>
      </c>
      <c r="Y21">
        <f t="shared" si="4"/>
        <v>1.4986131563945884</v>
      </c>
      <c r="Z21">
        <f t="shared" si="5"/>
        <v>-1.1697708392800581</v>
      </c>
      <c r="AA21">
        <f t="shared" si="6"/>
        <v>0.59202451094683506</v>
      </c>
      <c r="AB21">
        <f t="shared" si="7"/>
        <v>0.46257819062871336</v>
      </c>
      <c r="AC21">
        <f t="shared" si="8"/>
        <v>8.0387461157036724E-2</v>
      </c>
      <c r="AD21">
        <f t="shared" si="9"/>
        <v>0.19325402938477607</v>
      </c>
      <c r="AF21">
        <v>6.9275747281140108</v>
      </c>
      <c r="AG21">
        <v>2.7166198252944165</v>
      </c>
      <c r="AH21">
        <v>3.1912886837985286</v>
      </c>
      <c r="AI21">
        <v>0</v>
      </c>
      <c r="AJ21">
        <v>16.103015336158766</v>
      </c>
      <c r="AK21">
        <v>0.76619476176076218</v>
      </c>
      <c r="AL21">
        <v>1.8968325863965703</v>
      </c>
      <c r="AM21">
        <v>0.57960288001431048</v>
      </c>
      <c r="AN21">
        <v>11.79682858134959</v>
      </c>
      <c r="AP21">
        <f t="shared" si="10"/>
        <v>6.631587847784794</v>
      </c>
      <c r="AS21">
        <v>0.28565009427703514</v>
      </c>
    </row>
    <row r="22" spans="1:45" x14ac:dyDescent="0.3">
      <c r="A22" s="1" t="s">
        <v>30</v>
      </c>
      <c r="B22" s="1">
        <v>6.15</v>
      </c>
      <c r="C22" s="1">
        <v>249</v>
      </c>
      <c r="D22" s="1">
        <v>1.5625E-2</v>
      </c>
      <c r="E22" s="1">
        <v>1.5625E-2</v>
      </c>
      <c r="F22" s="1">
        <v>79.599999999999994</v>
      </c>
      <c r="G22" s="1">
        <v>1200</v>
      </c>
      <c r="H22" s="1">
        <v>0</v>
      </c>
      <c r="I22" s="1">
        <v>26</v>
      </c>
      <c r="J22" s="1">
        <v>2</v>
      </c>
      <c r="L22">
        <v>6.15</v>
      </c>
      <c r="M22">
        <v>-249</v>
      </c>
      <c r="N22">
        <v>1.5625E-2</v>
      </c>
      <c r="O22">
        <v>1.5625E-2</v>
      </c>
      <c r="P22">
        <v>-79.599999999999994</v>
      </c>
      <c r="Q22">
        <v>1200</v>
      </c>
      <c r="R22">
        <v>0</v>
      </c>
      <c r="S22">
        <v>-26</v>
      </c>
      <c r="T22">
        <v>2</v>
      </c>
      <c r="V22">
        <f t="shared" si="1"/>
        <v>-1.0052829135331716</v>
      </c>
      <c r="W22">
        <f t="shared" si="2"/>
        <v>0.95473274631788052</v>
      </c>
      <c r="X22">
        <f t="shared" si="3"/>
        <v>-0.99820015899322156</v>
      </c>
      <c r="Y22">
        <f t="shared" si="4"/>
        <v>-1.9237753670265778</v>
      </c>
      <c r="Z22">
        <f t="shared" si="5"/>
        <v>2.8430854173230569</v>
      </c>
      <c r="AA22">
        <f t="shared" si="6"/>
        <v>-2.7342124559311123</v>
      </c>
      <c r="AB22">
        <f t="shared" si="7"/>
        <v>-2.9805604451189915</v>
      </c>
      <c r="AC22">
        <f t="shared" si="8"/>
        <v>-1.9860431579973785</v>
      </c>
      <c r="AD22">
        <f t="shared" si="9"/>
        <v>-1.3725428223350575</v>
      </c>
      <c r="AF22">
        <v>6.5289503631311598</v>
      </c>
      <c r="AG22">
        <v>0</v>
      </c>
      <c r="AH22">
        <v>13.400249247540494</v>
      </c>
      <c r="AI22">
        <v>11.712743205244911</v>
      </c>
      <c r="AJ22">
        <v>0</v>
      </c>
      <c r="AK22">
        <v>17.653127310967957</v>
      </c>
      <c r="AL22">
        <v>23.236199183357986</v>
      </c>
      <c r="AM22">
        <v>7.9961540181566102</v>
      </c>
      <c r="AN22">
        <v>25.004480304024078</v>
      </c>
      <c r="AP22">
        <f t="shared" si="10"/>
        <v>10.272872219220055</v>
      </c>
      <c r="AS22">
        <v>-0.10658645708135017</v>
      </c>
    </row>
    <row r="23" spans="1:45" x14ac:dyDescent="0.3">
      <c r="A23" s="1" t="s">
        <v>31</v>
      </c>
      <c r="B23" s="1">
        <v>7.26</v>
      </c>
      <c r="C23" s="1">
        <v>1249</v>
      </c>
      <c r="D23" s="1">
        <v>128</v>
      </c>
      <c r="E23" s="1">
        <v>6</v>
      </c>
      <c r="F23" s="1">
        <v>215</v>
      </c>
      <c r="G23" s="1">
        <v>5160</v>
      </c>
      <c r="H23" s="1">
        <v>2300</v>
      </c>
      <c r="I23" s="1">
        <v>13</v>
      </c>
      <c r="J23" s="1">
        <v>64</v>
      </c>
      <c r="L23">
        <v>7.26</v>
      </c>
      <c r="M23">
        <v>-1249</v>
      </c>
      <c r="N23">
        <v>128</v>
      </c>
      <c r="O23">
        <v>6</v>
      </c>
      <c r="P23">
        <v>-215</v>
      </c>
      <c r="Q23">
        <v>5160</v>
      </c>
      <c r="R23">
        <v>2300</v>
      </c>
      <c r="S23">
        <v>-13</v>
      </c>
      <c r="T23">
        <v>64</v>
      </c>
      <c r="V23">
        <f t="shared" si="1"/>
        <v>6.0976861394201318E-2</v>
      </c>
      <c r="W23">
        <f t="shared" si="2"/>
        <v>0.59248721539571869</v>
      </c>
      <c r="X23">
        <f t="shared" si="3"/>
        <v>-0.52968874466085825</v>
      </c>
      <c r="Y23">
        <f t="shared" si="4"/>
        <v>-0.6424705728229545</v>
      </c>
      <c r="Z23">
        <f t="shared" si="5"/>
        <v>-0.65331572260012061</v>
      </c>
      <c r="AA23">
        <f t="shared" si="6"/>
        <v>0.73207659376274858</v>
      </c>
      <c r="AB23">
        <f t="shared" si="7"/>
        <v>-0.34082082437908451</v>
      </c>
      <c r="AC23">
        <f t="shared" si="8"/>
        <v>-0.57216957647067335</v>
      </c>
      <c r="AD23">
        <f t="shared" si="9"/>
        <v>0.19325402938477607</v>
      </c>
      <c r="AF23">
        <v>2.2168866594243073</v>
      </c>
      <c r="AG23">
        <v>0.13122182467307891</v>
      </c>
      <c r="AH23">
        <v>10.189653548027497</v>
      </c>
      <c r="AI23">
        <v>4.5842395355201004</v>
      </c>
      <c r="AJ23">
        <v>12.224820931256096</v>
      </c>
      <c r="AK23">
        <v>0.54062702389839379</v>
      </c>
      <c r="AL23">
        <v>4.755253914508069</v>
      </c>
      <c r="AM23">
        <v>1.9990385045391525</v>
      </c>
      <c r="AN23">
        <v>11.79682858134959</v>
      </c>
      <c r="AP23">
        <f t="shared" si="10"/>
        <v>6.9597823617693875</v>
      </c>
      <c r="AS23">
        <v>0.25029721567466501</v>
      </c>
    </row>
    <row r="24" spans="1:45" x14ac:dyDescent="0.3">
      <c r="A24" s="1" t="s">
        <v>32</v>
      </c>
      <c r="B24" s="1">
        <v>8.81</v>
      </c>
      <c r="C24" s="1">
        <v>483</v>
      </c>
      <c r="D24" s="1">
        <v>16</v>
      </c>
      <c r="E24" s="1">
        <v>1</v>
      </c>
      <c r="F24" s="1">
        <v>122</v>
      </c>
      <c r="G24" s="1">
        <v>2000</v>
      </c>
      <c r="H24" s="1">
        <v>1300</v>
      </c>
      <c r="I24" s="1">
        <v>32</v>
      </c>
      <c r="J24" s="1">
        <v>8</v>
      </c>
      <c r="L24">
        <v>8.81</v>
      </c>
      <c r="M24">
        <v>-483</v>
      </c>
      <c r="N24">
        <v>16</v>
      </c>
      <c r="O24">
        <v>1</v>
      </c>
      <c r="P24">
        <v>-122</v>
      </c>
      <c r="Q24">
        <v>2000</v>
      </c>
      <c r="R24">
        <v>1300</v>
      </c>
      <c r="S24">
        <v>-32</v>
      </c>
      <c r="T24">
        <v>8</v>
      </c>
      <c r="V24">
        <f t="shared" si="1"/>
        <v>1.5498981687252191</v>
      </c>
      <c r="W24">
        <f t="shared" si="2"/>
        <v>0.86996729208209467</v>
      </c>
      <c r="X24">
        <f t="shared" si="3"/>
        <v>-0.93968628072902816</v>
      </c>
      <c r="Y24">
        <f t="shared" si="4"/>
        <v>-1.7130124374317259</v>
      </c>
      <c r="Z24">
        <f t="shared" si="5"/>
        <v>1.748200569961589</v>
      </c>
      <c r="AA24">
        <f t="shared" si="6"/>
        <v>-2.0339520418515447</v>
      </c>
      <c r="AB24">
        <f t="shared" si="7"/>
        <v>-1.4885337029616528</v>
      </c>
      <c r="AC24">
        <f t="shared" si="8"/>
        <v>-2.6386001956250889</v>
      </c>
      <c r="AD24">
        <f t="shared" si="9"/>
        <v>-1.2210140947492674</v>
      </c>
      <c r="AF24">
        <v>0</v>
      </c>
      <c r="AG24">
        <v>7.185182231799106E-3</v>
      </c>
      <c r="AH24">
        <v>12.975277209671576</v>
      </c>
      <c r="AI24">
        <v>10.314538954920225</v>
      </c>
      <c r="AJ24">
        <v>1.1987728289817448</v>
      </c>
      <c r="AK24">
        <v>12.259116188172197</v>
      </c>
      <c r="AL24">
        <v>11.078029202496637</v>
      </c>
      <c r="AM24">
        <v>12.112517329278656</v>
      </c>
      <c r="AN24">
        <v>23.512018210579114</v>
      </c>
      <c r="AP24">
        <f t="shared" si="10"/>
        <v>9.13550519163182</v>
      </c>
      <c r="AS24">
        <v>1.5929906658212367E-2</v>
      </c>
    </row>
    <row r="26" spans="1:45" x14ac:dyDescent="0.3">
      <c r="K26" t="s">
        <v>33</v>
      </c>
      <c r="L26">
        <f>AVERAGE(L2:L24)</f>
        <v>7.1965217391304348</v>
      </c>
      <c r="M26">
        <f t="shared" ref="M26:T26" si="11">AVERAGE(M2:M24)</f>
        <v>-2884.5956521739131</v>
      </c>
      <c r="N26">
        <f t="shared" si="11"/>
        <v>272.69633152173913</v>
      </c>
      <c r="O26">
        <f t="shared" si="11"/>
        <v>9.0006793478260878</v>
      </c>
      <c r="P26">
        <f t="shared" si="11"/>
        <v>-189.70000000000002</v>
      </c>
      <c r="Q26">
        <f t="shared" si="11"/>
        <v>4323.652173913043</v>
      </c>
      <c r="R26">
        <f t="shared" si="11"/>
        <v>2596.9565217391305</v>
      </c>
      <c r="S26">
        <f t="shared" si="11"/>
        <v>-7.7391304347826084</v>
      </c>
      <c r="T26">
        <f t="shared" si="11"/>
        <v>56.347826086956523</v>
      </c>
      <c r="U26" t="s">
        <v>35</v>
      </c>
      <c r="V26">
        <f>MAX(V2:V24)</f>
        <v>1.5498981687252191</v>
      </c>
      <c r="W26">
        <f t="shared" ref="W26:AD26" si="12">MAX(W2:W24)</f>
        <v>0.95473274631788052</v>
      </c>
      <c r="X26">
        <f t="shared" si="12"/>
        <v>2.6624349290127509</v>
      </c>
      <c r="Y26">
        <f t="shared" si="12"/>
        <v>1.4986131563945884</v>
      </c>
      <c r="Z26">
        <f t="shared" si="12"/>
        <v>2.8430854173230569</v>
      </c>
      <c r="AA26">
        <f t="shared" si="12"/>
        <v>1.4673500285462948</v>
      </c>
      <c r="AB26">
        <f t="shared" si="12"/>
        <v>1.8398336449277952</v>
      </c>
      <c r="AC26">
        <f t="shared" si="12"/>
        <v>0.84170400505603182</v>
      </c>
      <c r="AD26">
        <f t="shared" si="12"/>
        <v>3.6279051879960242</v>
      </c>
      <c r="AE26" t="s">
        <v>38</v>
      </c>
      <c r="AF26">
        <v>0.17</v>
      </c>
      <c r="AG26">
        <v>0.21</v>
      </c>
      <c r="AH26">
        <v>0.1</v>
      </c>
      <c r="AI26">
        <v>0.09</v>
      </c>
      <c r="AJ26">
        <v>0.04</v>
      </c>
      <c r="AK26">
        <v>0.08</v>
      </c>
      <c r="AL26">
        <v>6.5000000000000002E-2</v>
      </c>
      <c r="AM26">
        <v>8.5000000000000006E-2</v>
      </c>
      <c r="AN26">
        <f>1-SUM(AF26:AM26)</f>
        <v>0.16000000000000014</v>
      </c>
    </row>
    <row r="27" spans="1:45" x14ac:dyDescent="0.3">
      <c r="K27" t="s">
        <v>34</v>
      </c>
      <c r="L27">
        <f>_xlfn.STDEV.P(L2:L24)</f>
        <v>1.0410221093406677</v>
      </c>
      <c r="M27">
        <f t="shared" ref="M27:T27" si="13">_xlfn.STDEV.P(M2:M24)</f>
        <v>2760.5585566627096</v>
      </c>
      <c r="N27">
        <f t="shared" si="13"/>
        <v>273.17237336123367</v>
      </c>
      <c r="O27">
        <f t="shared" si="13"/>
        <v>4.6705319663769016</v>
      </c>
      <c r="P27">
        <f t="shared" si="13"/>
        <v>38.725533650573915</v>
      </c>
      <c r="Q27">
        <f t="shared" si="13"/>
        <v>1142.4321351243755</v>
      </c>
      <c r="R27">
        <f t="shared" si="13"/>
        <v>871.29805603907266</v>
      </c>
      <c r="S27">
        <f t="shared" si="13"/>
        <v>9.1945985623145727</v>
      </c>
      <c r="T27">
        <f t="shared" si="13"/>
        <v>39.596452076079146</v>
      </c>
      <c r="AE27" t="s">
        <v>39</v>
      </c>
      <c r="AP27" t="s">
        <v>36</v>
      </c>
      <c r="AQ27" t="s">
        <v>37</v>
      </c>
    </row>
    <row r="28" spans="1:45" x14ac:dyDescent="0.3">
      <c r="AE28" s="1" t="s">
        <v>10</v>
      </c>
      <c r="AF28" cm="1">
        <f t="array" ref="AF28:AN50">AF$26:AN$26*AF2:AN24</f>
        <v>0.36720778221764033</v>
      </c>
      <c r="AG28">
        <v>0.42842906030960715</v>
      </c>
      <c r="AH28">
        <v>1.0189653548027497</v>
      </c>
      <c r="AI28">
        <v>0.41258155819680903</v>
      </c>
      <c r="AJ28">
        <v>0.22282173955144927</v>
      </c>
      <c r="AK28">
        <v>0.43077314503176384</v>
      </c>
      <c r="AL28">
        <v>4.688601325013856E-2</v>
      </c>
      <c r="AM28">
        <v>1.005433567371762E-3</v>
      </c>
      <c r="AN28">
        <v>2.3577329372275186</v>
      </c>
      <c r="AP28">
        <f t="shared" si="10"/>
        <v>2.2992179157607153</v>
      </c>
      <c r="AQ28">
        <f t="shared" ref="AQ3:AQ28" si="14">AVERAGE(AP28:AP50)+2*_xlfn.STDEV.P(AP28:AP50)</f>
        <v>3.1389434406530969</v>
      </c>
      <c r="AS28" cm="1">
        <f t="array" ref="AS28:AS50">1-(AP28:AP50/$AQ$28)</f>
        <v>0.26751852678099419</v>
      </c>
    </row>
    <row r="29" spans="1:45" x14ac:dyDescent="0.3">
      <c r="AE29" s="1" t="s">
        <v>11</v>
      </c>
      <c r="AF29">
        <v>0.11601814504172195</v>
      </c>
      <c r="AG29">
        <v>5.0221872848004126E-2</v>
      </c>
      <c r="AH29">
        <v>1.0189653548027497</v>
      </c>
      <c r="AI29">
        <v>0.26405219724595774</v>
      </c>
      <c r="AJ29">
        <v>0.39960232329845008</v>
      </c>
      <c r="AK29">
        <v>6.1295580940860975E-2</v>
      </c>
      <c r="AL29">
        <v>0.27741176576049842</v>
      </c>
      <c r="AM29">
        <v>9.0489021063458689E-3</v>
      </c>
      <c r="AN29">
        <v>2.2960955283768687</v>
      </c>
      <c r="AP29">
        <f t="shared" si="10"/>
        <v>2.1196017716593505</v>
      </c>
      <c r="AS29">
        <v>0.3247403746725871</v>
      </c>
    </row>
    <row r="30" spans="1:45" x14ac:dyDescent="0.3">
      <c r="AE30" s="1" t="s">
        <v>12</v>
      </c>
      <c r="AF30">
        <v>0.57827107880178985</v>
      </c>
      <c r="AG30">
        <v>1.1642656394118923E-2</v>
      </c>
      <c r="AH30">
        <v>1.0189653548027497</v>
      </c>
      <c r="AI30">
        <v>0.26405219724595774</v>
      </c>
      <c r="AJ30">
        <v>0.19910980814870866</v>
      </c>
      <c r="AK30">
        <v>6.1295580940860975E-2</v>
      </c>
      <c r="AL30">
        <v>0.34248366143271414</v>
      </c>
      <c r="AM30">
        <v>1.6086937077948213E-2</v>
      </c>
      <c r="AN30">
        <v>0.86374011343030266</v>
      </c>
      <c r="AP30">
        <f t="shared" si="10"/>
        <v>1.8318426210444911</v>
      </c>
      <c r="AS30">
        <v>0.41641426305427376</v>
      </c>
    </row>
    <row r="31" spans="1:45" x14ac:dyDescent="0.3">
      <c r="AE31" s="1" t="s">
        <v>13</v>
      </c>
      <c r="AF31">
        <v>1.0280374734254036</v>
      </c>
      <c r="AG31">
        <v>2.4922201385793021E-2</v>
      </c>
      <c r="AH31">
        <v>0.74177521704309268</v>
      </c>
      <c r="AI31">
        <v>0.26405219724595774</v>
      </c>
      <c r="AJ31">
        <v>0.15163793468346953</v>
      </c>
      <c r="AK31">
        <v>0.55166022846774876</v>
      </c>
      <c r="AL31">
        <v>0.34248366143271414</v>
      </c>
      <c r="AM31">
        <v>0</v>
      </c>
      <c r="AN31">
        <v>2.2960955283768687</v>
      </c>
      <c r="AP31">
        <f t="shared" si="10"/>
        <v>2.3239329684956593</v>
      </c>
      <c r="AS31">
        <v>0.25964484151006695</v>
      </c>
    </row>
    <row r="32" spans="1:45" x14ac:dyDescent="0.3">
      <c r="AE32" s="1" t="s">
        <v>14</v>
      </c>
      <c r="AF32">
        <v>2.2770835522446444</v>
      </c>
      <c r="AG32">
        <v>5.5480134625260887E-3</v>
      </c>
      <c r="AH32">
        <v>1.0189653548027497</v>
      </c>
      <c r="AI32">
        <v>0.26405219724595774</v>
      </c>
      <c r="AJ32">
        <v>0.290714146967125</v>
      </c>
      <c r="AK32">
        <v>0.15691668720860411</v>
      </c>
      <c r="AL32">
        <v>0.57879738782128687</v>
      </c>
      <c r="AM32">
        <v>4.0217342694870515E-3</v>
      </c>
      <c r="AN32">
        <v>2.2960955283768687</v>
      </c>
      <c r="AP32">
        <f t="shared" si="10"/>
        <v>2.6252989548619503</v>
      </c>
      <c r="AS32">
        <v>0.16363610734071599</v>
      </c>
    </row>
    <row r="33" spans="31:45" x14ac:dyDescent="0.3">
      <c r="AE33" s="1" t="s">
        <v>15</v>
      </c>
      <c r="AF33">
        <v>0.26510365754530846</v>
      </c>
      <c r="AG33">
        <v>0.11033658661469485</v>
      </c>
      <c r="AH33">
        <v>1.0189653548027497</v>
      </c>
      <c r="AI33">
        <v>6.6013049311489436E-2</v>
      </c>
      <c r="AJ33">
        <v>0.45354496679552808</v>
      </c>
      <c r="AK33">
        <v>6.0928359115444274E-2</v>
      </c>
      <c r="AL33">
        <v>0.16781699410202994</v>
      </c>
      <c r="AM33">
        <v>6.4347748311792852E-2</v>
      </c>
      <c r="AN33">
        <v>2.2960955283768687</v>
      </c>
      <c r="AP33">
        <f t="shared" si="10"/>
        <v>2.1220632047551993</v>
      </c>
      <c r="AS33">
        <v>0.32395621492508409</v>
      </c>
    </row>
    <row r="34" spans="31:45" x14ac:dyDescent="0.3">
      <c r="AE34" s="1" t="s">
        <v>16</v>
      </c>
      <c r="AF34">
        <v>0.16641921318924119</v>
      </c>
      <c r="AG34">
        <v>7.502279771121606E-2</v>
      </c>
      <c r="AH34">
        <v>0.74177521704309268</v>
      </c>
      <c r="AI34">
        <v>6.6013049311489436E-2</v>
      </c>
      <c r="AJ34">
        <v>0.41943072577853707</v>
      </c>
      <c r="AK34">
        <v>0.1201393386440875</v>
      </c>
      <c r="AL34">
        <v>0.27741176576049842</v>
      </c>
      <c r="AM34">
        <v>4.0217342694870515E-3</v>
      </c>
      <c r="AN34">
        <v>0.86374011343030266</v>
      </c>
      <c r="AP34">
        <f t="shared" si="10"/>
        <v>1.6534733004006905</v>
      </c>
      <c r="AS34">
        <v>0.47323889975645295</v>
      </c>
    </row>
    <row r="35" spans="31:45" x14ac:dyDescent="0.3">
      <c r="AE35" s="1" t="s">
        <v>17</v>
      </c>
      <c r="AF35">
        <v>1.4023983484146807</v>
      </c>
      <c r="AG35">
        <v>1.5459270721318608E-2</v>
      </c>
      <c r="AH35">
        <v>1.0189653548027497</v>
      </c>
      <c r="AI35">
        <v>0.26405219724595774</v>
      </c>
      <c r="AJ35">
        <v>0.42278213655553848</v>
      </c>
      <c r="AK35">
        <v>0.13426184049286188</v>
      </c>
      <c r="AL35">
        <v>0.34248366143271414</v>
      </c>
      <c r="AM35">
        <v>3.6195608425383476E-2</v>
      </c>
      <c r="AN35">
        <v>1.8874925730159362</v>
      </c>
      <c r="AP35">
        <f t="shared" si="10"/>
        <v>2.3503384843692494</v>
      </c>
      <c r="AS35">
        <v>0.25123261097045069</v>
      </c>
    </row>
    <row r="36" spans="31:45" x14ac:dyDescent="0.3">
      <c r="AE36" s="1" t="s">
        <v>18</v>
      </c>
      <c r="AF36">
        <v>1.411794625981054E-4</v>
      </c>
      <c r="AG36">
        <v>2.5802882227685701E-3</v>
      </c>
      <c r="AH36">
        <v>1.2556747546222593</v>
      </c>
      <c r="AI36">
        <v>0.59411744380340481</v>
      </c>
      <c r="AJ36">
        <v>0.17673150618369257</v>
      </c>
      <c r="AK36">
        <v>0.55166022846774876</v>
      </c>
      <c r="AL36">
        <v>0.34248366143271414</v>
      </c>
      <c r="AM36">
        <v>0.90489021063458674</v>
      </c>
      <c r="AN36">
        <v>3.6068089046645353</v>
      </c>
      <c r="AP36">
        <f t="shared" si="10"/>
        <v>2.7267358099922894</v>
      </c>
      <c r="AS36">
        <v>0.13132050272783591</v>
      </c>
    </row>
    <row r="37" spans="31:45" x14ac:dyDescent="0.3">
      <c r="AE37" s="1" t="s">
        <v>19</v>
      </c>
      <c r="AF37">
        <v>0.62746427821374773</v>
      </c>
      <c r="AG37">
        <v>0.32818239929651194</v>
      </c>
      <c r="AH37">
        <v>0.31912886837985288</v>
      </c>
      <c r="AI37">
        <v>0</v>
      </c>
      <c r="AJ37">
        <v>0.3076619098617272</v>
      </c>
      <c r="AK37">
        <v>4.9649420562097382E-2</v>
      </c>
      <c r="AL37">
        <v>0.16781699410202994</v>
      </c>
      <c r="AM37">
        <v>1.005433567371762E-3</v>
      </c>
      <c r="AN37">
        <v>0</v>
      </c>
      <c r="AP37">
        <f t="shared" si="10"/>
        <v>1.3419796212995707</v>
      </c>
      <c r="AS37">
        <v>0.57247409943125482</v>
      </c>
    </row>
    <row r="38" spans="31:45" x14ac:dyDescent="0.3">
      <c r="AE38" s="1" t="s">
        <v>20</v>
      </c>
      <c r="AF38">
        <v>5.4605078811551334E-2</v>
      </c>
      <c r="AG38">
        <v>0.21588932283252477</v>
      </c>
      <c r="AH38">
        <v>1.0189653548027497</v>
      </c>
      <c r="AI38">
        <v>0.26405219724595774</v>
      </c>
      <c r="AJ38">
        <v>0.20374550407423883</v>
      </c>
      <c r="AK38">
        <v>0.27031351194919695</v>
      </c>
      <c r="AL38">
        <v>6.0414117876730761E-2</v>
      </c>
      <c r="AM38">
        <v>9.0489021063458689E-3</v>
      </c>
      <c r="AN38">
        <v>2.2960955283768687</v>
      </c>
      <c r="AP38">
        <f t="shared" si="10"/>
        <v>2.0959793696685485</v>
      </c>
      <c r="AS38">
        <v>0.33226596487114357</v>
      </c>
    </row>
    <row r="39" spans="31:45" x14ac:dyDescent="0.3">
      <c r="AE39" s="1" t="s">
        <v>21</v>
      </c>
      <c r="AF39">
        <v>0.64007631020584388</v>
      </c>
      <c r="AG39">
        <v>3.1851001379893442</v>
      </c>
      <c r="AH39">
        <v>0</v>
      </c>
      <c r="AI39">
        <v>0</v>
      </c>
      <c r="AJ39">
        <v>0.73853624311949007</v>
      </c>
      <c r="AK39">
        <v>6.1295580940860975E-2</v>
      </c>
      <c r="AL39">
        <v>0.21374405310015684</v>
      </c>
      <c r="AM39">
        <v>1.005433567371762E-3</v>
      </c>
      <c r="AN39">
        <v>2.3577329372275186</v>
      </c>
      <c r="AP39">
        <f t="shared" si="10"/>
        <v>2.682813951087661</v>
      </c>
      <c r="AS39">
        <v>0.14531306415337397</v>
      </c>
    </row>
    <row r="40" spans="31:45" x14ac:dyDescent="0.3">
      <c r="AE40" s="1" t="s">
        <v>22</v>
      </c>
      <c r="AF40">
        <v>5.4605078811551334E-2</v>
      </c>
      <c r="AG40">
        <v>2.360359821312819</v>
      </c>
      <c r="AH40">
        <v>0</v>
      </c>
      <c r="AI40">
        <v>0.26405219724595774</v>
      </c>
      <c r="AJ40">
        <v>0.53329067265369878</v>
      </c>
      <c r="AK40">
        <v>0.15263114537154288</v>
      </c>
      <c r="AL40">
        <v>1.58313072497272E-2</v>
      </c>
      <c r="AM40">
        <v>1.005433567371762E-3</v>
      </c>
      <c r="AN40">
        <v>2.3577329372275186</v>
      </c>
      <c r="AP40">
        <f t="shared" si="10"/>
        <v>2.3957271533795721</v>
      </c>
      <c r="AS40">
        <v>0.23677275533161224</v>
      </c>
    </row>
    <row r="41" spans="31:45" x14ac:dyDescent="0.3">
      <c r="AE41" s="1" t="s">
        <v>23</v>
      </c>
      <c r="AF41">
        <v>1.7394721586711051</v>
      </c>
      <c r="AG41">
        <v>0.18200847625447594</v>
      </c>
      <c r="AH41">
        <v>1.0189653548027497</v>
      </c>
      <c r="AI41">
        <v>0.59411744380340481</v>
      </c>
      <c r="AJ41">
        <v>0.23768904052320128</v>
      </c>
      <c r="AK41">
        <v>0.2247846868158489</v>
      </c>
      <c r="AL41">
        <v>8.2230327109994658E-2</v>
      </c>
      <c r="AM41">
        <v>8.1440118957112825E-2</v>
      </c>
      <c r="AN41">
        <v>3.6068089046645353</v>
      </c>
      <c r="AP41">
        <f t="shared" si="10"/>
        <v>2.7870264641015572</v>
      </c>
      <c r="AS41">
        <v>0.11211319452073942</v>
      </c>
    </row>
    <row r="42" spans="31:45" x14ac:dyDescent="0.3">
      <c r="AE42" s="1" t="s">
        <v>24</v>
      </c>
      <c r="AF42">
        <v>0.61497773907729392</v>
      </c>
      <c r="AG42">
        <v>1.0764290305213504</v>
      </c>
      <c r="AH42">
        <v>0.31912886837985288</v>
      </c>
      <c r="AI42">
        <v>0</v>
      </c>
      <c r="AJ42">
        <v>0.73853624311949007</v>
      </c>
      <c r="AK42">
        <v>0</v>
      </c>
      <c r="AL42">
        <v>0</v>
      </c>
      <c r="AM42">
        <v>4.0217342694870515E-3</v>
      </c>
      <c r="AN42">
        <v>2.2960955283768687</v>
      </c>
      <c r="AP42">
        <f t="shared" si="10"/>
        <v>2.2470400850328289</v>
      </c>
      <c r="AS42">
        <v>0.28414126360769854</v>
      </c>
    </row>
    <row r="43" spans="31:45" x14ac:dyDescent="0.3">
      <c r="AE43" s="1" t="s">
        <v>25</v>
      </c>
      <c r="AF43">
        <v>5.2769745797776171E-2</v>
      </c>
      <c r="AG43">
        <v>0.38751445098768611</v>
      </c>
      <c r="AH43">
        <v>0.31912886837985288</v>
      </c>
      <c r="AI43">
        <v>0</v>
      </c>
      <c r="AJ43">
        <v>0.67770673720600305</v>
      </c>
      <c r="AK43">
        <v>0</v>
      </c>
      <c r="AL43">
        <v>8.5620915358178534E-2</v>
      </c>
      <c r="AM43">
        <v>4.0217342694870515E-3</v>
      </c>
      <c r="AN43">
        <v>2.2960955283768687</v>
      </c>
      <c r="AP43">
        <f t="shared" si="10"/>
        <v>1.9552130268530465</v>
      </c>
      <c r="AS43">
        <v>0.37711110001834258</v>
      </c>
    </row>
    <row r="44" spans="31:45" x14ac:dyDescent="0.3">
      <c r="AE44" s="1" t="s">
        <v>26</v>
      </c>
      <c r="AF44">
        <v>0.28166871449015141</v>
      </c>
      <c r="AG44">
        <v>3.6443581257330847E-2</v>
      </c>
      <c r="AH44">
        <v>1.0189653548027497</v>
      </c>
      <c r="AI44">
        <v>0.41258155819680903</v>
      </c>
      <c r="AJ44">
        <v>0.36138583813101849</v>
      </c>
      <c r="AK44">
        <v>0.13426184049286188</v>
      </c>
      <c r="AL44">
        <v>8.5620915358178534E-2</v>
      </c>
      <c r="AM44">
        <v>0.12165746165198338</v>
      </c>
      <c r="AN44">
        <v>2.3577329372275186</v>
      </c>
      <c r="AP44">
        <f t="shared" si="10"/>
        <v>2.1932437624688692</v>
      </c>
      <c r="AS44">
        <v>0.30127961719101981</v>
      </c>
    </row>
    <row r="45" spans="31:45" x14ac:dyDescent="0.3">
      <c r="AE45" s="1" t="s">
        <v>27</v>
      </c>
      <c r="AF45">
        <v>0.36720778221764033</v>
      </c>
      <c r="AG45">
        <v>1.3119689252639097E-2</v>
      </c>
      <c r="AH45">
        <v>1.0189653548027497</v>
      </c>
      <c r="AI45">
        <v>0.26405219724595774</v>
      </c>
      <c r="AJ45">
        <v>0.22772416136452425</v>
      </c>
      <c r="AK45">
        <v>0.23909107540744587</v>
      </c>
      <c r="AL45">
        <v>0.37758823672956726</v>
      </c>
      <c r="AM45">
        <v>0.1447824337015339</v>
      </c>
      <c r="AN45">
        <v>2.3577329372275186</v>
      </c>
      <c r="AP45">
        <f t="shared" si="10"/>
        <v>2.2383618715367666</v>
      </c>
      <c r="AS45">
        <v>0.28690595614203007</v>
      </c>
    </row>
    <row r="46" spans="31:45" x14ac:dyDescent="0.3">
      <c r="AE46" s="1" t="s">
        <v>28</v>
      </c>
      <c r="AF46">
        <v>4.5334294100943268E-3</v>
      </c>
      <c r="AG46">
        <v>0.12385030745024402</v>
      </c>
      <c r="AH46">
        <v>0.74177521704309268</v>
      </c>
      <c r="AI46">
        <v>6.6013049311489436E-2</v>
      </c>
      <c r="AJ46">
        <v>0.41276791310766575</v>
      </c>
      <c r="AK46">
        <v>4.3250161911871504E-2</v>
      </c>
      <c r="AL46">
        <v>8.5620915358178534E-2</v>
      </c>
      <c r="AM46">
        <v>4.0217342694870515E-3</v>
      </c>
      <c r="AN46">
        <v>1.8874925730159362</v>
      </c>
      <c r="AP46">
        <f t="shared" si="10"/>
        <v>1.8355721998543286</v>
      </c>
      <c r="AS46">
        <v>0.41522609930416121</v>
      </c>
    </row>
    <row r="47" spans="31:45" x14ac:dyDescent="0.3">
      <c r="AE47" s="1" t="s">
        <v>29</v>
      </c>
      <c r="AF47">
        <v>1.1776877037793818</v>
      </c>
      <c r="AG47">
        <v>0.57049016331182745</v>
      </c>
      <c r="AH47">
        <v>0.31912886837985288</v>
      </c>
      <c r="AI47">
        <v>0</v>
      </c>
      <c r="AJ47">
        <v>0.64412061344635063</v>
      </c>
      <c r="AK47">
        <v>6.1295580940860975E-2</v>
      </c>
      <c r="AL47">
        <v>0.12329411811577708</v>
      </c>
      <c r="AM47">
        <v>4.9266244801216393E-2</v>
      </c>
      <c r="AN47">
        <v>1.8874925730159362</v>
      </c>
      <c r="AP47">
        <f t="shared" si="10"/>
        <v>2.1983575382069231</v>
      </c>
      <c r="AS47">
        <v>0.2996504780125866</v>
      </c>
    </row>
    <row r="48" spans="31:45" x14ac:dyDescent="0.3">
      <c r="AE48" s="1" t="s">
        <v>30</v>
      </c>
      <c r="AF48">
        <v>1.1099215617322973</v>
      </c>
      <c r="AG48">
        <v>0</v>
      </c>
      <c r="AH48">
        <v>1.3400249247540494</v>
      </c>
      <c r="AI48">
        <v>1.054146888472042</v>
      </c>
      <c r="AJ48">
        <v>0</v>
      </c>
      <c r="AK48">
        <v>1.4122501848774365</v>
      </c>
      <c r="AL48">
        <v>1.510352946918269</v>
      </c>
      <c r="AM48">
        <v>0.6796730915433119</v>
      </c>
      <c r="AN48">
        <v>4.0007168486438562</v>
      </c>
      <c r="AP48">
        <f t="shared" si="10"/>
        <v>3.3327295790299671</v>
      </c>
      <c r="AS48">
        <v>-6.1736103896332217E-2</v>
      </c>
    </row>
    <row r="49" spans="31:45" x14ac:dyDescent="0.3">
      <c r="AE49" s="1" t="s">
        <v>31</v>
      </c>
      <c r="AF49">
        <v>0.37687073210213229</v>
      </c>
      <c r="AG49">
        <v>2.7556583181346572E-2</v>
      </c>
      <c r="AH49">
        <v>1.0189653548027497</v>
      </c>
      <c r="AI49">
        <v>0.41258155819680903</v>
      </c>
      <c r="AJ49">
        <v>0.48899283725024384</v>
      </c>
      <c r="AK49">
        <v>4.3250161911871504E-2</v>
      </c>
      <c r="AL49">
        <v>0.30909150444302452</v>
      </c>
      <c r="AM49">
        <v>0.16991827288582798</v>
      </c>
      <c r="AN49">
        <v>1.8874925730159362</v>
      </c>
      <c r="AP49">
        <f t="shared" si="10"/>
        <v>2.1759410786576785</v>
      </c>
      <c r="AS49">
        <v>0.30679188083588205</v>
      </c>
    </row>
    <row r="50" spans="31:45" x14ac:dyDescent="0.3">
      <c r="AE50" s="1" t="s">
        <v>32</v>
      </c>
      <c r="AF50">
        <v>0</v>
      </c>
      <c r="AG50">
        <v>1.5088882686778121E-3</v>
      </c>
      <c r="AH50">
        <v>1.2975277209671576</v>
      </c>
      <c r="AI50">
        <v>0.92830850594282022</v>
      </c>
      <c r="AJ50">
        <v>4.795091315926979E-2</v>
      </c>
      <c r="AK50">
        <v>0.98072929505377571</v>
      </c>
      <c r="AL50">
        <v>0.72007189816228145</v>
      </c>
      <c r="AM50">
        <v>1.0295639729886858</v>
      </c>
      <c r="AN50">
        <v>3.7619229136926617</v>
      </c>
      <c r="AP50">
        <f t="shared" si="10"/>
        <v>2.9610106565555161</v>
      </c>
      <c r="AS50">
        <v>5.6685565529195903E-2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DaneTelefonow — kopia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Radosław Mocarski</dc:creator>
  <cp:lastModifiedBy>Radosław Mocarski</cp:lastModifiedBy>
  <dcterms:created xsi:type="dcterms:W3CDTF">2023-12-06T10:54:01Z</dcterms:created>
  <dcterms:modified xsi:type="dcterms:W3CDTF">2023-12-06T11:30:38Z</dcterms:modified>
</cp:coreProperties>
</file>