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apar\Python\BOT\Statystyczna-analiza-danych\"/>
    </mc:Choice>
  </mc:AlternateContent>
  <xr:revisionPtr revIDLastSave="0" documentId="13_ncr:1_{FB13DA2C-4211-4CB0-90CF-1A272EA7BF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eTelefonow — kop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22" i="1" l="1"/>
  <c r="AN26" i="1"/>
  <c r="C55" i="1"/>
  <c r="D55" i="1"/>
  <c r="E55" i="1"/>
  <c r="F55" i="1"/>
  <c r="G55" i="1"/>
  <c r="H55" i="1"/>
  <c r="I55" i="1"/>
  <c r="J55" i="1"/>
  <c r="B55" i="1"/>
  <c r="Z26" i="1" l="1"/>
  <c r="T2" i="1" a="1"/>
  <c r="T2" i="1" s="1"/>
  <c r="T27" i="1" s="1"/>
  <c r="S2" i="1" a="1"/>
  <c r="S2" i="1" s="1"/>
  <c r="Q2" i="1" a="1"/>
  <c r="Q2" i="1" s="1"/>
  <c r="P2" i="1" a="1"/>
  <c r="P2" i="1" s="1"/>
  <c r="P27" i="1" s="1"/>
  <c r="N2" i="1" a="1"/>
  <c r="N2" i="1" s="1"/>
  <c r="N27" i="1" s="1"/>
  <c r="M2" i="1" a="1"/>
  <c r="M2" i="1" s="1"/>
  <c r="M26" i="1" s="1"/>
  <c r="L2" i="1" a="1"/>
  <c r="L2" i="1" s="1"/>
  <c r="T26" i="1" l="1"/>
  <c r="AD2" i="1" s="1"/>
  <c r="R26" i="1"/>
  <c r="R27" i="1"/>
  <c r="AB16" i="1" s="1"/>
  <c r="AD18" i="1"/>
  <c r="AD10" i="1"/>
  <c r="S26" i="1"/>
  <c r="S27" i="1"/>
  <c r="AD19" i="1"/>
  <c r="AD11" i="1"/>
  <c r="AD3" i="1"/>
  <c r="AD20" i="1"/>
  <c r="AD12" i="1"/>
  <c r="AD4" i="1"/>
  <c r="P26" i="1"/>
  <c r="AD22" i="1"/>
  <c r="AD14" i="1"/>
  <c r="AD6" i="1"/>
  <c r="O26" i="1"/>
  <c r="O27" i="1"/>
  <c r="AD23" i="1"/>
  <c r="AD15" i="1"/>
  <c r="AD7" i="1"/>
  <c r="N26" i="1"/>
  <c r="X13" i="1" s="1"/>
  <c r="AD24" i="1"/>
  <c r="AD16" i="1"/>
  <c r="AD8" i="1"/>
  <c r="Q26" i="1"/>
  <c r="Q27" i="1"/>
  <c r="AD21" i="1"/>
  <c r="AD13" i="1"/>
  <c r="AD5" i="1"/>
  <c r="L26" i="1"/>
  <c r="L27" i="1"/>
  <c r="AB23" i="1"/>
  <c r="AD17" i="1"/>
  <c r="AA14" i="1"/>
  <c r="AD9" i="1"/>
  <c r="M27" i="1"/>
  <c r="W24" i="1" s="1"/>
  <c r="AC13" i="1" l="1"/>
  <c r="X24" i="1"/>
  <c r="X12" i="1"/>
  <c r="AB7" i="1"/>
  <c r="AB22" i="1"/>
  <c r="AB3" i="1"/>
  <c r="AB10" i="1"/>
  <c r="AB24" i="1"/>
  <c r="AB6" i="1"/>
  <c r="AB5" i="1"/>
  <c r="AB11" i="1"/>
  <c r="AB4" i="1"/>
  <c r="AB8" i="1"/>
  <c r="AB15" i="1"/>
  <c r="AB14" i="1"/>
  <c r="AB13" i="1"/>
  <c r="AB19" i="1"/>
  <c r="AB9" i="1"/>
  <c r="AB21" i="1"/>
  <c r="AB20" i="1"/>
  <c r="AB17" i="1"/>
  <c r="V20" i="1"/>
  <c r="Y22" i="1"/>
  <c r="Y7" i="1"/>
  <c r="V10" i="1"/>
  <c r="V7" i="1"/>
  <c r="V24" i="1"/>
  <c r="AC10" i="1"/>
  <c r="AC6" i="1"/>
  <c r="AA21" i="1"/>
  <c r="AD26" i="1"/>
  <c r="Y21" i="1"/>
  <c r="V17" i="1"/>
  <c r="Y5" i="1"/>
  <c r="V15" i="1"/>
  <c r="AC7" i="1"/>
  <c r="Y8" i="1"/>
  <c r="AB12" i="1"/>
  <c r="AB2" i="1"/>
  <c r="V3" i="1"/>
  <c r="Y17" i="1"/>
  <c r="AC22" i="1"/>
  <c r="AB18" i="1"/>
  <c r="V21" i="1"/>
  <c r="AA4" i="1"/>
  <c r="AA11" i="1"/>
  <c r="X15" i="1"/>
  <c r="AA8" i="1"/>
  <c r="AC3" i="1"/>
  <c r="AC19" i="1"/>
  <c r="AC11" i="1"/>
  <c r="AC9" i="1"/>
  <c r="AC17" i="1"/>
  <c r="Y14" i="1"/>
  <c r="X4" i="1"/>
  <c r="Y13" i="1"/>
  <c r="AA22" i="1"/>
  <c r="X16" i="1"/>
  <c r="V18" i="1"/>
  <c r="V6" i="1"/>
  <c r="AC14" i="1"/>
  <c r="AA3" i="1"/>
  <c r="AC21" i="1"/>
  <c r="AC18" i="1"/>
  <c r="V4" i="1"/>
  <c r="X5" i="1"/>
  <c r="Y9" i="1"/>
  <c r="X11" i="1"/>
  <c r="Y20" i="1"/>
  <c r="AC5" i="1"/>
  <c r="X23" i="1"/>
  <c r="AA10" i="1"/>
  <c r="X3" i="1"/>
  <c r="Y12" i="1"/>
  <c r="V14" i="1"/>
  <c r="V9" i="1"/>
  <c r="X18" i="1"/>
  <c r="V16" i="1"/>
  <c r="Y2" i="1"/>
  <c r="V13" i="1"/>
  <c r="X22" i="1"/>
  <c r="AC2" i="1"/>
  <c r="AA17" i="1"/>
  <c r="AA9" i="1"/>
  <c r="AA7" i="1"/>
  <c r="AA15" i="1"/>
  <c r="AA23" i="1"/>
  <c r="AC20" i="1"/>
  <c r="Y4" i="1"/>
  <c r="AA13" i="1"/>
  <c r="Y16" i="1"/>
  <c r="X10" i="1"/>
  <c r="Y19" i="1"/>
  <c r="X7" i="1"/>
  <c r="V8" i="1"/>
  <c r="X17" i="1"/>
  <c r="V5" i="1"/>
  <c r="X14" i="1"/>
  <c r="Y23" i="1"/>
  <c r="X19" i="1"/>
  <c r="X2" i="1"/>
  <c r="AA6" i="1"/>
  <c r="AA18" i="1"/>
  <c r="Y6" i="1"/>
  <c r="AC16" i="1"/>
  <c r="AC8" i="1"/>
  <c r="V19" i="1"/>
  <c r="AC12" i="1"/>
  <c r="AA5" i="1"/>
  <c r="AC23" i="1"/>
  <c r="Y24" i="1"/>
  <c r="Y11" i="1"/>
  <c r="AA20" i="1"/>
  <c r="V22" i="1"/>
  <c r="X9" i="1"/>
  <c r="Y18" i="1"/>
  <c r="X6" i="1"/>
  <c r="Y15" i="1"/>
  <c r="AA24" i="1"/>
  <c r="V12" i="1"/>
  <c r="V2" i="1"/>
  <c r="X8" i="1"/>
  <c r="X21" i="1"/>
  <c r="AC24" i="1"/>
  <c r="V11" i="1"/>
  <c r="X20" i="1"/>
  <c r="AC4" i="1"/>
  <c r="V23" i="1"/>
  <c r="AC15" i="1"/>
  <c r="Y3" i="1"/>
  <c r="AA12" i="1"/>
  <c r="Y10" i="1"/>
  <c r="AA19" i="1"/>
  <c r="AA16" i="1"/>
  <c r="AA2" i="1"/>
  <c r="W3" i="1"/>
  <c r="W2" i="1"/>
  <c r="W7" i="1"/>
  <c r="W5" i="1"/>
  <c r="W11" i="1"/>
  <c r="W9" i="1"/>
  <c r="W15" i="1"/>
  <c r="W13" i="1"/>
  <c r="W17" i="1"/>
  <c r="W21" i="1"/>
  <c r="W4" i="1"/>
  <c r="W8" i="1"/>
  <c r="W10" i="1"/>
  <c r="W14" i="1"/>
  <c r="W16" i="1"/>
  <c r="W19" i="1"/>
  <c r="W23" i="1"/>
  <c r="W6" i="1"/>
  <c r="W12" i="1"/>
  <c r="W18" i="1"/>
  <c r="W20" i="1"/>
  <c r="W22" i="1"/>
  <c r="AB26" i="1" l="1"/>
  <c r="X26" i="1"/>
  <c r="AC26" i="1"/>
  <c r="V26" i="1"/>
  <c r="AA26" i="1"/>
  <c r="Y26" i="1"/>
  <c r="W26" i="1"/>
  <c r="AF2" i="1" s="1" a="1"/>
  <c r="AF2" i="1" s="1"/>
  <c r="AP2" i="1" s="1"/>
  <c r="AP5" i="1" l="1"/>
  <c r="AP16" i="1"/>
  <c r="AP10" i="1"/>
  <c r="AP4" i="1"/>
  <c r="AP21" i="1"/>
  <c r="AP15" i="1"/>
  <c r="AP9" i="1"/>
  <c r="AP3" i="1"/>
  <c r="AP20" i="1"/>
  <c r="AP14" i="1"/>
  <c r="AP8" i="1"/>
  <c r="AP13" i="1"/>
  <c r="AP19" i="1"/>
  <c r="AP12" i="1"/>
  <c r="AP7" i="1"/>
  <c r="AP24" i="1"/>
  <c r="AP18" i="1"/>
  <c r="AP23" i="1"/>
  <c r="AP6" i="1"/>
  <c r="AP11" i="1"/>
  <c r="AP17" i="1"/>
  <c r="AF28" i="1" a="1"/>
  <c r="AQ2" i="1" l="1"/>
  <c r="AS2" i="1" s="1" a="1"/>
  <c r="AS2" i="1" s="1"/>
  <c r="AF28" i="1"/>
  <c r="AP28" i="1" s="1"/>
  <c r="AP41" i="1"/>
  <c r="AP43" i="1"/>
  <c r="AP44" i="1"/>
  <c r="AP32" i="1"/>
  <c r="AP46" i="1"/>
  <c r="AP45" i="1"/>
  <c r="AP47" i="1"/>
  <c r="AP34" i="1"/>
  <c r="AP48" i="1"/>
  <c r="AP36" i="1"/>
  <c r="AP38" i="1"/>
  <c r="AP49" i="1"/>
  <c r="AP30" i="1"/>
  <c r="AP50" i="1"/>
  <c r="AP42" i="1"/>
  <c r="AP39" i="1"/>
  <c r="AP33" i="1"/>
  <c r="AP40" i="1"/>
  <c r="AP35" i="1"/>
  <c r="AP37" i="1"/>
  <c r="AP29" i="1"/>
  <c r="AP31" i="1"/>
  <c r="AQ28" i="1" l="1"/>
  <c r="AS28" i="1" s="1" a="1"/>
  <c r="AS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<sst xmlns="http://schemas.openxmlformats.org/spreadsheetml/2006/main" count="572" uniqueCount="176">
  <si>
    <t>Telefon\zmienne</t>
  </si>
  <si>
    <t>Ocena</t>
  </si>
  <si>
    <t>Cena</t>
  </si>
  <si>
    <t>Pamiec wbudowana</t>
  </si>
  <si>
    <t>Pamiec RAM</t>
  </si>
  <si>
    <t>Waga (g)</t>
  </si>
  <si>
    <t>bateria (mAh)</t>
  </si>
  <si>
    <t>Zegar procesora (Mhz)</t>
  </si>
  <si>
    <t>roznica kwartalow</t>
  </si>
  <si>
    <t>Megapiksele</t>
  </si>
  <si>
    <t>Apple iphone 15</t>
  </si>
  <si>
    <t>Samsung Galaxy A54</t>
  </si>
  <si>
    <t>Motorola g72</t>
  </si>
  <si>
    <t>DOOGEE SMINI</t>
  </si>
  <si>
    <t>ULEFONE NOTE 16 PRO</t>
  </si>
  <si>
    <t>Google Pixel 6pro</t>
  </si>
  <si>
    <t>HTC U23 PRO</t>
  </si>
  <si>
    <t>HTC DESIRE 22 PRO</t>
  </si>
  <si>
    <t>HTC 10</t>
  </si>
  <si>
    <t>Xiaomi Redmi Note 13 Pro 5G</t>
  </si>
  <si>
    <t>SAMSUNG GALAXY S23</t>
  </si>
  <si>
    <t>Huawei Mate 60 RS Ultimate</t>
  </si>
  <si>
    <t>Apple iphone 15 pro max</t>
  </si>
  <si>
    <t>Apple iphone 13</t>
  </si>
  <si>
    <t>ASUS ROG PHONE 7 ULTIMATE</t>
  </si>
  <si>
    <t>ASUS ROG PHONE 7</t>
  </si>
  <si>
    <t>POCO F3</t>
  </si>
  <si>
    <t>OPPO A91</t>
  </si>
  <si>
    <t>POCO F5 PRO</t>
  </si>
  <si>
    <t>nubia red magic 7 pro</t>
  </si>
  <si>
    <t>NOKIA 3310 2017 DUAL SIM</t>
  </si>
  <si>
    <t>POCO X3 NFT</t>
  </si>
  <si>
    <t>MICROSOFT LUMIA 650</t>
  </si>
  <si>
    <t>srednia</t>
  </si>
  <si>
    <t>odchyl stand</t>
  </si>
  <si>
    <t>wzorzec:</t>
  </si>
  <si>
    <t>di</t>
  </si>
  <si>
    <t>d0</t>
  </si>
  <si>
    <t>wagi:</t>
  </si>
  <si>
    <t>model:</t>
  </si>
  <si>
    <t>wsp zmiennosc</t>
  </si>
  <si>
    <t>Column1</t>
  </si>
  <si>
    <t>Column2</t>
  </si>
  <si>
    <t>wagi takie same</t>
  </si>
  <si>
    <t>[0.15,0.5,0.08,0.07,,0.07,0.02,0.04,0.07]</t>
  </si>
  <si>
    <t>konsument z mottem "Za darmo to uczciwa cena\</t>
  </si>
  <si>
    <t>konsument gamer</t>
  </si>
  <si>
    <t>0.05,0.05,0.2,0.2,,0.05,0.25,0.15,0.05</t>
  </si>
  <si>
    <t>Column3</t>
  </si>
  <si>
    <t>konsument stary pryk</t>
  </si>
  <si>
    <t>0.3,0.14,0.07,0.07,,0.2,0.05,0.07,0.1</t>
  </si>
  <si>
    <t>konsument fotograf</t>
  </si>
  <si>
    <t>0.04,0.04,0.17,0.04,0.15,0.03,0.1,0.43</t>
  </si>
  <si>
    <t xml:space="preserve">Topsis </t>
  </si>
  <si>
    <t>Telefony</t>
  </si>
  <si>
    <t>Wynik</t>
  </si>
  <si>
    <t>0.283938</t>
  </si>
  <si>
    <t>0.317593</t>
  </si>
  <si>
    <t>0.320637</t>
  </si>
  <si>
    <t>0.341732</t>
  </si>
  <si>
    <t>0.343075</t>
  </si>
  <si>
    <t>0.369927</t>
  </si>
  <si>
    <t>0.418687</t>
  </si>
  <si>
    <t>0.418814</t>
  </si>
  <si>
    <t>0.458432</t>
  </si>
  <si>
    <t>0.482615</t>
  </si>
  <si>
    <t>0.484246</t>
  </si>
  <si>
    <t>0.490208</t>
  </si>
  <si>
    <t>0.496046</t>
  </si>
  <si>
    <t>0.497433</t>
  </si>
  <si>
    <t>0.506588</t>
  </si>
  <si>
    <t>0.511552</t>
  </si>
  <si>
    <t>0.534508</t>
  </si>
  <si>
    <t>0.554656</t>
  </si>
  <si>
    <t>0.557178</t>
  </si>
  <si>
    <t>0.563787</t>
  </si>
  <si>
    <t>0.697873</t>
  </si>
  <si>
    <t>0.742722</t>
  </si>
  <si>
    <t>0.749902</t>
  </si>
  <si>
    <t>bez wag</t>
  </si>
  <si>
    <t>gamer</t>
  </si>
  <si>
    <t>0.290045</t>
  </si>
  <si>
    <t>0.290055</t>
  </si>
  <si>
    <t>0.297188</t>
  </si>
  <si>
    <t>0.320119</t>
  </si>
  <si>
    <t>0.323317</t>
  </si>
  <si>
    <t>0.325017</t>
  </si>
  <si>
    <t>0.334036</t>
  </si>
  <si>
    <t>0.336394</t>
  </si>
  <si>
    <t>0.337703</t>
  </si>
  <si>
    <t>0.341779</t>
  </si>
  <si>
    <t>0.348917</t>
  </si>
  <si>
    <t>0.363226</t>
  </si>
  <si>
    <t>0.386985</t>
  </si>
  <si>
    <t>0.388855</t>
  </si>
  <si>
    <t>0.398792</t>
  </si>
  <si>
    <t>0.400527</t>
  </si>
  <si>
    <t>0.401309</t>
  </si>
  <si>
    <t>0.428295</t>
  </si>
  <si>
    <t>0.435973</t>
  </si>
  <si>
    <t>0.459780</t>
  </si>
  <si>
    <t>0.526710</t>
  </si>
  <si>
    <t>0.631251</t>
  </si>
  <si>
    <t>0.657087</t>
  </si>
  <si>
    <t>darmo to uczciwa cena</t>
  </si>
  <si>
    <t>0.203350</t>
  </si>
  <si>
    <t>0.453502</t>
  </si>
  <si>
    <t>0.480114</t>
  </si>
  <si>
    <t>0.509167</t>
  </si>
  <si>
    <t>0.510150</t>
  </si>
  <si>
    <t>0.545857</t>
  </si>
  <si>
    <t>0.550050</t>
  </si>
  <si>
    <t>0.557052</t>
  </si>
  <si>
    <t>0.558779</t>
  </si>
  <si>
    <t>0.593891</t>
  </si>
  <si>
    <t>0.595715</t>
  </si>
  <si>
    <t>0.609469</t>
  </si>
  <si>
    <t>0.611713</t>
  </si>
  <si>
    <t>0.621292</t>
  </si>
  <si>
    <t>0.622526</t>
  </si>
  <si>
    <t>0.627393</t>
  </si>
  <si>
    <t>0.631199</t>
  </si>
  <si>
    <t>0.651576</t>
  </si>
  <si>
    <t>0.657959</t>
  </si>
  <si>
    <t>0.715233</t>
  </si>
  <si>
    <t>0.791997</t>
  </si>
  <si>
    <t>0.806824</t>
  </si>
  <si>
    <t>0.808191</t>
  </si>
  <si>
    <t>0.252726</t>
  </si>
  <si>
    <t>0.354860</t>
  </si>
  <si>
    <t>0.377634</t>
  </si>
  <si>
    <t>0.400842</t>
  </si>
  <si>
    <t>0.403805</t>
  </si>
  <si>
    <t>0.438901</t>
  </si>
  <si>
    <t>0.439437</t>
  </si>
  <si>
    <t>0.439452</t>
  </si>
  <si>
    <t>0.441695</t>
  </si>
  <si>
    <t>0.446372</t>
  </si>
  <si>
    <t>0.456137</t>
  </si>
  <si>
    <t>0.456823</t>
  </si>
  <si>
    <t>0.458803</t>
  </si>
  <si>
    <t>0.468655</t>
  </si>
  <si>
    <t>0.470098</t>
  </si>
  <si>
    <t>0.470927</t>
  </si>
  <si>
    <t>0.501045</t>
  </si>
  <si>
    <t>0.503543</t>
  </si>
  <si>
    <t>0.516314</t>
  </si>
  <si>
    <t>0.540027</t>
  </si>
  <si>
    <t>0.561638</t>
  </si>
  <si>
    <t>0.583056</t>
  </si>
  <si>
    <t>0.591805</t>
  </si>
  <si>
    <t>Nazwa telefonu</t>
  </si>
  <si>
    <t>Wartość</t>
  </si>
  <si>
    <t>0.250746</t>
  </si>
  <si>
    <t>0.379469</t>
  </si>
  <si>
    <t>0.399149</t>
  </si>
  <si>
    <t>0.415979</t>
  </si>
  <si>
    <t>0.418318</t>
  </si>
  <si>
    <t>0.425246</t>
  </si>
  <si>
    <t>0.428681</t>
  </si>
  <si>
    <t>0.444818</t>
  </si>
  <si>
    <t>0.448462</t>
  </si>
  <si>
    <t>0.455463</t>
  </si>
  <si>
    <t>0.469355</t>
  </si>
  <si>
    <t>0.469406</t>
  </si>
  <si>
    <t>0.470537</t>
  </si>
  <si>
    <t>0.482311</t>
  </si>
  <si>
    <t>0.482793</t>
  </si>
  <si>
    <t>0.500083</t>
  </si>
  <si>
    <t>0.503907</t>
  </si>
  <si>
    <t>0.504898</t>
  </si>
  <si>
    <t>0.511241</t>
  </si>
  <si>
    <t>0.554818</t>
  </si>
  <si>
    <t>0.623831</t>
  </si>
  <si>
    <t>0.648423</t>
  </si>
  <si>
    <t>0.649238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</si>
</sst>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Arial Unicode MS"/>
    </font>
    <font>
      <b/>
      <sz val="8"/>
      <color rgb="FF111111"/>
      <name val="Segoe UI"/>
      <family val="2"/>
      <charset val="238"/>
    </font>
    <font>
      <sz val="8"/>
      <color rgb="FF111111"/>
      <name val="Segoe UI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42" applyNumberFormat="1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0" fillId="33" borderId="0" xfId="0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11111"/>
        <name val="Segoe UI"/>
        <family val="2"/>
        <charset val="238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11111"/>
        <name val="Segoe UI"/>
        <family val="2"/>
        <charset val="238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11111"/>
        <name val="Segoe UI"/>
        <family val="2"/>
        <charset val="238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859848-2929-42A4-812A-588EEE2E5112}" name="Table1" displayName="Table1" ref="AL60:AM83" totalsRowShown="0">
  <autoFilter ref="AL60:AM83" xr:uid="{98859848-2929-42A4-812A-588EEE2E5112}"/>
  <sortState xmlns:xlrd2="http://schemas.microsoft.com/office/spreadsheetml/2017/richdata2" ref="AL61:AM83">
    <sortCondition descending="1" ref="AM60:AM83"/>
  </sortState>
  <tableColumns count="2">
    <tableColumn id="1" xr3:uid="{5E4E41F0-21EB-49E0-8560-CDECE36A53F5}" name="Column1" dataDxfId="8"/>
    <tableColumn id="2" xr3:uid="{6D7A0800-91FA-4488-92E1-55BF25492995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176B32-323B-4A07-9974-7CC5E3BD6AD8}" name="Table4" displayName="Table4" ref="AO60:AP83" totalsRowShown="0">
  <autoFilter ref="AO60:AP83" xr:uid="{51176B32-323B-4A07-9974-7CC5E3BD6AD8}"/>
  <sortState xmlns:xlrd2="http://schemas.microsoft.com/office/spreadsheetml/2017/richdata2" ref="AO61:AP83">
    <sortCondition descending="1" ref="AP60:AP83"/>
  </sortState>
  <tableColumns count="2">
    <tableColumn id="1" xr3:uid="{46D03E15-446A-4A13-8535-F90E01DC4960}" name="Column1" dataDxfId="7"/>
    <tableColumn id="2" xr3:uid="{48709206-E7EE-4CD4-B18A-B22993D3B533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E010AA-0A11-469F-9FC0-8D8F979DE660}" name="Table5" displayName="Table5" ref="AU60:AV83" totalsRowShown="0">
  <autoFilter ref="AU60:AV83" xr:uid="{EEE010AA-0A11-469F-9FC0-8D8F979DE660}"/>
  <sortState xmlns:xlrd2="http://schemas.microsoft.com/office/spreadsheetml/2017/richdata2" ref="AU61:AV83">
    <sortCondition descending="1" ref="AV60:AV83"/>
  </sortState>
  <tableColumns count="2">
    <tableColumn id="1" xr3:uid="{505018E7-C095-4CE5-80A5-CA10C7A7C508}" name="Column1" dataDxfId="6"/>
    <tableColumn id="2" xr3:uid="{EDF138DE-7760-498E-9B46-7CFCA4E3D670}" name="Column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42DF96-68F6-429A-87D1-367886525886}" name="Table6" displayName="Table6" ref="AY60:BA83" totalsRowShown="0">
  <autoFilter ref="AY60:BA83" xr:uid="{9B42DF96-68F6-429A-87D1-367886525886}"/>
  <sortState xmlns:xlrd2="http://schemas.microsoft.com/office/spreadsheetml/2017/richdata2" ref="AY61:BA83">
    <sortCondition descending="1" ref="BA60:BA83"/>
  </sortState>
  <tableColumns count="3">
    <tableColumn id="1" xr3:uid="{E0822194-B129-49F6-BB82-DF7EAB6292EC}" name="Column1"/>
    <tableColumn id="2" xr3:uid="{F275683F-D9F1-44D3-A72E-01155F1B8C41}" name="Column2" dataDxfId="5"/>
    <tableColumn id="3" xr3:uid="{2CE8C2CB-C79B-4BEF-A913-D26C41AD3FB5}" name="Column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37BF6BC-0AE2-44C4-A704-895876181A27}" name="Table7" displayName="Table7" ref="BD60:BE83" totalsRowShown="0">
  <autoFilter ref="BD60:BE83" xr:uid="{037BF6BC-0AE2-44C4-A704-895876181A27}"/>
  <sortState xmlns:xlrd2="http://schemas.microsoft.com/office/spreadsheetml/2017/richdata2" ref="BD61:BE83">
    <sortCondition descending="1" ref="BE60:BE83"/>
  </sortState>
  <tableColumns count="2">
    <tableColumn id="1" xr3:uid="{7AB86428-F3FB-40C8-876F-08F0AE62BB59}" name="Column1" dataDxfId="4"/>
    <tableColumn id="2" xr3:uid="{222B7C09-346D-486B-8B48-CBC0D7856668}" name="Column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F14AFB-7EEC-4908-ADDE-3D8329351560}" name="Table2" displayName="Table2" ref="AO90:AP114" totalsRowShown="0">
  <autoFilter ref="AO90:AP114" xr:uid="{4DF14AFB-7EEC-4908-ADDE-3D8329351560}"/>
  <tableColumns count="2">
    <tableColumn id="1" xr3:uid="{E3C1DDC1-E51C-4BDF-AB5F-197963A7E036}" name="Column1" dataDxfId="3"/>
    <tableColumn id="2" xr3:uid="{775481A6-96CF-4074-A1FA-DA124BC7B831}" name="Column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7DBB42-87F2-445A-BCB3-2DA2A5AA84B9}" name="Table3" displayName="Table3" ref="AI90:AJ113" totalsRowShown="0" dataDxfId="2">
  <autoFilter ref="AI90:AJ113" xr:uid="{147DBB42-87F2-445A-BCB3-2DA2A5AA84B9}"/>
  <tableColumns count="2">
    <tableColumn id="1" xr3:uid="{D717C74B-B4A7-415A-BBE7-453F3A68DBA4}" name="Telefony" dataDxfId="1"/>
    <tableColumn id="2" xr3:uid="{CABF808E-BC81-45F3-A464-F333F93F547B}" name="Wynik" dataDxfId="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EDCAE9-F03F-420E-A1C5-6980FDA6B95A}" name="Table8" displayName="Table8" ref="AL90:AM113" totalsRowShown="0">
  <autoFilter ref="AL90:AM113" xr:uid="{31EDCAE9-F03F-420E-A1C5-6980FDA6B95A}"/>
  <tableColumns count="2">
    <tableColumn id="1" xr3:uid="{76722460-2C03-4FC5-9663-039F86D23DBA}" name="Telefony"/>
    <tableColumn id="2" xr3:uid="{365B6CDB-D38E-4C10-943A-CAE830706F8E}" name="Wynik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60C34D0-C7C3-4458-8A30-1C3D54DECE9E}" name="Table9" displayName="Table9" ref="AR90:AS113" totalsRowShown="0">
  <autoFilter ref="AR90:AS113" xr:uid="{160C34D0-C7C3-4458-8A30-1C3D54DECE9E}"/>
  <tableColumns count="2">
    <tableColumn id="1" xr3:uid="{64C11E65-062D-412C-9CAF-6CB60235CDF4}" name="Telefony"/>
    <tableColumn id="2" xr3:uid="{4A19BA68-ED21-4151-B6CF-08E4EC1849A7}" name="Wyni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146"/>
  <sheetViews>
    <sheetView tabSelected="1" zoomScale="104" zoomScaleNormal="85" workbookViewId="0">
      <selection activeCell="J24" sqref="J2:J24"/>
    </sheetView>
  </sheetViews>
  <sheetFormatPr defaultRowHeight="14.4"/>
  <cols>
    <col min="1" max="1" width="26.5546875" bestFit="1" customWidth="1"/>
    <col min="2" max="3" width="7.5546875" bestFit="1" customWidth="1"/>
    <col min="4" max="4" width="17.6640625" bestFit="1" customWidth="1"/>
    <col min="5" max="5" width="11.33203125" bestFit="1" customWidth="1"/>
    <col min="6" max="6" width="8.21875" bestFit="1" customWidth="1"/>
    <col min="7" max="7" width="12.109375" bestFit="1" customWidth="1"/>
    <col min="8" max="8" width="19.44140625" bestFit="1" customWidth="1"/>
    <col min="9" max="9" width="16.21875" bestFit="1" customWidth="1"/>
    <col min="10" max="10" width="11.21875" bestFit="1" customWidth="1"/>
    <col min="31" max="31" width="27.88671875" bestFit="1" customWidth="1"/>
    <col min="32" max="33" width="13.33203125" bestFit="1" customWidth="1"/>
    <col min="34" max="34" width="18.33203125" bestFit="1" customWidth="1"/>
    <col min="35" max="37" width="13.33203125" bestFit="1" customWidth="1"/>
    <col min="38" max="38" width="20.5546875" bestFit="1" customWidth="1"/>
    <col min="39" max="39" width="16.88671875" bestFit="1" customWidth="1"/>
    <col min="40" max="40" width="10.5546875" customWidth="1"/>
    <col min="41" max="41" width="38.88671875" bestFit="1" customWidth="1"/>
    <col min="42" max="42" width="10.6640625" customWidth="1"/>
    <col min="44" max="44" width="10.5546875" customWidth="1"/>
    <col min="47" max="48" width="10.6640625" customWidth="1"/>
    <col min="51" max="51" width="10.6640625" customWidth="1"/>
    <col min="52" max="52" width="27.6640625" bestFit="1" customWidth="1"/>
    <col min="53" max="53" width="10.6640625" customWidth="1"/>
    <col min="56" max="57" width="10.6640625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P1" s="1" t="s">
        <v>36</v>
      </c>
      <c r="AQ1" s="1" t="s">
        <v>37</v>
      </c>
    </row>
    <row r="2" spans="1:45">
      <c r="A2" s="1" t="s">
        <v>10</v>
      </c>
      <c r="B2" s="1">
        <v>7.28</v>
      </c>
      <c r="C2" s="1">
        <v>4192</v>
      </c>
      <c r="D2" s="1">
        <v>128</v>
      </c>
      <c r="E2" s="1">
        <v>6</v>
      </c>
      <c r="F2" s="1">
        <v>171</v>
      </c>
      <c r="G2" s="1">
        <v>3349</v>
      </c>
      <c r="H2" s="1">
        <v>3460</v>
      </c>
      <c r="I2" s="1">
        <v>1</v>
      </c>
      <c r="J2" s="1">
        <v>48</v>
      </c>
      <c r="L2" cm="1">
        <f t="array" ref="L2:L24">B2:B24</f>
        <v>7.28</v>
      </c>
      <c r="M2" cm="1">
        <f t="array" ref="M2:M24">-(C2:C24)</f>
        <v>-4192</v>
      </c>
      <c r="N2" cm="1">
        <f t="array" ref="N2:O24">D2:E24</f>
        <v>128</v>
      </c>
      <c r="O2">
        <v>6</v>
      </c>
      <c r="P2" cm="1">
        <f t="array" ref="P2:P24">-(F2:F24)</f>
        <v>-171</v>
      </c>
      <c r="Q2" cm="1">
        <f t="array" ref="Q2:R24">G2:H24</f>
        <v>3349</v>
      </c>
      <c r="R2">
        <v>3460</v>
      </c>
      <c r="S2" cm="1">
        <f t="array" ref="S2:S24">-(I2:I24)</f>
        <v>-1</v>
      </c>
      <c r="T2" cm="1">
        <f t="array" ref="T2:T24">J2:J24</f>
        <v>48</v>
      </c>
      <c r="V2">
        <f>(L2-L$26)/L$27</f>
        <v>8.0188749230731007E-2</v>
      </c>
      <c r="W2">
        <f t="shared" ref="W2:AD2" si="0">(M2-M$26)/M$27</f>
        <v>-0.47360138210820357</v>
      </c>
      <c r="X2">
        <f t="shared" si="0"/>
        <v>-0.52968874466085825</v>
      </c>
      <c r="Y2">
        <f t="shared" si="0"/>
        <v>-0.6424705728229545</v>
      </c>
      <c r="AA2">
        <f t="shared" si="0"/>
        <v>-0.8531379186098732</v>
      </c>
      <c r="AB2">
        <f t="shared" si="0"/>
        <v>0.99052611477669472</v>
      </c>
      <c r="AC2">
        <f t="shared" si="0"/>
        <v>0.73294449878474688</v>
      </c>
      <c r="AD2">
        <f t="shared" si="0"/>
        <v>-0.21082257751066488</v>
      </c>
      <c r="AF2" cm="1">
        <f t="array" ref="AF2:AN24">(V2:AD24-V$26:AD$26)^2</f>
        <v>2.1600457777508253</v>
      </c>
      <c r="AG2">
        <v>2.0401383824267008</v>
      </c>
      <c r="AH2">
        <v>10.189653548027497</v>
      </c>
      <c r="AI2">
        <v>4.5842395355201004</v>
      </c>
      <c r="AJ2">
        <v>0</v>
      </c>
      <c r="AK2">
        <v>5.3846643128970477</v>
      </c>
      <c r="AL2">
        <v>0.72132328077136243</v>
      </c>
      <c r="AM2">
        <v>1.1828630204373669E-2</v>
      </c>
      <c r="AN2">
        <v>14.735830857671978</v>
      </c>
      <c r="AP2">
        <f>SQRT(SUM(AF2:AN2))</f>
        <v>6.3109210362093648</v>
      </c>
      <c r="AQ2">
        <f>AVERAGE(AP2:AP24)+2*_xlfn.STDEV.P(AP2:AP24)</f>
        <v>9.1042366257381389</v>
      </c>
      <c r="AS2" cm="1">
        <f t="array" ref="AS2:AS24">1-(AP2:AP24/$AQ$2)</f>
        <v>0.30681491533644123</v>
      </c>
    </row>
    <row r="3" spans="1:45">
      <c r="A3" s="1" t="s">
        <v>11</v>
      </c>
      <c r="B3" s="1">
        <v>7.95</v>
      </c>
      <c r="C3" s="1">
        <v>1599</v>
      </c>
      <c r="D3" s="1">
        <v>128</v>
      </c>
      <c r="E3" s="1">
        <v>8</v>
      </c>
      <c r="F3" s="1">
        <v>202</v>
      </c>
      <c r="G3" s="1">
        <v>5000</v>
      </c>
      <c r="H3" s="1">
        <v>2400</v>
      </c>
      <c r="I3" s="1">
        <v>3</v>
      </c>
      <c r="J3" s="1">
        <v>50</v>
      </c>
      <c r="L3">
        <v>7.95</v>
      </c>
      <c r="M3">
        <v>-1599</v>
      </c>
      <c r="N3">
        <v>128</v>
      </c>
      <c r="O3">
        <v>8</v>
      </c>
      <c r="P3">
        <v>-202</v>
      </c>
      <c r="Q3">
        <v>5000</v>
      </c>
      <c r="R3">
        <v>2400</v>
      </c>
      <c r="S3">
        <v>-3</v>
      </c>
      <c r="T3">
        <v>50</v>
      </c>
      <c r="V3">
        <f t="shared" ref="V3:V24" si="1">(L3-L$26)/L$27</f>
        <v>0.72378699175446093</v>
      </c>
      <c r="W3">
        <f t="shared" ref="W3:W24" si="2">(M3-M$26)/M$27</f>
        <v>0.46570127957296203</v>
      </c>
      <c r="X3">
        <f t="shared" ref="X3:X24" si="3">(N3-N$26)/N$27</f>
        <v>-0.52968874466085825</v>
      </c>
      <c r="Y3">
        <f t="shared" ref="Y3:Y24" si="4">(O3-O$26)/O$27</f>
        <v>-0.21425382697944587</v>
      </c>
      <c r="AA3">
        <f t="shared" ref="AA3:AA24" si="5">(Q3-Q$26)/Q$27</f>
        <v>0.59202451094683506</v>
      </c>
      <c r="AB3">
        <f t="shared" ref="AB3:AB24" si="6">(R3-R$26)/R$27</f>
        <v>-0.22604953652082765</v>
      </c>
      <c r="AC3">
        <f t="shared" ref="AC3:AC24" si="7">(S3-S$26)/S$27</f>
        <v>0.51542548624217677</v>
      </c>
      <c r="AD3">
        <f t="shared" ref="AD3:AD24" si="8">(T3-T$26)/T$27</f>
        <v>-0.16031300164873477</v>
      </c>
      <c r="AF3">
        <v>0.68245967671601138</v>
      </c>
      <c r="AG3">
        <v>0.23915177546668631</v>
      </c>
      <c r="AH3">
        <v>10.189653548027497</v>
      </c>
      <c r="AI3">
        <v>2.9339133027328641</v>
      </c>
      <c r="AJ3">
        <v>0</v>
      </c>
      <c r="AK3">
        <v>0.76619476176076218</v>
      </c>
      <c r="AL3">
        <v>4.2678733193922831</v>
      </c>
      <c r="AM3">
        <v>0.10645767183936317</v>
      </c>
      <c r="AN3">
        <v>14.350597052355416</v>
      </c>
      <c r="AP3">
        <f t="shared" ref="AP3:AP50" si="9">SQRT(SUM(AF3:AN3))</f>
        <v>5.791053540444163</v>
      </c>
      <c r="AS3">
        <v>0.36391662711483563</v>
      </c>
    </row>
    <row r="4" spans="1:45">
      <c r="A4" s="1" t="s">
        <v>12</v>
      </c>
      <c r="B4" s="1">
        <v>6.89</v>
      </c>
      <c r="C4" s="1">
        <v>899</v>
      </c>
      <c r="D4" s="1">
        <v>128</v>
      </c>
      <c r="E4" s="1">
        <v>8</v>
      </c>
      <c r="F4" s="1">
        <v>166</v>
      </c>
      <c r="G4" s="1">
        <v>5000</v>
      </c>
      <c r="H4" s="1">
        <v>2200</v>
      </c>
      <c r="I4" s="1">
        <v>4</v>
      </c>
      <c r="J4" s="1">
        <v>108</v>
      </c>
      <c r="L4">
        <v>6.89</v>
      </c>
      <c r="M4">
        <v>-899</v>
      </c>
      <c r="N4">
        <v>128</v>
      </c>
      <c r="O4">
        <v>8</v>
      </c>
      <c r="P4">
        <v>-166</v>
      </c>
      <c r="Q4">
        <v>5000</v>
      </c>
      <c r="R4">
        <v>2200</v>
      </c>
      <c r="S4">
        <v>-4</v>
      </c>
      <c r="T4">
        <v>108</v>
      </c>
      <c r="V4">
        <f t="shared" si="1"/>
        <v>-0.29444306358158995</v>
      </c>
      <c r="W4">
        <f t="shared" si="2"/>
        <v>0.71927315121847535</v>
      </c>
      <c r="X4">
        <f t="shared" si="3"/>
        <v>-0.52968874466085825</v>
      </c>
      <c r="Y4">
        <f t="shared" si="4"/>
        <v>-0.21425382697944587</v>
      </c>
      <c r="AA4">
        <f t="shared" si="5"/>
        <v>0.59202451094683506</v>
      </c>
      <c r="AB4">
        <f t="shared" si="6"/>
        <v>-0.45559211223734131</v>
      </c>
      <c r="AC4">
        <f t="shared" si="7"/>
        <v>0.40666597997089177</v>
      </c>
      <c r="AD4">
        <f t="shared" si="8"/>
        <v>1.3044646983472388</v>
      </c>
      <c r="AF4">
        <v>3.4015945811869992</v>
      </c>
      <c r="AG4">
        <v>5.5441220924375825E-2</v>
      </c>
      <c r="AH4">
        <v>10.189653548027497</v>
      </c>
      <c r="AI4">
        <v>2.9339133027328641</v>
      </c>
      <c r="AJ4">
        <v>0</v>
      </c>
      <c r="AK4">
        <v>0.76619476176076218</v>
      </c>
      <c r="AL4">
        <v>5.2689794066571407</v>
      </c>
      <c r="AM4">
        <v>0.18925808326997895</v>
      </c>
      <c r="AN4">
        <v>5.3983757089393869</v>
      </c>
      <c r="AP4">
        <f t="shared" si="9"/>
        <v>5.3106883370707232</v>
      </c>
      <c r="AS4">
        <v>0.41667944766976528</v>
      </c>
    </row>
    <row r="5" spans="1:45">
      <c r="A5" s="1" t="s">
        <v>13</v>
      </c>
      <c r="B5" s="1">
        <v>6.25</v>
      </c>
      <c r="C5" s="1">
        <v>1200</v>
      </c>
      <c r="D5" s="1">
        <v>256</v>
      </c>
      <c r="E5" s="1">
        <v>8</v>
      </c>
      <c r="F5" s="1">
        <v>155</v>
      </c>
      <c r="G5" s="1">
        <v>3000</v>
      </c>
      <c r="H5" s="1">
        <v>2200</v>
      </c>
      <c r="I5" s="1">
        <v>0</v>
      </c>
      <c r="J5" s="1">
        <v>50</v>
      </c>
      <c r="L5">
        <v>6.25</v>
      </c>
      <c r="M5">
        <v>-1200</v>
      </c>
      <c r="N5">
        <v>256</v>
      </c>
      <c r="O5">
        <v>8</v>
      </c>
      <c r="P5">
        <v>-155</v>
      </c>
      <c r="Q5">
        <v>3000</v>
      </c>
      <c r="R5">
        <v>2200</v>
      </c>
      <c r="S5">
        <v>0</v>
      </c>
      <c r="T5">
        <v>50</v>
      </c>
      <c r="V5">
        <f t="shared" si="1"/>
        <v>-0.90922347435052575</v>
      </c>
      <c r="W5">
        <f t="shared" si="2"/>
        <v>0.6102372464109046</v>
      </c>
      <c r="X5">
        <f t="shared" si="3"/>
        <v>-6.1120132011521076E-2</v>
      </c>
      <c r="Y5">
        <f t="shared" si="4"/>
        <v>-0.21425382697944587</v>
      </c>
      <c r="AA5">
        <f t="shared" si="5"/>
        <v>-1.1586265242520846</v>
      </c>
      <c r="AB5">
        <f t="shared" si="6"/>
        <v>-0.45559211223734131</v>
      </c>
      <c r="AC5">
        <f t="shared" si="7"/>
        <v>0.84170400505603182</v>
      </c>
      <c r="AD5">
        <f t="shared" si="8"/>
        <v>-0.16031300164873477</v>
      </c>
      <c r="AF5">
        <v>6.0472792554435504</v>
      </c>
      <c r="AG5">
        <v>0.11867714945615725</v>
      </c>
      <c r="AH5">
        <v>7.4177521704309264</v>
      </c>
      <c r="AI5">
        <v>2.9339133027328641</v>
      </c>
      <c r="AJ5">
        <v>0</v>
      </c>
      <c r="AK5">
        <v>6.895752855846859</v>
      </c>
      <c r="AL5">
        <v>5.2689794066571407</v>
      </c>
      <c r="AM5">
        <v>0</v>
      </c>
      <c r="AN5">
        <v>14.350597052355416</v>
      </c>
      <c r="AP5">
        <f t="shared" si="9"/>
        <v>6.5599505480546814</v>
      </c>
      <c r="AS5">
        <v>0.27946176953382684</v>
      </c>
    </row>
    <row r="6" spans="1:45">
      <c r="A6" s="1" t="s">
        <v>14</v>
      </c>
      <c r="B6" s="1">
        <v>5</v>
      </c>
      <c r="C6" s="1">
        <v>697.7</v>
      </c>
      <c r="D6" s="1">
        <v>128</v>
      </c>
      <c r="E6" s="1">
        <v>8</v>
      </c>
      <c r="F6" s="1">
        <v>184</v>
      </c>
      <c r="G6" s="1">
        <v>4400</v>
      </c>
      <c r="H6" s="1">
        <v>1600</v>
      </c>
      <c r="I6" s="1">
        <v>2</v>
      </c>
      <c r="J6" s="1">
        <v>50</v>
      </c>
      <c r="L6">
        <v>5</v>
      </c>
      <c r="M6">
        <v>-697.7</v>
      </c>
      <c r="N6">
        <v>128</v>
      </c>
      <c r="O6">
        <v>8</v>
      </c>
      <c r="P6">
        <v>-184</v>
      </c>
      <c r="Q6">
        <v>4400</v>
      </c>
      <c r="R6">
        <v>1600</v>
      </c>
      <c r="S6">
        <v>-2</v>
      </c>
      <c r="T6">
        <v>50</v>
      </c>
      <c r="V6">
        <f t="shared" si="1"/>
        <v>-2.109966464133604</v>
      </c>
      <c r="W6">
        <f t="shared" si="2"/>
        <v>0.7921931765931064</v>
      </c>
      <c r="X6">
        <f t="shared" si="3"/>
        <v>-0.52968874466085825</v>
      </c>
      <c r="Y6">
        <f t="shared" si="4"/>
        <v>-0.21425382697944587</v>
      </c>
      <c r="AA6">
        <f t="shared" si="5"/>
        <v>6.6829200387159143E-2</v>
      </c>
      <c r="AB6">
        <f t="shared" si="6"/>
        <v>-1.1442198393868823</v>
      </c>
      <c r="AC6">
        <f t="shared" si="7"/>
        <v>0.62418499251346182</v>
      </c>
      <c r="AD6">
        <f t="shared" si="8"/>
        <v>-0.16031300164873477</v>
      </c>
      <c r="AF6">
        <v>13.394609130850847</v>
      </c>
      <c r="AG6">
        <v>2.6419111726314708E-2</v>
      </c>
      <c r="AH6">
        <v>10.189653548027497</v>
      </c>
      <c r="AI6">
        <v>2.9339133027328641</v>
      </c>
      <c r="AJ6">
        <v>0</v>
      </c>
      <c r="AK6">
        <v>1.9614585901075514</v>
      </c>
      <c r="AL6">
        <v>8.9045751972505673</v>
      </c>
      <c r="AM6">
        <v>4.7314520817494723E-2</v>
      </c>
      <c r="AN6">
        <v>14.350597052355416</v>
      </c>
      <c r="AP6">
        <f t="shared" si="9"/>
        <v>7.1978149777462708</v>
      </c>
      <c r="AS6">
        <v>0.20939939572773381</v>
      </c>
    </row>
    <row r="7" spans="1:45">
      <c r="A7" s="1" t="s">
        <v>15</v>
      </c>
      <c r="B7" s="1">
        <v>7.51</v>
      </c>
      <c r="C7" s="1">
        <v>2250</v>
      </c>
      <c r="D7" s="1">
        <v>128</v>
      </c>
      <c r="E7" s="1">
        <v>12</v>
      </c>
      <c r="F7" s="1">
        <v>210</v>
      </c>
      <c r="G7" s="1">
        <v>5003</v>
      </c>
      <c r="H7" s="1">
        <v>2800</v>
      </c>
      <c r="I7" s="1">
        <v>8</v>
      </c>
      <c r="J7" s="1">
        <v>50</v>
      </c>
      <c r="L7">
        <v>7.51</v>
      </c>
      <c r="M7">
        <v>-2250</v>
      </c>
      <c r="N7">
        <v>128</v>
      </c>
      <c r="O7">
        <v>12</v>
      </c>
      <c r="P7">
        <v>-210</v>
      </c>
      <c r="Q7">
        <v>5003</v>
      </c>
      <c r="R7">
        <v>2800</v>
      </c>
      <c r="S7">
        <v>-8</v>
      </c>
      <c r="T7">
        <v>50</v>
      </c>
      <c r="V7">
        <f t="shared" si="1"/>
        <v>0.30112545935081697</v>
      </c>
      <c r="W7">
        <f t="shared" si="2"/>
        <v>0.22987943894263468</v>
      </c>
      <c r="X7">
        <f t="shared" si="3"/>
        <v>-0.52968874466085825</v>
      </c>
      <c r="Y7">
        <f t="shared" si="4"/>
        <v>0.64217966470757126</v>
      </c>
      <c r="AA7">
        <f t="shared" si="5"/>
        <v>0.59465048749963345</v>
      </c>
      <c r="AB7">
        <f t="shared" si="6"/>
        <v>0.23303561491219968</v>
      </c>
      <c r="AC7">
        <f t="shared" si="7"/>
        <v>-2.8372045114248297E-2</v>
      </c>
      <c r="AD7">
        <f t="shared" si="8"/>
        <v>-0.16031300164873477</v>
      </c>
      <c r="AF7">
        <v>1.5594332796782848</v>
      </c>
      <c r="AG7">
        <v>0.52541231721283266</v>
      </c>
      <c r="AH7">
        <v>10.189653548027497</v>
      </c>
      <c r="AI7">
        <v>0.73347832568321603</v>
      </c>
      <c r="AJ7">
        <v>0</v>
      </c>
      <c r="AK7">
        <v>0.76160448894305344</v>
      </c>
      <c r="AL7">
        <v>2.5817999092619988</v>
      </c>
      <c r="AM7">
        <v>0.7570323330799158</v>
      </c>
      <c r="AN7">
        <v>14.350597052355416</v>
      </c>
      <c r="AP7">
        <f t="shared" si="9"/>
        <v>5.6088333238064951</v>
      </c>
      <c r="AS7">
        <v>0.38393150855173963</v>
      </c>
    </row>
    <row r="8" spans="1:45">
      <c r="A8" s="1" t="s">
        <v>16</v>
      </c>
      <c r="B8" s="1">
        <v>7.78</v>
      </c>
      <c r="C8" s="1">
        <v>1899</v>
      </c>
      <c r="D8" s="1">
        <v>256</v>
      </c>
      <c r="E8" s="1">
        <v>12</v>
      </c>
      <c r="F8" s="1">
        <v>205</v>
      </c>
      <c r="G8" s="1">
        <v>4600</v>
      </c>
      <c r="H8" s="1">
        <v>2400</v>
      </c>
      <c r="I8" s="1">
        <v>2</v>
      </c>
      <c r="J8" s="1">
        <v>108</v>
      </c>
      <c r="L8">
        <v>7.78</v>
      </c>
      <c r="M8">
        <v>-1899</v>
      </c>
      <c r="N8">
        <v>256</v>
      </c>
      <c r="O8">
        <v>12</v>
      </c>
      <c r="P8">
        <v>-205</v>
      </c>
      <c r="Q8">
        <v>4600</v>
      </c>
      <c r="R8">
        <v>2400</v>
      </c>
      <c r="S8">
        <v>-2</v>
      </c>
      <c r="T8">
        <v>108</v>
      </c>
      <c r="V8">
        <f t="shared" si="1"/>
        <v>0.56048594514396233</v>
      </c>
      <c r="W8">
        <f t="shared" si="2"/>
        <v>0.35702762029631346</v>
      </c>
      <c r="X8">
        <f t="shared" si="3"/>
        <v>-6.1120132011521076E-2</v>
      </c>
      <c r="Y8">
        <f t="shared" si="4"/>
        <v>0.64217966470757126</v>
      </c>
      <c r="AA8">
        <f t="shared" si="5"/>
        <v>0.24189430390705111</v>
      </c>
      <c r="AB8">
        <f t="shared" si="6"/>
        <v>-0.22604953652082765</v>
      </c>
      <c r="AC8">
        <f t="shared" si="7"/>
        <v>0.62418499251346182</v>
      </c>
      <c r="AD8">
        <f t="shared" si="8"/>
        <v>1.3044646983472388</v>
      </c>
      <c r="AF8">
        <v>0.97893654817200693</v>
      </c>
      <c r="AG8">
        <v>0.35725141767245744</v>
      </c>
      <c r="AH8">
        <v>7.4177521704309264</v>
      </c>
      <c r="AI8">
        <v>0.73347832568321603</v>
      </c>
      <c r="AJ8">
        <v>0</v>
      </c>
      <c r="AK8">
        <v>1.5017417330510938</v>
      </c>
      <c r="AL8">
        <v>4.2678733193922831</v>
      </c>
      <c r="AM8">
        <v>4.7314520817494723E-2</v>
      </c>
      <c r="AN8">
        <v>5.3983757089393869</v>
      </c>
      <c r="AP8">
        <f t="shared" si="9"/>
        <v>4.5500245872037732</v>
      </c>
      <c r="AS8">
        <v>0.50022997267660829</v>
      </c>
    </row>
    <row r="9" spans="1:45">
      <c r="A9" s="1" t="s">
        <v>17</v>
      </c>
      <c r="B9" s="1">
        <v>5.82</v>
      </c>
      <c r="C9" s="1">
        <v>998</v>
      </c>
      <c r="D9" s="1">
        <v>128</v>
      </c>
      <c r="E9" s="1">
        <v>8</v>
      </c>
      <c r="F9" s="1">
        <v>205.5</v>
      </c>
      <c r="G9" s="1">
        <v>4520</v>
      </c>
      <c r="H9" s="1">
        <v>2200</v>
      </c>
      <c r="I9" s="1">
        <v>6</v>
      </c>
      <c r="J9" s="1">
        <v>64</v>
      </c>
      <c r="L9">
        <v>5.82</v>
      </c>
      <c r="M9">
        <v>-998</v>
      </c>
      <c r="N9">
        <v>128</v>
      </c>
      <c r="O9">
        <v>8</v>
      </c>
      <c r="P9">
        <v>-205.5</v>
      </c>
      <c r="Q9">
        <v>4520</v>
      </c>
      <c r="R9">
        <v>2200</v>
      </c>
      <c r="S9">
        <v>-6</v>
      </c>
      <c r="T9">
        <v>64</v>
      </c>
      <c r="V9">
        <f t="shared" si="1"/>
        <v>-1.3222790628359045</v>
      </c>
      <c r="W9">
        <f t="shared" si="2"/>
        <v>0.6834108436571813</v>
      </c>
      <c r="X9">
        <f t="shared" si="3"/>
        <v>-0.52968874466085825</v>
      </c>
      <c r="Y9">
        <f t="shared" si="4"/>
        <v>-0.21425382697944587</v>
      </c>
      <c r="AA9">
        <f t="shared" si="5"/>
        <v>0.17186826249909432</v>
      </c>
      <c r="AB9">
        <f t="shared" si="6"/>
        <v>-0.45559211223734131</v>
      </c>
      <c r="AC9">
        <f t="shared" si="7"/>
        <v>0.18914696742832174</v>
      </c>
      <c r="AD9">
        <f t="shared" si="8"/>
        <v>0.19325402938477607</v>
      </c>
      <c r="AF9">
        <v>8.2494020494981211</v>
      </c>
      <c r="AG9">
        <v>7.3615574863421948E-2</v>
      </c>
      <c r="AH9">
        <v>10.189653548027497</v>
      </c>
      <c r="AI9">
        <v>2.9339133027328641</v>
      </c>
      <c r="AJ9">
        <v>0</v>
      </c>
      <c r="AK9">
        <v>1.6782730061607734</v>
      </c>
      <c r="AL9">
        <v>5.2689794066571407</v>
      </c>
      <c r="AM9">
        <v>0.42583068735745266</v>
      </c>
      <c r="AN9">
        <v>11.79682858134959</v>
      </c>
      <c r="AP9">
        <f t="shared" si="9"/>
        <v>6.3731072607203831</v>
      </c>
      <c r="AS9">
        <v>0.299984444307688</v>
      </c>
    </row>
    <row r="10" spans="1:45">
      <c r="A10" s="1" t="s">
        <v>18</v>
      </c>
      <c r="B10" s="1">
        <v>8.7799999999999994</v>
      </c>
      <c r="C10" s="1">
        <v>555</v>
      </c>
      <c r="D10" s="1">
        <v>32</v>
      </c>
      <c r="E10" s="1">
        <v>4</v>
      </c>
      <c r="F10" s="1">
        <v>161</v>
      </c>
      <c r="G10" s="1">
        <v>3000</v>
      </c>
      <c r="H10" s="1">
        <v>2200</v>
      </c>
      <c r="I10" s="1">
        <v>30</v>
      </c>
      <c r="J10" s="1">
        <v>12</v>
      </c>
      <c r="L10">
        <v>8.7799999999999994</v>
      </c>
      <c r="M10">
        <v>-555</v>
      </c>
      <c r="N10">
        <v>32</v>
      </c>
      <c r="O10">
        <v>4</v>
      </c>
      <c r="P10">
        <v>-161</v>
      </c>
      <c r="Q10">
        <v>3000</v>
      </c>
      <c r="R10">
        <v>2200</v>
      </c>
      <c r="S10">
        <v>-30</v>
      </c>
      <c r="T10">
        <v>12</v>
      </c>
      <c r="V10">
        <f t="shared" si="1"/>
        <v>1.521080336970424</v>
      </c>
      <c r="W10">
        <f t="shared" si="2"/>
        <v>0.84388561385569894</v>
      </c>
      <c r="X10">
        <f t="shared" si="3"/>
        <v>-0.88111520414786104</v>
      </c>
      <c r="Y10">
        <f t="shared" si="4"/>
        <v>-1.0706873186664629</v>
      </c>
      <c r="AA10">
        <f t="shared" si="5"/>
        <v>-1.1586265242520846</v>
      </c>
      <c r="AB10">
        <f t="shared" si="6"/>
        <v>-0.45559211223734131</v>
      </c>
      <c r="AC10">
        <f t="shared" si="7"/>
        <v>-2.4210811830825185</v>
      </c>
      <c r="AD10">
        <f t="shared" si="8"/>
        <v>-1.119994943025407</v>
      </c>
      <c r="AF10">
        <v>8.3046742704767868E-4</v>
      </c>
      <c r="AG10">
        <v>1.228708677508843E-2</v>
      </c>
      <c r="AH10">
        <v>12.556747546222592</v>
      </c>
      <c r="AI10">
        <v>6.6013049311489427</v>
      </c>
      <c r="AJ10">
        <v>0</v>
      </c>
      <c r="AK10">
        <v>6.895752855846859</v>
      </c>
      <c r="AL10">
        <v>5.2689794066571407</v>
      </c>
      <c r="AM10">
        <v>10.645767183936314</v>
      </c>
      <c r="AN10">
        <v>22.542555654153325</v>
      </c>
      <c r="AP10">
        <f t="shared" si="9"/>
        <v>8.0326972513700099</v>
      </c>
      <c r="AS10">
        <v>0.11769678430136943</v>
      </c>
    </row>
    <row r="11" spans="1:45">
      <c r="A11" s="6" t="s">
        <v>19</v>
      </c>
      <c r="B11" s="1">
        <v>6.81</v>
      </c>
      <c r="C11" s="1">
        <v>3700</v>
      </c>
      <c r="D11" s="1">
        <v>512</v>
      </c>
      <c r="E11" s="1">
        <v>16</v>
      </c>
      <c r="F11" s="1">
        <v>187</v>
      </c>
      <c r="G11" s="1">
        <v>5100</v>
      </c>
      <c r="H11" s="1">
        <v>2800</v>
      </c>
      <c r="I11" s="1">
        <v>1</v>
      </c>
      <c r="J11" s="1">
        <v>200</v>
      </c>
      <c r="L11">
        <v>6.81</v>
      </c>
      <c r="M11">
        <v>-3700</v>
      </c>
      <c r="N11">
        <v>512</v>
      </c>
      <c r="O11">
        <v>16</v>
      </c>
      <c r="P11">
        <v>-187</v>
      </c>
      <c r="Q11">
        <v>5100</v>
      </c>
      <c r="R11">
        <v>2800</v>
      </c>
      <c r="S11">
        <v>-1</v>
      </c>
      <c r="T11">
        <v>200</v>
      </c>
      <c r="V11">
        <f t="shared" si="1"/>
        <v>-0.37129061492770704</v>
      </c>
      <c r="W11">
        <f t="shared" si="2"/>
        <v>-0.29537658089449997</v>
      </c>
      <c r="X11">
        <f t="shared" si="3"/>
        <v>0.87601709328715316</v>
      </c>
      <c r="Y11">
        <f t="shared" si="4"/>
        <v>1.4986131563945884</v>
      </c>
      <c r="AA11">
        <f t="shared" si="5"/>
        <v>0.67955706270678107</v>
      </c>
      <c r="AB11">
        <f t="shared" si="6"/>
        <v>0.23303561491219968</v>
      </c>
      <c r="AC11">
        <f t="shared" si="7"/>
        <v>0.73294449878474688</v>
      </c>
      <c r="AD11">
        <f t="shared" si="8"/>
        <v>3.6279051879960242</v>
      </c>
      <c r="AF11">
        <v>3.6909663424338102</v>
      </c>
      <c r="AG11">
        <v>1.5627733299833904</v>
      </c>
      <c r="AH11">
        <v>3.1912886837985286</v>
      </c>
      <c r="AI11">
        <v>0</v>
      </c>
      <c r="AJ11">
        <v>0</v>
      </c>
      <c r="AK11">
        <v>0.62061775702621724</v>
      </c>
      <c r="AL11">
        <v>2.5817999092619988</v>
      </c>
      <c r="AM11">
        <v>1.1828630204373669E-2</v>
      </c>
      <c r="AN11">
        <v>0</v>
      </c>
      <c r="AP11">
        <f t="shared" si="9"/>
        <v>3.4145680038195634</v>
      </c>
      <c r="AS11">
        <v>0.62494735756687092</v>
      </c>
    </row>
    <row r="12" spans="1:45">
      <c r="A12" s="1" t="s">
        <v>20</v>
      </c>
      <c r="B12" s="1">
        <v>8.2200000000000006</v>
      </c>
      <c r="C12" s="1">
        <v>3048</v>
      </c>
      <c r="D12" s="1">
        <v>128</v>
      </c>
      <c r="E12" s="1">
        <v>8</v>
      </c>
      <c r="F12" s="1">
        <v>167</v>
      </c>
      <c r="G12" s="1">
        <v>3900</v>
      </c>
      <c r="H12" s="1">
        <v>3360</v>
      </c>
      <c r="I12" s="1">
        <v>3</v>
      </c>
      <c r="J12" s="1">
        <v>50</v>
      </c>
      <c r="L12">
        <v>8.2200000000000006</v>
      </c>
      <c r="M12">
        <v>-3048</v>
      </c>
      <c r="N12">
        <v>128</v>
      </c>
      <c r="O12">
        <v>8</v>
      </c>
      <c r="P12">
        <v>-167</v>
      </c>
      <c r="Q12">
        <v>3900</v>
      </c>
      <c r="R12">
        <v>3360</v>
      </c>
      <c r="S12">
        <v>-3</v>
      </c>
      <c r="T12">
        <v>50</v>
      </c>
      <c r="V12">
        <f t="shared" si="1"/>
        <v>0.98314747754760623</v>
      </c>
      <c r="W12">
        <f t="shared" si="2"/>
        <v>-5.9192494733250452E-2</v>
      </c>
      <c r="X12">
        <f t="shared" si="3"/>
        <v>-0.52968874466085825</v>
      </c>
      <c r="Y12">
        <f t="shared" si="4"/>
        <v>-0.21425382697944587</v>
      </c>
      <c r="AA12">
        <f t="shared" si="5"/>
        <v>-0.37083355841257076</v>
      </c>
      <c r="AB12">
        <f t="shared" si="6"/>
        <v>0.87575482691843798</v>
      </c>
      <c r="AC12">
        <f t="shared" si="7"/>
        <v>0.51542548624217677</v>
      </c>
      <c r="AD12">
        <f t="shared" si="8"/>
        <v>-0.16031300164873477</v>
      </c>
      <c r="AF12">
        <v>0.32120634595030195</v>
      </c>
      <c r="AG12">
        <v>1.0280443944405941</v>
      </c>
      <c r="AH12">
        <v>10.189653548027497</v>
      </c>
      <c r="AI12">
        <v>2.9339133027328641</v>
      </c>
      <c r="AJ12">
        <v>0</v>
      </c>
      <c r="AK12">
        <v>3.3789188993649617</v>
      </c>
      <c r="AL12">
        <v>0.92944796733431934</v>
      </c>
      <c r="AM12">
        <v>0.10645767183936317</v>
      </c>
      <c r="AN12">
        <v>14.350597052355416</v>
      </c>
      <c r="AP12">
        <f t="shared" si="9"/>
        <v>5.7652614148922439</v>
      </c>
      <c r="AS12">
        <v>0.36674960769433895</v>
      </c>
    </row>
    <row r="13" spans="1:45">
      <c r="A13" s="6" t="s">
        <v>21</v>
      </c>
      <c r="B13" s="1">
        <v>6.79</v>
      </c>
      <c r="C13" s="1">
        <v>11000</v>
      </c>
      <c r="D13" s="1">
        <v>1000</v>
      </c>
      <c r="E13" s="1">
        <v>16</v>
      </c>
      <c r="F13" s="1">
        <v>246</v>
      </c>
      <c r="G13" s="1">
        <v>5000</v>
      </c>
      <c r="H13" s="1">
        <v>2620</v>
      </c>
      <c r="I13" s="1">
        <v>1</v>
      </c>
      <c r="J13" s="1">
        <v>48</v>
      </c>
      <c r="L13">
        <v>6.79</v>
      </c>
      <c r="M13">
        <v>-11000</v>
      </c>
      <c r="N13">
        <v>1000</v>
      </c>
      <c r="O13">
        <v>16</v>
      </c>
      <c r="P13">
        <v>-246</v>
      </c>
      <c r="Q13">
        <v>5000</v>
      </c>
      <c r="R13">
        <v>2620</v>
      </c>
      <c r="S13">
        <v>-1</v>
      </c>
      <c r="T13">
        <v>48</v>
      </c>
      <c r="V13">
        <f t="shared" si="1"/>
        <v>-0.39050250276423587</v>
      </c>
      <c r="W13">
        <f t="shared" si="2"/>
        <v>-2.9397689566262812</v>
      </c>
      <c r="X13">
        <f t="shared" si="3"/>
        <v>2.6624349290127509</v>
      </c>
      <c r="Y13">
        <f t="shared" si="4"/>
        <v>1.4986131563945884</v>
      </c>
      <c r="AA13">
        <f t="shared" si="5"/>
        <v>0.59202451094683506</v>
      </c>
      <c r="AB13">
        <f t="shared" si="6"/>
        <v>2.6447296767337376E-2</v>
      </c>
      <c r="AC13">
        <f t="shared" si="7"/>
        <v>0.73294449878474688</v>
      </c>
      <c r="AD13">
        <f t="shared" si="8"/>
        <v>-0.21082257751066488</v>
      </c>
      <c r="AF13">
        <v>3.7651547659167282</v>
      </c>
      <c r="AG13">
        <v>15.167143514234974</v>
      </c>
      <c r="AH13">
        <v>0</v>
      </c>
      <c r="AI13">
        <v>0</v>
      </c>
      <c r="AJ13">
        <v>0</v>
      </c>
      <c r="AK13">
        <v>0.76619476176076218</v>
      </c>
      <c r="AL13">
        <v>3.2883700476947206</v>
      </c>
      <c r="AM13">
        <v>1.1828630204373669E-2</v>
      </c>
      <c r="AN13">
        <v>14.735830857671978</v>
      </c>
      <c r="AP13">
        <f t="shared" si="9"/>
        <v>6.1428431998125701</v>
      </c>
      <c r="AS13">
        <v>0.32527641225334136</v>
      </c>
    </row>
    <row r="14" spans="1:45">
      <c r="A14" s="6" t="s">
        <v>22</v>
      </c>
      <c r="B14" s="1">
        <v>8.2200000000000006</v>
      </c>
      <c r="C14" s="1">
        <v>9504</v>
      </c>
      <c r="D14" s="1">
        <v>1000</v>
      </c>
      <c r="E14" s="1">
        <v>8</v>
      </c>
      <c r="F14" s="1">
        <v>221</v>
      </c>
      <c r="G14" s="1">
        <v>4422</v>
      </c>
      <c r="H14" s="1">
        <v>3770</v>
      </c>
      <c r="I14" s="1">
        <v>1</v>
      </c>
      <c r="J14" s="1">
        <v>48</v>
      </c>
      <c r="L14">
        <v>8.2200000000000006</v>
      </c>
      <c r="M14">
        <v>-9504</v>
      </c>
      <c r="N14">
        <v>1000</v>
      </c>
      <c r="O14">
        <v>8</v>
      </c>
      <c r="P14">
        <v>-221</v>
      </c>
      <c r="Q14">
        <v>4422</v>
      </c>
      <c r="R14">
        <v>3770</v>
      </c>
      <c r="S14">
        <v>-1</v>
      </c>
      <c r="T14">
        <v>48</v>
      </c>
      <c r="V14">
        <f t="shared" si="1"/>
        <v>0.98314747754760623</v>
      </c>
      <c r="W14">
        <f t="shared" si="2"/>
        <v>-2.3978496423667268</v>
      </c>
      <c r="X14">
        <f t="shared" si="3"/>
        <v>2.6624349290127509</v>
      </c>
      <c r="Y14">
        <f t="shared" si="4"/>
        <v>-0.21425382697944587</v>
      </c>
      <c r="AA14">
        <f t="shared" si="5"/>
        <v>8.6086361774347253E-2</v>
      </c>
      <c r="AB14">
        <f t="shared" si="6"/>
        <v>1.346317107137291</v>
      </c>
      <c r="AC14">
        <f t="shared" si="7"/>
        <v>0.73294449878474688</v>
      </c>
      <c r="AD14">
        <f t="shared" si="8"/>
        <v>-0.21082257751066488</v>
      </c>
      <c r="AF14">
        <v>0.32120634595030195</v>
      </c>
      <c r="AG14">
        <v>11.239808672918185</v>
      </c>
      <c r="AH14">
        <v>0</v>
      </c>
      <c r="AI14">
        <v>2.9339133027328641</v>
      </c>
      <c r="AJ14">
        <v>0</v>
      </c>
      <c r="AK14">
        <v>1.9078893171442859</v>
      </c>
      <c r="AL14">
        <v>0.24355857307272616</v>
      </c>
      <c r="AM14">
        <v>1.1828630204373669E-2</v>
      </c>
      <c r="AN14">
        <v>14.735830857671978</v>
      </c>
      <c r="AP14">
        <f t="shared" si="9"/>
        <v>5.6030380776588258</v>
      </c>
      <c r="AS14">
        <v>0.38456805243629621</v>
      </c>
    </row>
    <row r="15" spans="1:45">
      <c r="A15" s="1" t="s">
        <v>23</v>
      </c>
      <c r="B15" s="1">
        <v>5.48</v>
      </c>
      <c r="C15" s="1">
        <v>2819</v>
      </c>
      <c r="D15" s="1">
        <v>128</v>
      </c>
      <c r="E15" s="1">
        <v>4</v>
      </c>
      <c r="F15" s="1">
        <v>174</v>
      </c>
      <c r="G15" s="1">
        <v>4085</v>
      </c>
      <c r="H15" s="1">
        <v>3220</v>
      </c>
      <c r="I15" s="1">
        <v>9</v>
      </c>
      <c r="J15" s="1">
        <v>12</v>
      </c>
      <c r="L15">
        <v>5.48</v>
      </c>
      <c r="M15">
        <v>-2819</v>
      </c>
      <c r="N15">
        <v>128</v>
      </c>
      <c r="O15">
        <v>4</v>
      </c>
      <c r="P15">
        <v>-174</v>
      </c>
      <c r="Q15">
        <v>4085</v>
      </c>
      <c r="R15">
        <v>3220</v>
      </c>
      <c r="S15">
        <v>-9</v>
      </c>
      <c r="T15">
        <v>12</v>
      </c>
      <c r="V15">
        <f t="shared" si="1"/>
        <v>-1.6488811560569014</v>
      </c>
      <c r="W15">
        <f t="shared" si="2"/>
        <v>2.3761731847924607E-2</v>
      </c>
      <c r="X15">
        <f t="shared" si="3"/>
        <v>-0.52968874466085825</v>
      </c>
      <c r="Y15">
        <f t="shared" si="4"/>
        <v>-1.0706873186664629</v>
      </c>
      <c r="AA15">
        <f t="shared" si="5"/>
        <v>-0.20889833765667071</v>
      </c>
      <c r="AB15">
        <f t="shared" si="6"/>
        <v>0.71507502391687838</v>
      </c>
      <c r="AC15">
        <f t="shared" si="7"/>
        <v>-0.13713155138553332</v>
      </c>
      <c r="AD15">
        <f t="shared" si="8"/>
        <v>-1.119994943025407</v>
      </c>
      <c r="AF15">
        <v>10.232189168653559</v>
      </c>
      <c r="AG15">
        <v>0.86670702978321879</v>
      </c>
      <c r="AH15">
        <v>10.189653548027497</v>
      </c>
      <c r="AI15">
        <v>6.6013049311489427</v>
      </c>
      <c r="AJ15">
        <v>0</v>
      </c>
      <c r="AK15">
        <v>2.8098085851981112</v>
      </c>
      <c r="AL15">
        <v>1.2650819555383792</v>
      </c>
      <c r="AM15">
        <v>0.95811904655426849</v>
      </c>
      <c r="AN15">
        <v>22.542555654153325</v>
      </c>
      <c r="AP15">
        <f t="shared" si="9"/>
        <v>7.4475109881796957</v>
      </c>
      <c r="AS15">
        <v>0.18197304240476309</v>
      </c>
    </row>
    <row r="16" spans="1:45">
      <c r="A16" s="6" t="s">
        <v>24</v>
      </c>
      <c r="B16" s="1">
        <v>6.83</v>
      </c>
      <c r="C16" s="1">
        <v>6499</v>
      </c>
      <c r="D16" s="1">
        <v>512</v>
      </c>
      <c r="E16" s="1">
        <v>16</v>
      </c>
      <c r="F16" s="1">
        <v>246</v>
      </c>
      <c r="G16" s="1">
        <v>6000</v>
      </c>
      <c r="H16" s="1">
        <v>4200</v>
      </c>
      <c r="I16" s="1">
        <v>2</v>
      </c>
      <c r="J16" s="1">
        <v>50</v>
      </c>
      <c r="L16">
        <v>6.83</v>
      </c>
      <c r="M16">
        <v>-6499</v>
      </c>
      <c r="N16">
        <v>512</v>
      </c>
      <c r="O16">
        <v>16</v>
      </c>
      <c r="P16">
        <v>-246</v>
      </c>
      <c r="Q16">
        <v>6000</v>
      </c>
      <c r="R16">
        <v>4200</v>
      </c>
      <c r="S16">
        <v>-2</v>
      </c>
      <c r="T16">
        <v>50</v>
      </c>
      <c r="V16">
        <f t="shared" si="1"/>
        <v>-0.35207872709117732</v>
      </c>
      <c r="W16">
        <f t="shared" si="2"/>
        <v>-1.3093018219456309</v>
      </c>
      <c r="X16">
        <f t="shared" si="3"/>
        <v>0.87601709328715316</v>
      </c>
      <c r="Y16">
        <f t="shared" si="4"/>
        <v>1.4986131563945884</v>
      </c>
      <c r="AA16">
        <f t="shared" si="5"/>
        <v>1.4673500285462948</v>
      </c>
      <c r="AB16">
        <f t="shared" si="6"/>
        <v>1.8398336449277952</v>
      </c>
      <c r="AC16">
        <f t="shared" si="7"/>
        <v>0.62418499251346182</v>
      </c>
      <c r="AD16">
        <f t="shared" si="8"/>
        <v>-0.16031300164873477</v>
      </c>
      <c r="AF16">
        <v>3.6175161122193757</v>
      </c>
      <c r="AG16">
        <v>5.1258525262921451</v>
      </c>
      <c r="AH16">
        <v>3.1912886837985286</v>
      </c>
      <c r="AI16">
        <v>0</v>
      </c>
      <c r="AJ16">
        <v>0</v>
      </c>
      <c r="AK16">
        <v>0</v>
      </c>
      <c r="AL16">
        <v>0</v>
      </c>
      <c r="AM16">
        <v>4.7314520817494723E-2</v>
      </c>
      <c r="AN16">
        <v>14.350597052355416</v>
      </c>
      <c r="AP16">
        <f t="shared" si="9"/>
        <v>5.1315269555448078</v>
      </c>
      <c r="AS16">
        <v>0.43635834979972721</v>
      </c>
    </row>
    <row r="17" spans="1:45">
      <c r="A17" s="6" t="s">
        <v>25</v>
      </c>
      <c r="B17" s="1">
        <v>8.23</v>
      </c>
      <c r="C17" s="1">
        <v>3999</v>
      </c>
      <c r="D17" s="1">
        <v>512</v>
      </c>
      <c r="E17" s="1">
        <v>16</v>
      </c>
      <c r="F17" s="1">
        <v>239</v>
      </c>
      <c r="G17" s="1">
        <v>6000</v>
      </c>
      <c r="H17" s="1">
        <v>3200</v>
      </c>
      <c r="I17" s="1">
        <v>2</v>
      </c>
      <c r="J17" s="1">
        <v>50</v>
      </c>
      <c r="L17">
        <v>8.23</v>
      </c>
      <c r="M17">
        <v>-3999</v>
      </c>
      <c r="N17">
        <v>512</v>
      </c>
      <c r="O17">
        <v>16</v>
      </c>
      <c r="P17">
        <v>-239</v>
      </c>
      <c r="Q17">
        <v>6000</v>
      </c>
      <c r="R17">
        <v>3200</v>
      </c>
      <c r="S17">
        <v>-2</v>
      </c>
      <c r="T17">
        <v>50</v>
      </c>
      <c r="V17">
        <f t="shared" si="1"/>
        <v>0.99275342146587064</v>
      </c>
      <c r="W17">
        <f t="shared" si="2"/>
        <v>-0.40368799464022637</v>
      </c>
      <c r="X17">
        <f t="shared" si="3"/>
        <v>0.87601709328715316</v>
      </c>
      <c r="Y17">
        <f t="shared" si="4"/>
        <v>1.4986131563945884</v>
      </c>
      <c r="AA17">
        <f t="shared" si="5"/>
        <v>1.4673500285462948</v>
      </c>
      <c r="AB17">
        <f t="shared" si="6"/>
        <v>0.69212076634522701</v>
      </c>
      <c r="AC17">
        <f t="shared" si="7"/>
        <v>0.62418499251346182</v>
      </c>
      <c r="AD17">
        <f t="shared" si="8"/>
        <v>-0.16031300164873477</v>
      </c>
      <c r="AF17">
        <v>0.31041026939868333</v>
      </c>
      <c r="AG17">
        <v>1.845306909465172</v>
      </c>
      <c r="AH17">
        <v>3.1912886837985286</v>
      </c>
      <c r="AI17">
        <v>0</v>
      </c>
      <c r="AJ17">
        <v>0</v>
      </c>
      <c r="AK17">
        <v>0</v>
      </c>
      <c r="AL17">
        <v>1.3172448516642852</v>
      </c>
      <c r="AM17">
        <v>4.7314520817494723E-2</v>
      </c>
      <c r="AN17">
        <v>14.350597052355416</v>
      </c>
      <c r="AP17">
        <f t="shared" si="9"/>
        <v>4.5893531447797287</v>
      </c>
      <c r="AS17">
        <v>0.49591016430686852</v>
      </c>
    </row>
    <row r="18" spans="1:45">
      <c r="A18" s="1" t="s">
        <v>26</v>
      </c>
      <c r="B18" s="1">
        <v>7.47</v>
      </c>
      <c r="C18" s="1">
        <v>1399</v>
      </c>
      <c r="D18" s="1">
        <v>128</v>
      </c>
      <c r="E18" s="1">
        <v>6</v>
      </c>
      <c r="F18" s="1">
        <v>196</v>
      </c>
      <c r="G18" s="1">
        <v>4520</v>
      </c>
      <c r="H18" s="1">
        <v>3200</v>
      </c>
      <c r="I18" s="1">
        <v>11</v>
      </c>
      <c r="J18" s="1">
        <v>48</v>
      </c>
      <c r="L18">
        <v>7.47</v>
      </c>
      <c r="M18">
        <v>-1399</v>
      </c>
      <c r="N18">
        <v>128</v>
      </c>
      <c r="O18">
        <v>6</v>
      </c>
      <c r="P18">
        <v>-196</v>
      </c>
      <c r="Q18">
        <v>4520</v>
      </c>
      <c r="R18">
        <v>3200</v>
      </c>
      <c r="S18">
        <v>-11</v>
      </c>
      <c r="T18">
        <v>48</v>
      </c>
      <c r="V18">
        <f t="shared" si="1"/>
        <v>0.26270168367775842</v>
      </c>
      <c r="W18">
        <f t="shared" si="2"/>
        <v>0.53815038575739438</v>
      </c>
      <c r="X18">
        <f t="shared" si="3"/>
        <v>-0.52968874466085825</v>
      </c>
      <c r="Y18">
        <f t="shared" si="4"/>
        <v>-0.6424705728229545</v>
      </c>
      <c r="AA18">
        <f t="shared" si="5"/>
        <v>0.17186826249909432</v>
      </c>
      <c r="AB18">
        <f t="shared" si="6"/>
        <v>0.69212076634522701</v>
      </c>
      <c r="AC18">
        <f t="shared" si="7"/>
        <v>-0.35465056392810335</v>
      </c>
      <c r="AD18">
        <f t="shared" si="8"/>
        <v>-0.21082257751066488</v>
      </c>
      <c r="AF18">
        <v>1.6568747911185375</v>
      </c>
      <c r="AG18">
        <v>0.17354086313014688</v>
      </c>
      <c r="AH18">
        <v>10.189653548027497</v>
      </c>
      <c r="AI18">
        <v>4.5842395355201004</v>
      </c>
      <c r="AJ18">
        <v>0</v>
      </c>
      <c r="AK18">
        <v>1.6782730061607734</v>
      </c>
      <c r="AL18">
        <v>1.3172448516642852</v>
      </c>
      <c r="AM18">
        <v>1.431264254729216</v>
      </c>
      <c r="AN18">
        <v>14.735830857671978</v>
      </c>
      <c r="AP18">
        <f t="shared" si="9"/>
        <v>5.9805452684535823</v>
      </c>
      <c r="AS18">
        <v>0.34310305033743549</v>
      </c>
    </row>
    <row r="19" spans="1:45">
      <c r="A19" s="1" t="s">
        <v>27</v>
      </c>
      <c r="B19" s="1">
        <v>7.28</v>
      </c>
      <c r="C19" s="1">
        <v>939</v>
      </c>
      <c r="D19" s="1">
        <v>128</v>
      </c>
      <c r="E19" s="1">
        <v>8</v>
      </c>
      <c r="F19" s="1">
        <v>172</v>
      </c>
      <c r="G19" s="1">
        <v>4025</v>
      </c>
      <c r="H19" s="1">
        <v>2100</v>
      </c>
      <c r="I19" s="1">
        <v>12</v>
      </c>
      <c r="J19" s="1">
        <v>48</v>
      </c>
      <c r="L19">
        <v>7.28</v>
      </c>
      <c r="M19">
        <v>-939</v>
      </c>
      <c r="N19">
        <v>128</v>
      </c>
      <c r="O19">
        <v>8</v>
      </c>
      <c r="P19">
        <v>-172</v>
      </c>
      <c r="Q19">
        <v>4025</v>
      </c>
      <c r="R19">
        <v>2100</v>
      </c>
      <c r="S19">
        <v>-12</v>
      </c>
      <c r="T19">
        <v>48</v>
      </c>
      <c r="V19">
        <f t="shared" si="1"/>
        <v>8.0188749230731007E-2</v>
      </c>
      <c r="W19">
        <f t="shared" si="2"/>
        <v>0.70478332998158888</v>
      </c>
      <c r="X19">
        <f t="shared" si="3"/>
        <v>-0.52968874466085825</v>
      </c>
      <c r="Y19">
        <f t="shared" si="4"/>
        <v>-0.21425382697944587</v>
      </c>
      <c r="AA19">
        <f t="shared" si="5"/>
        <v>-0.26141786871263828</v>
      </c>
      <c r="AB19">
        <f t="shared" si="6"/>
        <v>-0.57036340009559816</v>
      </c>
      <c r="AC19">
        <f t="shared" si="7"/>
        <v>-0.4634100701993884</v>
      </c>
      <c r="AD19">
        <f t="shared" si="8"/>
        <v>-0.21082257751066488</v>
      </c>
      <c r="AF19">
        <v>2.1600457777508253</v>
      </c>
      <c r="AG19">
        <v>6.2474710726852851E-2</v>
      </c>
      <c r="AH19">
        <v>10.189653548027497</v>
      </c>
      <c r="AI19">
        <v>2.9339133027328641</v>
      </c>
      <c r="AJ19">
        <v>0</v>
      </c>
      <c r="AK19">
        <v>2.9886384425930732</v>
      </c>
      <c r="AL19">
        <v>5.8090497958394964</v>
      </c>
      <c r="AM19">
        <v>1.7033227494298107</v>
      </c>
      <c r="AN19">
        <v>14.735830857671978</v>
      </c>
      <c r="AP19">
        <f t="shared" si="9"/>
        <v>6.3704732308339853</v>
      </c>
      <c r="AS19">
        <v>0.30027376344499501</v>
      </c>
    </row>
    <row r="20" spans="1:45">
      <c r="A20" s="6" t="s">
        <v>28</v>
      </c>
      <c r="B20" s="1">
        <v>8.64</v>
      </c>
      <c r="C20" s="1">
        <v>2369</v>
      </c>
      <c r="D20" s="1">
        <v>256</v>
      </c>
      <c r="E20" s="1">
        <v>12</v>
      </c>
      <c r="F20" s="1">
        <v>204</v>
      </c>
      <c r="G20" s="1">
        <v>5160</v>
      </c>
      <c r="H20" s="1">
        <v>3200</v>
      </c>
      <c r="I20" s="1">
        <v>2</v>
      </c>
      <c r="J20" s="1">
        <v>64</v>
      </c>
      <c r="L20">
        <v>8.64</v>
      </c>
      <c r="M20">
        <v>-2369</v>
      </c>
      <c r="N20">
        <v>256</v>
      </c>
      <c r="O20">
        <v>12</v>
      </c>
      <c r="P20">
        <v>-204</v>
      </c>
      <c r="Q20">
        <v>5160</v>
      </c>
      <c r="R20">
        <v>3200</v>
      </c>
      <c r="S20">
        <v>-2</v>
      </c>
      <c r="T20">
        <v>64</v>
      </c>
      <c r="V20">
        <f t="shared" si="1"/>
        <v>1.3865971221147204</v>
      </c>
      <c r="W20">
        <f t="shared" si="2"/>
        <v>0.18677222076289743</v>
      </c>
      <c r="X20">
        <f t="shared" si="3"/>
        <v>-6.1120132011521076E-2</v>
      </c>
      <c r="Y20">
        <f t="shared" si="4"/>
        <v>0.64217966470757126</v>
      </c>
      <c r="AA20">
        <f t="shared" si="5"/>
        <v>0.73207659376274858</v>
      </c>
      <c r="AB20">
        <f t="shared" si="6"/>
        <v>0.69212076634522701</v>
      </c>
      <c r="AC20">
        <f t="shared" si="7"/>
        <v>0.62418499251346182</v>
      </c>
      <c r="AD20">
        <f t="shared" si="8"/>
        <v>0.19325402938477607</v>
      </c>
      <c r="AF20">
        <v>2.6667231824084273E-2</v>
      </c>
      <c r="AG20">
        <v>0.58976336881068581</v>
      </c>
      <c r="AH20">
        <v>7.4177521704309264</v>
      </c>
      <c r="AI20">
        <v>0.73347832568321603</v>
      </c>
      <c r="AJ20">
        <v>0</v>
      </c>
      <c r="AK20">
        <v>0.54062702389839379</v>
      </c>
      <c r="AL20">
        <v>1.3172448516642852</v>
      </c>
      <c r="AM20">
        <v>4.7314520817494723E-2</v>
      </c>
      <c r="AN20">
        <v>11.79682858134959</v>
      </c>
      <c r="AP20">
        <f t="shared" si="9"/>
        <v>4.7402189901394509</v>
      </c>
      <c r="AS20">
        <v>0.47933921480702602</v>
      </c>
    </row>
    <row r="21" spans="1:45">
      <c r="A21" s="6" t="s">
        <v>29</v>
      </c>
      <c r="B21" s="1">
        <v>6.07</v>
      </c>
      <c r="C21" s="1">
        <v>4799</v>
      </c>
      <c r="D21" s="1">
        <v>512</v>
      </c>
      <c r="E21" s="1">
        <v>16</v>
      </c>
      <c r="F21" s="1">
        <v>235</v>
      </c>
      <c r="G21" s="1">
        <v>5000</v>
      </c>
      <c r="H21" s="1">
        <v>3000</v>
      </c>
      <c r="I21" s="1">
        <v>7</v>
      </c>
      <c r="J21" s="1">
        <v>64</v>
      </c>
      <c r="L21">
        <v>6.07</v>
      </c>
      <c r="M21">
        <v>-4799</v>
      </c>
      <c r="N21">
        <v>512</v>
      </c>
      <c r="O21">
        <v>16</v>
      </c>
      <c r="P21">
        <v>-235</v>
      </c>
      <c r="Q21">
        <v>5000</v>
      </c>
      <c r="R21">
        <v>3000</v>
      </c>
      <c r="S21">
        <v>-7</v>
      </c>
      <c r="T21">
        <v>64</v>
      </c>
      <c r="V21">
        <f t="shared" si="1"/>
        <v>-1.0821304648792887</v>
      </c>
      <c r="W21">
        <f t="shared" si="2"/>
        <v>-0.6934844193779558</v>
      </c>
      <c r="X21">
        <f t="shared" si="3"/>
        <v>0.87601709328715316</v>
      </c>
      <c r="Y21">
        <f t="shared" si="4"/>
        <v>1.4986131563945884</v>
      </c>
      <c r="AA21">
        <f t="shared" si="5"/>
        <v>0.59202451094683506</v>
      </c>
      <c r="AB21">
        <f t="shared" si="6"/>
        <v>0.46257819062871336</v>
      </c>
      <c r="AC21">
        <f t="shared" si="7"/>
        <v>8.0387461157036724E-2</v>
      </c>
      <c r="AD21">
        <f t="shared" si="8"/>
        <v>0.19325402938477607</v>
      </c>
      <c r="AF21">
        <v>6.9275747281140108</v>
      </c>
      <c r="AG21">
        <v>2.7166198252944165</v>
      </c>
      <c r="AH21">
        <v>3.1912886837985286</v>
      </c>
      <c r="AI21">
        <v>0</v>
      </c>
      <c r="AJ21">
        <v>0</v>
      </c>
      <c r="AK21">
        <v>0.76619476176076218</v>
      </c>
      <c r="AL21">
        <v>1.8968325863965703</v>
      </c>
      <c r="AM21">
        <v>0.57960288001431048</v>
      </c>
      <c r="AN21">
        <v>11.79682858134959</v>
      </c>
      <c r="AP21">
        <f t="shared" si="9"/>
        <v>5.2796725321489584</v>
      </c>
      <c r="AS21">
        <v>0.42008619182600593</v>
      </c>
    </row>
    <row r="22" spans="1:45">
      <c r="A22" s="1" t="s">
        <v>30</v>
      </c>
      <c r="B22" s="1">
        <v>6.15</v>
      </c>
      <c r="C22" s="1">
        <v>249</v>
      </c>
      <c r="D22" s="1">
        <v>1.5625E-2</v>
      </c>
      <c r="E22" s="1">
        <v>1.5625E-2</v>
      </c>
      <c r="F22" s="1">
        <v>79.599999999999994</v>
      </c>
      <c r="G22" s="1">
        <v>1200</v>
      </c>
      <c r="H22" s="1">
        <v>0</v>
      </c>
      <c r="I22" s="1">
        <v>26</v>
      </c>
      <c r="J22" s="1">
        <v>2</v>
      </c>
      <c r="L22">
        <v>6.15</v>
      </c>
      <c r="M22">
        <v>-249</v>
      </c>
      <c r="N22">
        <v>1.5625E-2</v>
      </c>
      <c r="O22">
        <v>1.5625E-2</v>
      </c>
      <c r="P22">
        <v>-79.599999999999994</v>
      </c>
      <c r="Q22">
        <v>1200</v>
      </c>
      <c r="R22">
        <v>0</v>
      </c>
      <c r="S22">
        <v>-26</v>
      </c>
      <c r="T22">
        <v>2</v>
      </c>
      <c r="V22">
        <f t="shared" si="1"/>
        <v>-1.0052829135331716</v>
      </c>
      <c r="W22">
        <f t="shared" si="2"/>
        <v>0.95473274631788052</v>
      </c>
      <c r="X22">
        <f t="shared" si="3"/>
        <v>-0.99820015899322156</v>
      </c>
      <c r="Y22">
        <f t="shared" si="4"/>
        <v>-1.9237753670265778</v>
      </c>
      <c r="AA22">
        <f t="shared" si="5"/>
        <v>-2.7342124559311123</v>
      </c>
      <c r="AB22">
        <f t="shared" si="6"/>
        <v>-2.9805604451189915</v>
      </c>
      <c r="AC22">
        <f t="shared" si="7"/>
        <v>-1.9860431579973785</v>
      </c>
      <c r="AD22">
        <f t="shared" si="8"/>
        <v>-1.3725428223350575</v>
      </c>
      <c r="AF22">
        <v>6.5289503631311598</v>
      </c>
      <c r="AG22">
        <v>0</v>
      </c>
      <c r="AH22">
        <v>13.400249247540494</v>
      </c>
      <c r="AI22">
        <v>11.712743205244911</v>
      </c>
      <c r="AJ22">
        <v>0</v>
      </c>
      <c r="AK22">
        <v>17.653127310967957</v>
      </c>
      <c r="AL22">
        <v>23.236199183357986</v>
      </c>
      <c r="AM22">
        <v>7.9961540181566102</v>
      </c>
      <c r="AN22">
        <v>25.004480304024078</v>
      </c>
      <c r="AP22">
        <f>SQRT(SUM(AF22:AN22))</f>
        <v>10.272872219220055</v>
      </c>
      <c r="AS22">
        <v>-0.12836173328119838</v>
      </c>
    </row>
    <row r="23" spans="1:45">
      <c r="A23" s="1" t="s">
        <v>31</v>
      </c>
      <c r="B23" s="1">
        <v>7.26</v>
      </c>
      <c r="C23" s="1">
        <v>1249</v>
      </c>
      <c r="D23" s="1">
        <v>128</v>
      </c>
      <c r="E23" s="1">
        <v>6</v>
      </c>
      <c r="F23" s="1">
        <v>215</v>
      </c>
      <c r="G23" s="1">
        <v>5160</v>
      </c>
      <c r="H23" s="1">
        <v>2300</v>
      </c>
      <c r="I23" s="1">
        <v>13</v>
      </c>
      <c r="J23" s="1">
        <v>64</v>
      </c>
      <c r="L23">
        <v>7.26</v>
      </c>
      <c r="M23">
        <v>-1249</v>
      </c>
      <c r="N23">
        <v>128</v>
      </c>
      <c r="O23">
        <v>6</v>
      </c>
      <c r="P23">
        <v>-215</v>
      </c>
      <c r="Q23">
        <v>5160</v>
      </c>
      <c r="R23">
        <v>2300</v>
      </c>
      <c r="S23">
        <v>-13</v>
      </c>
      <c r="T23">
        <v>64</v>
      </c>
      <c r="V23">
        <f t="shared" si="1"/>
        <v>6.0976861394201318E-2</v>
      </c>
      <c r="W23">
        <f t="shared" si="2"/>
        <v>0.59248721539571869</v>
      </c>
      <c r="X23">
        <f t="shared" si="3"/>
        <v>-0.52968874466085825</v>
      </c>
      <c r="Y23">
        <f t="shared" si="4"/>
        <v>-0.6424705728229545</v>
      </c>
      <c r="AA23">
        <f t="shared" si="5"/>
        <v>0.73207659376274858</v>
      </c>
      <c r="AB23">
        <f t="shared" si="6"/>
        <v>-0.34082082437908451</v>
      </c>
      <c r="AC23">
        <f t="shared" si="7"/>
        <v>-0.57216957647067335</v>
      </c>
      <c r="AD23">
        <f t="shared" si="8"/>
        <v>0.19325402938477607</v>
      </c>
      <c r="AF23">
        <v>2.2168866594243073</v>
      </c>
      <c r="AG23">
        <v>0.13122182467307891</v>
      </c>
      <c r="AH23">
        <v>10.189653548027497</v>
      </c>
      <c r="AI23">
        <v>4.5842395355201004</v>
      </c>
      <c r="AJ23">
        <v>0</v>
      </c>
      <c r="AK23">
        <v>0.54062702389839379</v>
      </c>
      <c r="AL23">
        <v>4.755253914508069</v>
      </c>
      <c r="AM23">
        <v>1.9990385045391525</v>
      </c>
      <c r="AN23">
        <v>11.79682858134959</v>
      </c>
      <c r="AP23">
        <f t="shared" si="9"/>
        <v>6.0177861038707743</v>
      </c>
      <c r="AS23">
        <v>0.3390125552253126</v>
      </c>
    </row>
    <row r="24" spans="1:45">
      <c r="A24" s="1" t="s">
        <v>32</v>
      </c>
      <c r="B24" s="1">
        <v>8.81</v>
      </c>
      <c r="C24" s="1">
        <v>483</v>
      </c>
      <c r="D24" s="1">
        <v>16</v>
      </c>
      <c r="E24" s="1">
        <v>1</v>
      </c>
      <c r="F24" s="1">
        <v>122</v>
      </c>
      <c r="G24" s="1">
        <v>2000</v>
      </c>
      <c r="H24" s="1">
        <v>1300</v>
      </c>
      <c r="I24" s="1">
        <v>32</v>
      </c>
      <c r="J24" s="1">
        <v>8</v>
      </c>
      <c r="L24">
        <v>8.81</v>
      </c>
      <c r="M24">
        <v>-483</v>
      </c>
      <c r="N24">
        <v>16</v>
      </c>
      <c r="O24">
        <v>1</v>
      </c>
      <c r="P24">
        <v>-122</v>
      </c>
      <c r="Q24">
        <v>2000</v>
      </c>
      <c r="R24">
        <v>1300</v>
      </c>
      <c r="S24">
        <v>-32</v>
      </c>
      <c r="T24">
        <v>8</v>
      </c>
      <c r="V24">
        <f t="shared" si="1"/>
        <v>1.5498981687252191</v>
      </c>
      <c r="W24">
        <f t="shared" si="2"/>
        <v>0.86996729208209467</v>
      </c>
      <c r="X24">
        <f t="shared" si="3"/>
        <v>-0.93968628072902816</v>
      </c>
      <c r="Y24">
        <f t="shared" si="4"/>
        <v>-1.7130124374317259</v>
      </c>
      <c r="AA24">
        <f t="shared" si="5"/>
        <v>-2.0339520418515447</v>
      </c>
      <c r="AB24">
        <f t="shared" si="6"/>
        <v>-1.4885337029616528</v>
      </c>
      <c r="AC24">
        <f t="shared" si="7"/>
        <v>-2.6386001956250889</v>
      </c>
      <c r="AD24">
        <f t="shared" si="8"/>
        <v>-1.2210140947492674</v>
      </c>
      <c r="AF24">
        <v>0</v>
      </c>
      <c r="AG24">
        <v>7.185182231799106E-3</v>
      </c>
      <c r="AH24">
        <v>12.975277209671576</v>
      </c>
      <c r="AI24">
        <v>10.314538954920225</v>
      </c>
      <c r="AJ24">
        <v>0</v>
      </c>
      <c r="AK24">
        <v>12.259116188172197</v>
      </c>
      <c r="AL24">
        <v>11.078029202496637</v>
      </c>
      <c r="AM24">
        <v>12.112517329278656</v>
      </c>
      <c r="AN24">
        <v>23.512018210579114</v>
      </c>
      <c r="AP24">
        <f t="shared" si="9"/>
        <v>9.0696572304222283</v>
      </c>
      <c r="AS24">
        <v>3.7981652649661246E-3</v>
      </c>
    </row>
    <row r="26" spans="1:45">
      <c r="K26" t="s">
        <v>33</v>
      </c>
      <c r="L26">
        <f>AVERAGE(L2:L24)</f>
        <v>7.1965217391304348</v>
      </c>
      <c r="M26">
        <f t="shared" ref="M26:T26" si="10">AVERAGE(M2:M24)</f>
        <v>-2884.5956521739131</v>
      </c>
      <c r="N26">
        <f t="shared" si="10"/>
        <v>272.69633152173913</v>
      </c>
      <c r="O26">
        <f t="shared" si="10"/>
        <v>9.0006793478260878</v>
      </c>
      <c r="P26">
        <f t="shared" si="10"/>
        <v>-189.70000000000002</v>
      </c>
      <c r="Q26">
        <f t="shared" si="10"/>
        <v>4323.652173913043</v>
      </c>
      <c r="R26">
        <f t="shared" si="10"/>
        <v>2596.9565217391305</v>
      </c>
      <c r="S26">
        <f t="shared" si="10"/>
        <v>-7.7391304347826084</v>
      </c>
      <c r="T26">
        <f t="shared" si="10"/>
        <v>56.347826086956523</v>
      </c>
      <c r="U26" t="s">
        <v>35</v>
      </c>
      <c r="V26">
        <f>MAX(V2:V24)</f>
        <v>1.5498981687252191</v>
      </c>
      <c r="W26">
        <f t="shared" ref="W26:AD26" si="11">MAX(W2:W24)</f>
        <v>0.95473274631788052</v>
      </c>
      <c r="X26">
        <f t="shared" si="11"/>
        <v>2.6624349290127509</v>
      </c>
      <c r="Y26">
        <f t="shared" si="11"/>
        <v>1.4986131563945884</v>
      </c>
      <c r="Z26">
        <f t="shared" si="11"/>
        <v>0</v>
      </c>
      <c r="AA26">
        <f t="shared" si="11"/>
        <v>1.4673500285462948</v>
      </c>
      <c r="AB26">
        <f t="shared" si="11"/>
        <v>1.8398336449277952</v>
      </c>
      <c r="AC26">
        <f t="shared" si="11"/>
        <v>0.84170400505603182</v>
      </c>
      <c r="AD26">
        <f t="shared" si="11"/>
        <v>3.6279051879960242</v>
      </c>
      <c r="AE26" t="s">
        <v>38</v>
      </c>
      <c r="AF26">
        <v>0.3</v>
      </c>
      <c r="AG26">
        <v>0.14000000000000001</v>
      </c>
      <c r="AH26">
        <v>7.0000000000000007E-2</v>
      </c>
      <c r="AI26">
        <v>7.0000000000000007E-2</v>
      </c>
      <c r="AK26">
        <v>0.2</v>
      </c>
      <c r="AL26">
        <v>0.05</v>
      </c>
      <c r="AM26">
        <v>7.0000000000000007E-2</v>
      </c>
      <c r="AN26">
        <f>1-SUM(AF26:AM26)</f>
        <v>9.9999999999999867E-2</v>
      </c>
    </row>
    <row r="27" spans="1:45">
      <c r="K27" t="s">
        <v>34</v>
      </c>
      <c r="L27">
        <f>_xlfn.STDEV.P(L2:L24)</f>
        <v>1.0410221093406677</v>
      </c>
      <c r="M27">
        <f t="shared" ref="M27:T27" si="12">_xlfn.STDEV.P(M2:M24)</f>
        <v>2760.5585566627096</v>
      </c>
      <c r="N27">
        <f t="shared" si="12"/>
        <v>273.17237336123367</v>
      </c>
      <c r="O27">
        <f t="shared" si="12"/>
        <v>4.6705319663769016</v>
      </c>
      <c r="P27">
        <f t="shared" si="12"/>
        <v>38.725533650573915</v>
      </c>
      <c r="Q27">
        <f t="shared" si="12"/>
        <v>1142.4321351243755</v>
      </c>
      <c r="R27">
        <f t="shared" si="12"/>
        <v>871.29805603907266</v>
      </c>
      <c r="S27">
        <f t="shared" si="12"/>
        <v>9.1945985623145727</v>
      </c>
      <c r="T27">
        <f t="shared" si="12"/>
        <v>39.596452076079146</v>
      </c>
      <c r="AE27" t="s">
        <v>39</v>
      </c>
      <c r="AF27" s="1" t="s">
        <v>1</v>
      </c>
      <c r="AG27" s="1" t="s">
        <v>2</v>
      </c>
      <c r="AH27" s="1" t="s">
        <v>3</v>
      </c>
      <c r="AI27" s="1" t="s">
        <v>4</v>
      </c>
      <c r="AJ27" s="1" t="s">
        <v>5</v>
      </c>
      <c r="AK27" s="1" t="s">
        <v>6</v>
      </c>
      <c r="AL27" s="1" t="s">
        <v>7</v>
      </c>
      <c r="AM27" s="1" t="s">
        <v>8</v>
      </c>
      <c r="AN27" s="1" t="s">
        <v>9</v>
      </c>
      <c r="AP27" t="s">
        <v>36</v>
      </c>
      <c r="AQ27" t="s">
        <v>37</v>
      </c>
    </row>
    <row r="28" spans="1:45">
      <c r="AE28" s="1" t="s">
        <v>10</v>
      </c>
      <c r="AF28" cm="1">
        <f t="array" ref="AF28:AN50">AF$26:AN$26*AF2:AN24</f>
        <v>0.64801373332524759</v>
      </c>
      <c r="AG28">
        <v>0.28561937353973815</v>
      </c>
      <c r="AH28">
        <v>0.71327574836192487</v>
      </c>
      <c r="AI28">
        <v>0.32089676748640705</v>
      </c>
      <c r="AJ28">
        <v>0</v>
      </c>
      <c r="AK28">
        <v>1.0769328625794097</v>
      </c>
      <c r="AL28">
        <v>3.6066164038568126E-2</v>
      </c>
      <c r="AM28">
        <v>8.280041143061569E-4</v>
      </c>
      <c r="AN28">
        <v>1.4735830857671959</v>
      </c>
      <c r="AP28">
        <f t="shared" si="9"/>
        <v>2.1342951387314728</v>
      </c>
      <c r="AQ28">
        <f t="shared" ref="AQ28" si="13">AVERAGE(AP28:AP50)+2*_xlfn.STDEV.P(AP28:AP50)</f>
        <v>3.0507924816331529</v>
      </c>
      <c r="AS28" cm="1">
        <f t="array" ref="AS28:AS50">1-(AP28:AP50/$AQ$28)</f>
        <v>0.30041287580827525</v>
      </c>
    </row>
    <row r="29" spans="1:45">
      <c r="AE29" s="1" t="s">
        <v>11</v>
      </c>
      <c r="AF29">
        <v>0.20473790301480341</v>
      </c>
      <c r="AG29">
        <v>3.3481248565336089E-2</v>
      </c>
      <c r="AH29">
        <v>0.71327574836192487</v>
      </c>
      <c r="AI29">
        <v>0.20537393119130051</v>
      </c>
      <c r="AJ29">
        <v>0</v>
      </c>
      <c r="AK29">
        <v>0.15323895235215246</v>
      </c>
      <c r="AL29">
        <v>0.21339366596961418</v>
      </c>
      <c r="AM29">
        <v>7.4520370287554224E-3</v>
      </c>
      <c r="AN29">
        <v>1.4350597052355398</v>
      </c>
      <c r="AP29">
        <f t="shared" si="9"/>
        <v>1.7222117151266352</v>
      </c>
      <c r="AS29">
        <v>0.43548709868174995</v>
      </c>
    </row>
    <row r="30" spans="1:45">
      <c r="AE30" s="1" t="s">
        <v>12</v>
      </c>
      <c r="AF30">
        <v>1.0204783743560997</v>
      </c>
      <c r="AG30">
        <v>7.7617709294126166E-3</v>
      </c>
      <c r="AH30">
        <v>0.71327574836192487</v>
      </c>
      <c r="AI30">
        <v>0.20537393119130051</v>
      </c>
      <c r="AJ30">
        <v>0</v>
      </c>
      <c r="AK30">
        <v>0.15323895235215246</v>
      </c>
      <c r="AL30">
        <v>0.26344897033285702</v>
      </c>
      <c r="AM30">
        <v>1.3248065828898528E-2</v>
      </c>
      <c r="AN30">
        <v>0.53983757089393802</v>
      </c>
      <c r="AP30">
        <f t="shared" si="9"/>
        <v>1.7078241666654632</v>
      </c>
      <c r="AS30">
        <v>0.44020310232598014</v>
      </c>
    </row>
    <row r="31" spans="1:45">
      <c r="AE31" s="1" t="s">
        <v>13</v>
      </c>
      <c r="AF31">
        <v>1.8141837766330651</v>
      </c>
      <c r="AG31">
        <v>1.6614800923862017E-2</v>
      </c>
      <c r="AH31">
        <v>0.51924265193016494</v>
      </c>
      <c r="AI31">
        <v>0.20537393119130051</v>
      </c>
      <c r="AJ31">
        <v>0</v>
      </c>
      <c r="AK31">
        <v>1.3791505711693719</v>
      </c>
      <c r="AL31">
        <v>0.26344897033285702</v>
      </c>
      <c r="AM31">
        <v>0</v>
      </c>
      <c r="AN31">
        <v>1.4350597052355398</v>
      </c>
      <c r="AP31">
        <f t="shared" si="9"/>
        <v>2.3734098692421757</v>
      </c>
      <c r="AS31">
        <v>0.2220349684447761</v>
      </c>
    </row>
    <row r="32" spans="1:4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AE32" s="1" t="s">
        <v>14</v>
      </c>
      <c r="AF32">
        <v>4.0183827392552542</v>
      </c>
      <c r="AG32">
        <v>3.6986756416840594E-3</v>
      </c>
      <c r="AH32">
        <v>0.71327574836192487</v>
      </c>
      <c r="AI32">
        <v>0.20537393119130051</v>
      </c>
      <c r="AJ32">
        <v>0</v>
      </c>
      <c r="AK32">
        <v>0.39229171802151031</v>
      </c>
      <c r="AL32">
        <v>0.44522875986252841</v>
      </c>
      <c r="AM32">
        <v>3.3120164572246311E-3</v>
      </c>
      <c r="AN32">
        <v>1.4350597052355398</v>
      </c>
      <c r="AP32">
        <f t="shared" si="9"/>
        <v>2.6863773551061225</v>
      </c>
      <c r="AS32">
        <v>0.11944933282776127</v>
      </c>
    </row>
    <row r="33" spans="1:45">
      <c r="A33" s="1" t="s">
        <v>10</v>
      </c>
      <c r="B33" s="1">
        <v>7.28</v>
      </c>
      <c r="C33" s="1">
        <v>4192</v>
      </c>
      <c r="D33" s="1">
        <v>128</v>
      </c>
      <c r="E33" s="1">
        <v>6</v>
      </c>
      <c r="F33" s="1">
        <v>171</v>
      </c>
      <c r="G33" s="1">
        <v>3349</v>
      </c>
      <c r="H33" s="1">
        <v>3460</v>
      </c>
      <c r="I33" s="1">
        <v>1</v>
      </c>
      <c r="J33" s="1">
        <v>48</v>
      </c>
      <c r="AE33" s="1" t="s">
        <v>15</v>
      </c>
      <c r="AF33">
        <v>0.4678299839034854</v>
      </c>
      <c r="AG33">
        <v>7.3557724409796577E-2</v>
      </c>
      <c r="AH33">
        <v>0.71327574836192487</v>
      </c>
      <c r="AI33">
        <v>5.1343482797825128E-2</v>
      </c>
      <c r="AJ33">
        <v>0</v>
      </c>
      <c r="AK33">
        <v>0.15232089778861069</v>
      </c>
      <c r="AL33">
        <v>0.12908999546309993</v>
      </c>
      <c r="AM33">
        <v>5.2992263315594111E-2</v>
      </c>
      <c r="AN33">
        <v>1.4350597052355398</v>
      </c>
      <c r="AP33">
        <f t="shared" si="9"/>
        <v>1.7537017423940358</v>
      </c>
      <c r="AS33">
        <v>0.42516518152187044</v>
      </c>
    </row>
    <row r="34" spans="1:45">
      <c r="A34" s="1" t="s">
        <v>11</v>
      </c>
      <c r="B34" s="1">
        <v>7.95</v>
      </c>
      <c r="C34" s="1">
        <v>1599</v>
      </c>
      <c r="D34" s="1">
        <v>128</v>
      </c>
      <c r="E34" s="1">
        <v>8</v>
      </c>
      <c r="F34" s="1">
        <v>202</v>
      </c>
      <c r="G34" s="1">
        <v>5000</v>
      </c>
      <c r="H34" s="1">
        <v>2400</v>
      </c>
      <c r="I34" s="1">
        <v>3</v>
      </c>
      <c r="J34" s="1">
        <v>50</v>
      </c>
      <c r="AE34" s="1" t="s">
        <v>16</v>
      </c>
      <c r="AF34">
        <v>0.29368096445160208</v>
      </c>
      <c r="AG34">
        <v>5.0015198474144047E-2</v>
      </c>
      <c r="AH34">
        <v>0.51924265193016494</v>
      </c>
      <c r="AI34">
        <v>5.1343482797825128E-2</v>
      </c>
      <c r="AJ34">
        <v>0</v>
      </c>
      <c r="AK34">
        <v>0.30034834661021881</v>
      </c>
      <c r="AL34">
        <v>0.21339366596961418</v>
      </c>
      <c r="AM34">
        <v>3.3120164572246311E-3</v>
      </c>
      <c r="AN34">
        <v>0.53983757089393802</v>
      </c>
      <c r="AP34">
        <f t="shared" si="9"/>
        <v>1.4039850061823067</v>
      </c>
      <c r="AS34">
        <v>0.53979662181718624</v>
      </c>
    </row>
    <row r="35" spans="1:45">
      <c r="A35" s="1" t="s">
        <v>12</v>
      </c>
      <c r="B35" s="1">
        <v>6.89</v>
      </c>
      <c r="C35" s="1">
        <v>899</v>
      </c>
      <c r="D35" s="1">
        <v>128</v>
      </c>
      <c r="E35" s="1">
        <v>8</v>
      </c>
      <c r="F35" s="1">
        <v>166</v>
      </c>
      <c r="G35" s="1">
        <v>5000</v>
      </c>
      <c r="H35" s="1">
        <v>2200</v>
      </c>
      <c r="I35" s="1">
        <v>4</v>
      </c>
      <c r="J35" s="1">
        <v>108</v>
      </c>
      <c r="AE35" s="1" t="s">
        <v>17</v>
      </c>
      <c r="AF35">
        <v>2.4748206148494361</v>
      </c>
      <c r="AG35">
        <v>1.0306180480879074E-2</v>
      </c>
      <c r="AH35">
        <v>0.71327574836192487</v>
      </c>
      <c r="AI35">
        <v>0.20537393119130051</v>
      </c>
      <c r="AJ35">
        <v>0</v>
      </c>
      <c r="AK35">
        <v>0.33565460123215468</v>
      </c>
      <c r="AL35">
        <v>0.26344897033285702</v>
      </c>
      <c r="AM35">
        <v>2.980814811502169E-2</v>
      </c>
      <c r="AN35">
        <v>1.1796828581349574</v>
      </c>
      <c r="AP35">
        <f t="shared" si="9"/>
        <v>2.283061771546826</v>
      </c>
      <c r="AS35">
        <v>0.25164960078679122</v>
      </c>
    </row>
    <row r="36" spans="1:45">
      <c r="A36" s="1" t="s">
        <v>13</v>
      </c>
      <c r="B36" s="1">
        <v>6.25</v>
      </c>
      <c r="C36" s="1">
        <v>1200</v>
      </c>
      <c r="D36" s="1">
        <v>256</v>
      </c>
      <c r="E36" s="1">
        <v>8</v>
      </c>
      <c r="F36" s="1">
        <v>155</v>
      </c>
      <c r="G36" s="1">
        <v>3000</v>
      </c>
      <c r="H36" s="1">
        <v>2200</v>
      </c>
      <c r="I36" s="1">
        <v>0</v>
      </c>
      <c r="J36" s="1">
        <v>50</v>
      </c>
      <c r="AE36" s="1" t="s">
        <v>18</v>
      </c>
      <c r="AF36">
        <v>2.4914022811430361E-4</v>
      </c>
      <c r="AG36">
        <v>1.7201921485123803E-3</v>
      </c>
      <c r="AH36">
        <v>0.87897232823558158</v>
      </c>
      <c r="AI36">
        <v>0.46209134518042605</v>
      </c>
      <c r="AJ36">
        <v>0</v>
      </c>
      <c r="AK36">
        <v>1.3791505711693719</v>
      </c>
      <c r="AL36">
        <v>0.26344897033285702</v>
      </c>
      <c r="AM36">
        <v>0.74520370287554205</v>
      </c>
      <c r="AN36">
        <v>2.2542555654153293</v>
      </c>
      <c r="AP36">
        <f t="shared" si="9"/>
        <v>2.4464447297222423</v>
      </c>
      <c r="AS36">
        <v>0.19809533278625058</v>
      </c>
    </row>
    <row r="37" spans="1:45">
      <c r="A37" s="1" t="s">
        <v>14</v>
      </c>
      <c r="B37" s="1">
        <v>5</v>
      </c>
      <c r="C37" s="1">
        <v>697.7</v>
      </c>
      <c r="D37" s="1">
        <v>128</v>
      </c>
      <c r="E37" s="1">
        <v>8</v>
      </c>
      <c r="F37" s="1">
        <v>184</v>
      </c>
      <c r="G37" s="1">
        <v>4400</v>
      </c>
      <c r="H37" s="1">
        <v>1600</v>
      </c>
      <c r="I37" s="1">
        <v>2</v>
      </c>
      <c r="J37" s="1">
        <v>50</v>
      </c>
      <c r="AE37" s="1" t="s">
        <v>19</v>
      </c>
      <c r="AF37">
        <v>1.107289902730143</v>
      </c>
      <c r="AG37">
        <v>0.21878826619767466</v>
      </c>
      <c r="AH37">
        <v>0.22339020786589703</v>
      </c>
      <c r="AI37">
        <v>0</v>
      </c>
      <c r="AJ37">
        <v>0</v>
      </c>
      <c r="AK37">
        <v>0.12412355140524345</v>
      </c>
      <c r="AL37">
        <v>0.12908999546309993</v>
      </c>
      <c r="AM37">
        <v>8.280041143061569E-4</v>
      </c>
      <c r="AN37">
        <v>0</v>
      </c>
      <c r="AP37">
        <f t="shared" si="9"/>
        <v>1.3429482222991191</v>
      </c>
      <c r="AS37">
        <v>0.55980348372295352</v>
      </c>
    </row>
    <row r="38" spans="1:45">
      <c r="A38" s="1" t="s">
        <v>15</v>
      </c>
      <c r="B38" s="1">
        <v>7.51</v>
      </c>
      <c r="C38" s="1">
        <v>2250</v>
      </c>
      <c r="D38" s="1">
        <v>128</v>
      </c>
      <c r="E38" s="1">
        <v>12</v>
      </c>
      <c r="F38" s="1">
        <v>210</v>
      </c>
      <c r="G38" s="1">
        <v>5003</v>
      </c>
      <c r="H38" s="1">
        <v>2800</v>
      </c>
      <c r="I38" s="1">
        <v>8</v>
      </c>
      <c r="J38" s="1">
        <v>50</v>
      </c>
      <c r="AE38" s="1" t="s">
        <v>20</v>
      </c>
      <c r="AF38">
        <v>9.6361903785090589E-2</v>
      </c>
      <c r="AG38">
        <v>0.1439262152216832</v>
      </c>
      <c r="AH38">
        <v>0.71327574836192487</v>
      </c>
      <c r="AI38">
        <v>0.20537393119130051</v>
      </c>
      <c r="AJ38">
        <v>0</v>
      </c>
      <c r="AK38">
        <v>0.67578377987299243</v>
      </c>
      <c r="AL38">
        <v>4.6472398366715968E-2</v>
      </c>
      <c r="AM38">
        <v>7.4520370287554224E-3</v>
      </c>
      <c r="AN38">
        <v>1.4350597052355398</v>
      </c>
      <c r="AP38">
        <f t="shared" si="9"/>
        <v>1.8231033210062457</v>
      </c>
      <c r="AS38">
        <v>0.40241647638049094</v>
      </c>
    </row>
    <row r="39" spans="1:45">
      <c r="A39" s="1" t="s">
        <v>16</v>
      </c>
      <c r="B39" s="1">
        <v>7.78</v>
      </c>
      <c r="C39" s="1">
        <v>1899</v>
      </c>
      <c r="D39" s="1">
        <v>256</v>
      </c>
      <c r="E39" s="1">
        <v>12</v>
      </c>
      <c r="F39" s="1">
        <v>205</v>
      </c>
      <c r="G39" s="1">
        <v>4600</v>
      </c>
      <c r="H39" s="1">
        <v>2400</v>
      </c>
      <c r="I39" s="1">
        <v>2</v>
      </c>
      <c r="J39" s="1">
        <v>108</v>
      </c>
      <c r="AE39" s="1" t="s">
        <v>21</v>
      </c>
      <c r="AF39">
        <v>1.1295464297750184</v>
      </c>
      <c r="AG39">
        <v>2.1234000919928966</v>
      </c>
      <c r="AH39">
        <v>0</v>
      </c>
      <c r="AI39">
        <v>0</v>
      </c>
      <c r="AJ39">
        <v>0</v>
      </c>
      <c r="AK39">
        <v>0.15323895235215246</v>
      </c>
      <c r="AL39">
        <v>0.16441850238473604</v>
      </c>
      <c r="AM39">
        <v>8.280041143061569E-4</v>
      </c>
      <c r="AN39">
        <v>1.4735830857671959</v>
      </c>
      <c r="AP39">
        <f t="shared" si="9"/>
        <v>2.2461110984068231</v>
      </c>
      <c r="AS39">
        <v>0.26376142857005047</v>
      </c>
    </row>
    <row r="40" spans="1:45">
      <c r="A40" s="1" t="s">
        <v>17</v>
      </c>
      <c r="B40" s="1">
        <v>5.82</v>
      </c>
      <c r="C40" s="1">
        <v>998</v>
      </c>
      <c r="D40" s="1">
        <v>128</v>
      </c>
      <c r="E40" s="1">
        <v>8</v>
      </c>
      <c r="F40" s="1">
        <v>205.5</v>
      </c>
      <c r="G40" s="1">
        <v>4520</v>
      </c>
      <c r="H40" s="1">
        <v>2200</v>
      </c>
      <c r="I40" s="1">
        <v>6</v>
      </c>
      <c r="J40" s="1">
        <v>64</v>
      </c>
      <c r="AE40" s="1" t="s">
        <v>22</v>
      </c>
      <c r="AF40">
        <v>9.6361903785090589E-2</v>
      </c>
      <c r="AG40">
        <v>1.5735732142085461</v>
      </c>
      <c r="AH40">
        <v>0</v>
      </c>
      <c r="AI40">
        <v>0.20537393119130051</v>
      </c>
      <c r="AJ40">
        <v>0</v>
      </c>
      <c r="AK40">
        <v>0.38157786342885719</v>
      </c>
      <c r="AL40">
        <v>1.2177928653636309E-2</v>
      </c>
      <c r="AM40">
        <v>8.280041143061569E-4</v>
      </c>
      <c r="AN40">
        <v>1.4735830857671959</v>
      </c>
      <c r="AP40">
        <f t="shared" si="9"/>
        <v>1.9348064324755931</v>
      </c>
      <c r="AS40">
        <v>0.3658020189430089</v>
      </c>
    </row>
    <row r="41" spans="1:45">
      <c r="A41" s="6" t="s">
        <v>19</v>
      </c>
      <c r="B41" s="1">
        <v>6.81</v>
      </c>
      <c r="C41" s="1">
        <v>3700</v>
      </c>
      <c r="D41" s="1">
        <v>512</v>
      </c>
      <c r="E41" s="1">
        <v>16</v>
      </c>
      <c r="F41" s="1">
        <v>187</v>
      </c>
      <c r="G41" s="1">
        <v>5100</v>
      </c>
      <c r="H41" s="1">
        <v>2800</v>
      </c>
      <c r="I41" s="1">
        <v>1</v>
      </c>
      <c r="J41" s="1">
        <v>200</v>
      </c>
      <c r="AE41" s="1" t="s">
        <v>23</v>
      </c>
      <c r="AF41">
        <v>3.0696567505960677</v>
      </c>
      <c r="AG41">
        <v>0.12133898416965064</v>
      </c>
      <c r="AH41">
        <v>0.71327574836192487</v>
      </c>
      <c r="AI41">
        <v>0.46209134518042605</v>
      </c>
      <c r="AJ41">
        <v>0</v>
      </c>
      <c r="AK41">
        <v>0.56196171703962228</v>
      </c>
      <c r="AL41">
        <v>6.3254097776918969E-2</v>
      </c>
      <c r="AM41">
        <v>6.7068333258798796E-2</v>
      </c>
      <c r="AN41">
        <v>2.2542555654153293</v>
      </c>
      <c r="AP41">
        <f t="shared" si="9"/>
        <v>2.7042378855786224</v>
      </c>
      <c r="AS41">
        <v>0.1135949423439685</v>
      </c>
    </row>
    <row r="42" spans="1:45">
      <c r="A42" s="1" t="s">
        <v>20</v>
      </c>
      <c r="B42" s="1">
        <v>8.2200000000000006</v>
      </c>
      <c r="C42" s="1">
        <v>3048</v>
      </c>
      <c r="D42" s="1">
        <v>128</v>
      </c>
      <c r="E42" s="1">
        <v>8</v>
      </c>
      <c r="F42" s="1">
        <v>167</v>
      </c>
      <c r="G42" s="1">
        <v>3900</v>
      </c>
      <c r="H42" s="1">
        <v>3360</v>
      </c>
      <c r="I42" s="1">
        <v>3</v>
      </c>
      <c r="J42" s="1">
        <v>50</v>
      </c>
      <c r="AE42" s="1" t="s">
        <v>24</v>
      </c>
      <c r="AF42">
        <v>1.0852548336658128</v>
      </c>
      <c r="AG42">
        <v>0.71761935368090035</v>
      </c>
      <c r="AH42">
        <v>0.22339020786589703</v>
      </c>
      <c r="AI42">
        <v>0</v>
      </c>
      <c r="AJ42">
        <v>0</v>
      </c>
      <c r="AK42">
        <v>0</v>
      </c>
      <c r="AL42">
        <v>0</v>
      </c>
      <c r="AM42">
        <v>3.3120164572246311E-3</v>
      </c>
      <c r="AN42">
        <v>1.4350597052355398</v>
      </c>
      <c r="AP42">
        <f t="shared" si="9"/>
        <v>1.8613533025477389</v>
      </c>
      <c r="AS42">
        <v>0.38987875650220638</v>
      </c>
    </row>
    <row r="43" spans="1:45">
      <c r="A43" s="6" t="s">
        <v>21</v>
      </c>
      <c r="B43" s="1">
        <v>6.79</v>
      </c>
      <c r="C43" s="1">
        <v>11000</v>
      </c>
      <c r="D43" s="1">
        <v>1000</v>
      </c>
      <c r="E43" s="1">
        <v>16</v>
      </c>
      <c r="F43" s="1">
        <v>246</v>
      </c>
      <c r="G43" s="1">
        <v>5000</v>
      </c>
      <c r="H43" s="1">
        <v>2620</v>
      </c>
      <c r="I43" s="1">
        <v>1</v>
      </c>
      <c r="J43" s="1">
        <v>48</v>
      </c>
      <c r="AE43" s="1" t="s">
        <v>25</v>
      </c>
      <c r="AF43">
        <v>9.3123080819604992E-2</v>
      </c>
      <c r="AG43">
        <v>0.25834296732512407</v>
      </c>
      <c r="AH43">
        <v>0.22339020786589703</v>
      </c>
      <c r="AI43">
        <v>0</v>
      </c>
      <c r="AJ43">
        <v>0</v>
      </c>
      <c r="AK43">
        <v>0</v>
      </c>
      <c r="AL43">
        <v>6.5862242583214256E-2</v>
      </c>
      <c r="AM43">
        <v>3.3120164572246311E-3</v>
      </c>
      <c r="AN43">
        <v>1.4350597052355398</v>
      </c>
      <c r="AP43">
        <f t="shared" si="9"/>
        <v>1.4419050663225388</v>
      </c>
      <c r="AS43">
        <v>0.52736704479137275</v>
      </c>
    </row>
    <row r="44" spans="1:45">
      <c r="A44" s="6" t="s">
        <v>22</v>
      </c>
      <c r="B44" s="1">
        <v>8.2200000000000006</v>
      </c>
      <c r="C44" s="1">
        <v>9504</v>
      </c>
      <c r="D44" s="1">
        <v>1000</v>
      </c>
      <c r="E44" s="1">
        <v>8</v>
      </c>
      <c r="F44" s="1">
        <v>221</v>
      </c>
      <c r="G44" s="1">
        <v>4422</v>
      </c>
      <c r="H44" s="1">
        <v>3770</v>
      </c>
      <c r="I44" s="1">
        <v>1</v>
      </c>
      <c r="J44" s="1">
        <v>48</v>
      </c>
      <c r="AE44" s="1" t="s">
        <v>26</v>
      </c>
      <c r="AF44">
        <v>0.49706243733556121</v>
      </c>
      <c r="AG44">
        <v>2.4295720838220566E-2</v>
      </c>
      <c r="AH44">
        <v>0.71327574836192487</v>
      </c>
      <c r="AI44">
        <v>0.32089676748640705</v>
      </c>
      <c r="AJ44">
        <v>0</v>
      </c>
      <c r="AK44">
        <v>0.33565460123215468</v>
      </c>
      <c r="AL44">
        <v>6.5862242583214256E-2</v>
      </c>
      <c r="AM44">
        <v>0.10018849783104514</v>
      </c>
      <c r="AN44">
        <v>1.4735830857671959</v>
      </c>
      <c r="AP44">
        <f t="shared" si="9"/>
        <v>1.8790473920142952</v>
      </c>
      <c r="AS44">
        <v>0.38407892266457866</v>
      </c>
    </row>
    <row r="45" spans="1:45">
      <c r="A45" s="1" t="s">
        <v>23</v>
      </c>
      <c r="B45" s="1">
        <v>5.48</v>
      </c>
      <c r="C45" s="1">
        <v>2819</v>
      </c>
      <c r="D45" s="1">
        <v>128</v>
      </c>
      <c r="E45" s="1">
        <v>4</v>
      </c>
      <c r="F45" s="1">
        <v>174</v>
      </c>
      <c r="G45" s="1">
        <v>4085</v>
      </c>
      <c r="H45" s="1">
        <v>3220</v>
      </c>
      <c r="I45" s="1">
        <v>9</v>
      </c>
      <c r="J45" s="1">
        <v>12</v>
      </c>
      <c r="AE45" s="1" t="s">
        <v>27</v>
      </c>
      <c r="AF45">
        <v>0.64801373332524759</v>
      </c>
      <c r="AG45">
        <v>8.7464595017593995E-3</v>
      </c>
      <c r="AH45">
        <v>0.71327574836192487</v>
      </c>
      <c r="AI45">
        <v>0.20537393119130051</v>
      </c>
      <c r="AJ45">
        <v>0</v>
      </c>
      <c r="AK45">
        <v>0.59772768851861469</v>
      </c>
      <c r="AL45">
        <v>0.29045248979197485</v>
      </c>
      <c r="AM45">
        <v>0.11923259246008676</v>
      </c>
      <c r="AN45">
        <v>1.4735830857671959</v>
      </c>
      <c r="AP45">
        <f t="shared" si="9"/>
        <v>2.0140520670822055</v>
      </c>
      <c r="AS45">
        <v>0.33982659285824601</v>
      </c>
    </row>
    <row r="46" spans="1:45">
      <c r="A46" s="6" t="s">
        <v>24</v>
      </c>
      <c r="B46" s="1">
        <v>6.83</v>
      </c>
      <c r="C46" s="1">
        <v>6499</v>
      </c>
      <c r="D46" s="1">
        <v>512</v>
      </c>
      <c r="E46" s="1">
        <v>16</v>
      </c>
      <c r="F46" s="1">
        <v>246</v>
      </c>
      <c r="G46" s="1">
        <v>6000</v>
      </c>
      <c r="H46" s="1">
        <v>4200</v>
      </c>
      <c r="I46" s="1">
        <v>2</v>
      </c>
      <c r="J46" s="1">
        <v>50</v>
      </c>
      <c r="AE46" s="1" t="s">
        <v>28</v>
      </c>
      <c r="AF46">
        <v>8.0001695472252821E-3</v>
      </c>
      <c r="AG46">
        <v>8.256687163349602E-2</v>
      </c>
      <c r="AH46">
        <v>0.51924265193016494</v>
      </c>
      <c r="AI46">
        <v>5.1343482797825128E-2</v>
      </c>
      <c r="AJ46">
        <v>0</v>
      </c>
      <c r="AK46">
        <v>0.10812540477967876</v>
      </c>
      <c r="AL46">
        <v>6.5862242583214256E-2</v>
      </c>
      <c r="AM46">
        <v>3.3120164572246311E-3</v>
      </c>
      <c r="AN46">
        <v>1.1796828581349574</v>
      </c>
      <c r="AP46">
        <f t="shared" si="9"/>
        <v>1.420611029755783</v>
      </c>
      <c r="AS46">
        <v>0.53434688255318497</v>
      </c>
    </row>
    <row r="47" spans="1:45">
      <c r="A47" s="6" t="s">
        <v>25</v>
      </c>
      <c r="B47" s="1">
        <v>8.23</v>
      </c>
      <c r="C47" s="1">
        <v>3999</v>
      </c>
      <c r="D47" s="1">
        <v>512</v>
      </c>
      <c r="E47" s="1">
        <v>16</v>
      </c>
      <c r="F47" s="1">
        <v>239</v>
      </c>
      <c r="G47" s="1">
        <v>6000</v>
      </c>
      <c r="H47" s="1">
        <v>3200</v>
      </c>
      <c r="I47" s="1">
        <v>2</v>
      </c>
      <c r="J47" s="1">
        <v>50</v>
      </c>
      <c r="AE47" s="1" t="s">
        <v>29</v>
      </c>
      <c r="AF47">
        <v>2.078272418434203</v>
      </c>
      <c r="AG47">
        <v>0.38032677554121835</v>
      </c>
      <c r="AH47">
        <v>0.22339020786589703</v>
      </c>
      <c r="AI47">
        <v>0</v>
      </c>
      <c r="AJ47">
        <v>0</v>
      </c>
      <c r="AK47">
        <v>0.15323895235215246</v>
      </c>
      <c r="AL47">
        <v>9.4841629319828522E-2</v>
      </c>
      <c r="AM47">
        <v>4.0572201601001737E-2</v>
      </c>
      <c r="AN47">
        <v>1.1796828581349574</v>
      </c>
      <c r="AP47">
        <f t="shared" si="9"/>
        <v>2.037234655912092</v>
      </c>
      <c r="AS47">
        <v>0.33222771847742405</v>
      </c>
    </row>
    <row r="48" spans="1:45">
      <c r="A48" s="1" t="s">
        <v>26</v>
      </c>
      <c r="B48" s="1">
        <v>7.47</v>
      </c>
      <c r="C48" s="1">
        <v>1399</v>
      </c>
      <c r="D48" s="1">
        <v>128</v>
      </c>
      <c r="E48" s="1">
        <v>6</v>
      </c>
      <c r="F48" s="1">
        <v>196</v>
      </c>
      <c r="G48" s="1">
        <v>4520</v>
      </c>
      <c r="H48" s="1">
        <v>3200</v>
      </c>
      <c r="I48" s="1">
        <v>11</v>
      </c>
      <c r="J48" s="1">
        <v>48</v>
      </c>
      <c r="AE48" s="1" t="s">
        <v>30</v>
      </c>
      <c r="AF48">
        <v>1.9586851089393478</v>
      </c>
      <c r="AG48">
        <v>0</v>
      </c>
      <c r="AH48">
        <v>0.93801744732783465</v>
      </c>
      <c r="AI48">
        <v>0.81989202436714381</v>
      </c>
      <c r="AJ48">
        <v>0</v>
      </c>
      <c r="AK48">
        <v>3.5306254621935915</v>
      </c>
      <c r="AL48">
        <v>1.1618099591678994</v>
      </c>
      <c r="AM48">
        <v>0.55973078127096276</v>
      </c>
      <c r="AN48">
        <v>2.5004480304024046</v>
      </c>
      <c r="AP48">
        <f t="shared" si="9"/>
        <v>3.3866220358447419</v>
      </c>
      <c r="AS48">
        <v>-0.11007944861323793</v>
      </c>
    </row>
    <row r="49" spans="1:57">
      <c r="A49" s="1" t="s">
        <v>27</v>
      </c>
      <c r="B49" s="1">
        <v>7.28</v>
      </c>
      <c r="C49" s="1">
        <v>939</v>
      </c>
      <c r="D49" s="1">
        <v>128</v>
      </c>
      <c r="E49" s="1">
        <v>8</v>
      </c>
      <c r="F49" s="1">
        <v>172</v>
      </c>
      <c r="G49" s="1">
        <v>4025</v>
      </c>
      <c r="H49" s="1">
        <v>2100</v>
      </c>
      <c r="I49" s="1">
        <v>12</v>
      </c>
      <c r="J49" s="1">
        <v>48</v>
      </c>
      <c r="AE49" s="1" t="s">
        <v>31</v>
      </c>
      <c r="AF49">
        <v>0.66506599782729214</v>
      </c>
      <c r="AG49">
        <v>1.8371055454231049E-2</v>
      </c>
      <c r="AH49">
        <v>0.71327574836192487</v>
      </c>
      <c r="AI49">
        <v>0.32089676748640705</v>
      </c>
      <c r="AJ49">
        <v>0</v>
      </c>
      <c r="AK49">
        <v>0.10812540477967876</v>
      </c>
      <c r="AL49">
        <v>0.23776269572540346</v>
      </c>
      <c r="AM49">
        <v>0.13993269531774069</v>
      </c>
      <c r="AN49">
        <v>1.1796828581349574</v>
      </c>
      <c r="AP49">
        <f t="shared" si="9"/>
        <v>1.8393241212705376</v>
      </c>
      <c r="AS49">
        <v>0.39709956270578295</v>
      </c>
    </row>
    <row r="50" spans="1:57">
      <c r="A50" s="6" t="s">
        <v>28</v>
      </c>
      <c r="B50" s="1">
        <v>8.64</v>
      </c>
      <c r="C50" s="1">
        <v>2369</v>
      </c>
      <c r="D50" s="1">
        <v>256</v>
      </c>
      <c r="E50" s="1">
        <v>12</v>
      </c>
      <c r="F50" s="1">
        <v>204</v>
      </c>
      <c r="G50" s="1">
        <v>5160</v>
      </c>
      <c r="H50" s="1">
        <v>3200</v>
      </c>
      <c r="I50" s="1">
        <v>2</v>
      </c>
      <c r="J50" s="1">
        <v>64</v>
      </c>
      <c r="AE50" s="1" t="s">
        <v>32</v>
      </c>
      <c r="AF50">
        <v>0</v>
      </c>
      <c r="AG50">
        <v>1.0059255124518749E-3</v>
      </c>
      <c r="AH50">
        <v>0.90826940467701045</v>
      </c>
      <c r="AI50">
        <v>0.72201772684441579</v>
      </c>
      <c r="AJ50">
        <v>0</v>
      </c>
      <c r="AK50">
        <v>2.4518232376344393</v>
      </c>
      <c r="AL50">
        <v>0.55390146012483188</v>
      </c>
      <c r="AM50">
        <v>0.847876213049506</v>
      </c>
      <c r="AN50">
        <v>2.3512018210579084</v>
      </c>
      <c r="AP50">
        <f t="shared" si="9"/>
        <v>2.7993027326283531</v>
      </c>
      <c r="AS50">
        <v>8.2434236520135928E-2</v>
      </c>
    </row>
    <row r="51" spans="1:57">
      <c r="A51" s="6" t="s">
        <v>29</v>
      </c>
      <c r="B51" s="1">
        <v>6.07</v>
      </c>
      <c r="C51" s="1">
        <v>4799</v>
      </c>
      <c r="D51" s="1">
        <v>512</v>
      </c>
      <c r="E51" s="1">
        <v>16</v>
      </c>
      <c r="F51" s="1">
        <v>235</v>
      </c>
      <c r="G51" s="1">
        <v>5000</v>
      </c>
      <c r="H51" s="1">
        <v>3000</v>
      </c>
      <c r="I51" s="1">
        <v>7</v>
      </c>
      <c r="J51" s="1">
        <v>64</v>
      </c>
    </row>
    <row r="52" spans="1:57">
      <c r="A52" s="1" t="s">
        <v>31</v>
      </c>
      <c r="B52" s="1">
        <v>7.26</v>
      </c>
      <c r="C52" s="1">
        <v>1249</v>
      </c>
      <c r="D52" s="1">
        <v>128</v>
      </c>
      <c r="E52" s="1">
        <v>6</v>
      </c>
      <c r="F52" s="1">
        <v>215</v>
      </c>
      <c r="G52" s="1">
        <v>5160</v>
      </c>
      <c r="H52" s="1">
        <v>2300</v>
      </c>
      <c r="I52" s="1">
        <v>13</v>
      </c>
      <c r="J52" s="1">
        <v>64</v>
      </c>
    </row>
    <row r="54" spans="1:57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</row>
    <row r="55" spans="1:57">
      <c r="A55" s="1" t="s">
        <v>40</v>
      </c>
      <c r="B55" s="2">
        <f>_xlfn.STDEV.P(B33:B52)/AVERAGE(B33:B52)</f>
        <v>0.13562876407019236</v>
      </c>
      <c r="C55" s="2">
        <f t="shared" ref="C55:J55" si="14">_xlfn.STDEV.P(C33:C52)/AVERAGE(C33:C52)</f>
        <v>0.85420691177665564</v>
      </c>
      <c r="D55" s="2">
        <f t="shared" si="14"/>
        <v>0.87663683805534542</v>
      </c>
      <c r="E55" s="2">
        <f t="shared" si="14"/>
        <v>0.38841673754322836</v>
      </c>
      <c r="F55" s="2">
        <f t="shared" si="14"/>
        <v>0.13614115095060075</v>
      </c>
      <c r="G55" s="2">
        <f t="shared" si="14"/>
        <v>0.15774619885044186</v>
      </c>
      <c r="H55" s="2">
        <f t="shared" si="14"/>
        <v>0.22433718255810811</v>
      </c>
      <c r="I55" s="2">
        <f t="shared" si="14"/>
        <v>0.88471241055086147</v>
      </c>
      <c r="J55" s="2">
        <f t="shared" si="14"/>
        <v>0.58446622057711306</v>
      </c>
    </row>
    <row r="58" spans="1:57">
      <c r="AL58" t="s">
        <v>43</v>
      </c>
      <c r="AO58" t="s">
        <v>45</v>
      </c>
      <c r="AP58" t="s">
        <v>44</v>
      </c>
      <c r="AU58" t="s">
        <v>46</v>
      </c>
      <c r="AV58" t="s">
        <v>47</v>
      </c>
      <c r="AZ58" t="s">
        <v>51</v>
      </c>
      <c r="BA58" t="s">
        <v>52</v>
      </c>
      <c r="BC58" t="s">
        <v>49</v>
      </c>
      <c r="BE58" t="s">
        <v>50</v>
      </c>
    </row>
    <row r="60" spans="1:57">
      <c r="AL60" s="1" t="s">
        <v>41</v>
      </c>
      <c r="AM60" t="s">
        <v>42</v>
      </c>
      <c r="AO60" s="1" t="s">
        <v>41</v>
      </c>
      <c r="AP60" t="s">
        <v>42</v>
      </c>
      <c r="AU60" s="1" t="s">
        <v>41</v>
      </c>
      <c r="AV60" t="s">
        <v>42</v>
      </c>
      <c r="AY60" t="s">
        <v>41</v>
      </c>
      <c r="AZ60" s="1" t="s">
        <v>42</v>
      </c>
      <c r="BA60" t="s">
        <v>48</v>
      </c>
      <c r="BD60" s="1" t="s">
        <v>41</v>
      </c>
      <c r="BE60" t="s">
        <v>42</v>
      </c>
    </row>
    <row r="61" spans="1:57">
      <c r="AL61" s="1" t="s">
        <v>19</v>
      </c>
      <c r="AM61">
        <v>0.62494735756687092</v>
      </c>
      <c r="AO61" s="1" t="s">
        <v>16</v>
      </c>
      <c r="AP61">
        <v>0.55147379116704709</v>
      </c>
      <c r="AU61" s="1" t="s">
        <v>19</v>
      </c>
      <c r="AV61">
        <v>0.62114720417549762</v>
      </c>
      <c r="AZ61" s="1" t="s">
        <v>19</v>
      </c>
      <c r="BA61">
        <v>0.76939001915920546</v>
      </c>
      <c r="BD61" s="1" t="s">
        <v>19</v>
      </c>
      <c r="BE61">
        <v>0.55980348372295352</v>
      </c>
    </row>
    <row r="62" spans="1:57">
      <c r="AL62" s="1" t="s">
        <v>16</v>
      </c>
      <c r="AM62">
        <v>0.50022997267660829</v>
      </c>
      <c r="AO62" s="1" t="s">
        <v>19</v>
      </c>
      <c r="AP62">
        <v>0.53078391379391066</v>
      </c>
      <c r="AU62" s="1" t="s">
        <v>25</v>
      </c>
      <c r="AV62">
        <v>0.59553028679788866</v>
      </c>
      <c r="AZ62" s="1" t="s">
        <v>16</v>
      </c>
      <c r="BA62">
        <v>0.51890498210311353</v>
      </c>
      <c r="BD62" s="1" t="s">
        <v>16</v>
      </c>
      <c r="BE62">
        <v>0.53979662181718624</v>
      </c>
    </row>
    <row r="63" spans="1:57">
      <c r="AL63" s="1" t="s">
        <v>25</v>
      </c>
      <c r="AM63">
        <v>0.49591016430686852</v>
      </c>
      <c r="AO63" s="1" t="s">
        <v>28</v>
      </c>
      <c r="AP63">
        <v>0.51040563457247035</v>
      </c>
      <c r="AU63" s="1" t="s">
        <v>24</v>
      </c>
      <c r="AV63">
        <v>0.59552226930047214</v>
      </c>
      <c r="AZ63" s="1" t="s">
        <v>12</v>
      </c>
      <c r="BA63">
        <v>0.48550681010428109</v>
      </c>
      <c r="BD63" s="1" t="s">
        <v>28</v>
      </c>
      <c r="BE63">
        <v>0.53434688255318497</v>
      </c>
    </row>
    <row r="64" spans="1:57">
      <c r="AL64" s="1" t="s">
        <v>28</v>
      </c>
      <c r="AM64">
        <v>0.47933921480702602</v>
      </c>
      <c r="AO64" s="1" t="s">
        <v>12</v>
      </c>
      <c r="AP64">
        <v>0.47594629871665295</v>
      </c>
      <c r="AU64" s="1" t="s">
        <v>22</v>
      </c>
      <c r="AV64">
        <v>0.56733459096906802</v>
      </c>
      <c r="AZ64" s="1" t="s">
        <v>29</v>
      </c>
      <c r="BA64">
        <v>0.40128851108153663</v>
      </c>
      <c r="BD64" s="1" t="s">
        <v>25</v>
      </c>
      <c r="BE64">
        <v>0.52736704479137275</v>
      </c>
    </row>
    <row r="65" spans="38:57">
      <c r="AL65" s="1" t="s">
        <v>24</v>
      </c>
      <c r="AM65">
        <v>0.43635834979972721</v>
      </c>
      <c r="AO65" s="1" t="s">
        <v>25</v>
      </c>
      <c r="AP65">
        <v>0.45705850280384019</v>
      </c>
      <c r="AU65" s="1" t="s">
        <v>29</v>
      </c>
      <c r="AV65">
        <v>0.54182008084384026</v>
      </c>
      <c r="AZ65" s="1" t="s">
        <v>28</v>
      </c>
      <c r="BA65">
        <v>0.38787675040343794</v>
      </c>
      <c r="BD65" s="1" t="s">
        <v>12</v>
      </c>
      <c r="BE65">
        <v>0.44020310232598014</v>
      </c>
    </row>
    <row r="66" spans="38:57">
      <c r="AL66" s="1" t="s">
        <v>29</v>
      </c>
      <c r="AM66">
        <v>0.42008619182600593</v>
      </c>
      <c r="AO66" s="1" t="s">
        <v>11</v>
      </c>
      <c r="AP66">
        <v>0.44129411892300685</v>
      </c>
      <c r="AU66" s="1" t="s">
        <v>21</v>
      </c>
      <c r="AV66">
        <v>0.51899944607638537</v>
      </c>
      <c r="AZ66" s="1" t="s">
        <v>25</v>
      </c>
      <c r="BA66">
        <v>0.37252600744966802</v>
      </c>
      <c r="BD66" s="1" t="s">
        <v>11</v>
      </c>
      <c r="BE66">
        <v>0.43548709868174995</v>
      </c>
    </row>
    <row r="67" spans="38:57">
      <c r="AL67" s="1" t="s">
        <v>12</v>
      </c>
      <c r="AM67">
        <v>0.41667944766976528</v>
      </c>
      <c r="AO67" s="1" t="s">
        <v>15</v>
      </c>
      <c r="AP67">
        <v>0.42828298187451697</v>
      </c>
      <c r="AU67" s="1" t="s">
        <v>28</v>
      </c>
      <c r="AV67">
        <v>0.51254591949390649</v>
      </c>
      <c r="AZ67" s="1" t="s">
        <v>24</v>
      </c>
      <c r="BA67">
        <v>0.36234040171373361</v>
      </c>
      <c r="BD67" s="1" t="s">
        <v>15</v>
      </c>
      <c r="BE67">
        <v>0.42516518152187044</v>
      </c>
    </row>
    <row r="68" spans="38:57">
      <c r="AL68" s="1" t="s">
        <v>22</v>
      </c>
      <c r="AM68">
        <v>0.38456805243629621</v>
      </c>
      <c r="AO68" s="1" t="s">
        <v>31</v>
      </c>
      <c r="AP68">
        <v>0.42034414484398275</v>
      </c>
      <c r="AU68" s="1" t="s">
        <v>16</v>
      </c>
      <c r="AV68">
        <v>0.46781882074398351</v>
      </c>
      <c r="AZ68" s="1" t="s">
        <v>22</v>
      </c>
      <c r="BA68">
        <v>0.35591584745479665</v>
      </c>
      <c r="BD68" s="1" t="s">
        <v>20</v>
      </c>
      <c r="BE68">
        <v>0.40241647638049094</v>
      </c>
    </row>
    <row r="69" spans="38:57">
      <c r="AL69" s="1" t="s">
        <v>15</v>
      </c>
      <c r="AM69">
        <v>0.38393150855173963</v>
      </c>
      <c r="AO69" s="1" t="s">
        <v>26</v>
      </c>
      <c r="AP69">
        <v>0.4057649645772442</v>
      </c>
      <c r="AU69" s="1" t="s">
        <v>15</v>
      </c>
      <c r="AV69">
        <v>0.41204685599798063</v>
      </c>
      <c r="AZ69" s="1" t="s">
        <v>21</v>
      </c>
      <c r="BA69">
        <v>0.35157229108315236</v>
      </c>
      <c r="BD69" s="1" t="s">
        <v>31</v>
      </c>
      <c r="BE69">
        <v>0.39709956270578295</v>
      </c>
    </row>
    <row r="70" spans="38:57">
      <c r="AL70" s="1" t="s">
        <v>20</v>
      </c>
      <c r="AM70">
        <v>0.36674960769433895</v>
      </c>
      <c r="AO70" s="1" t="s">
        <v>27</v>
      </c>
      <c r="AP70">
        <v>0.39521497215279944</v>
      </c>
      <c r="AU70" s="1" t="s">
        <v>20</v>
      </c>
      <c r="AV70">
        <v>0.41023339839930084</v>
      </c>
      <c r="AZ70" s="1" t="s">
        <v>31</v>
      </c>
      <c r="BA70">
        <v>0.342875245840361</v>
      </c>
      <c r="BD70" s="1" t="s">
        <v>24</v>
      </c>
      <c r="BE70">
        <v>0.38987875650220638</v>
      </c>
    </row>
    <row r="71" spans="38:57">
      <c r="AL71" s="1" t="s">
        <v>11</v>
      </c>
      <c r="AM71">
        <v>0.36391662711483563</v>
      </c>
      <c r="AO71" s="1" t="s">
        <v>20</v>
      </c>
      <c r="AP71">
        <v>0.3902853106843519</v>
      </c>
      <c r="AU71" s="1" t="s">
        <v>10</v>
      </c>
      <c r="AV71">
        <v>0.37101227025586081</v>
      </c>
      <c r="AZ71" s="1" t="s">
        <v>17</v>
      </c>
      <c r="BA71">
        <v>0.33410358448073363</v>
      </c>
      <c r="BD71" s="1" t="s">
        <v>26</v>
      </c>
      <c r="BE71">
        <v>0.38407892266457866</v>
      </c>
    </row>
    <row r="72" spans="38:57">
      <c r="AL72" s="1" t="s">
        <v>26</v>
      </c>
      <c r="AM72">
        <v>0.34310305033743549</v>
      </c>
      <c r="AO72" s="1" t="s">
        <v>13</v>
      </c>
      <c r="AP72">
        <v>0.33779995223646619</v>
      </c>
      <c r="AU72" s="1" t="s">
        <v>26</v>
      </c>
      <c r="AV72">
        <v>0.36682939825185867</v>
      </c>
      <c r="AZ72" s="1" t="s">
        <v>15</v>
      </c>
      <c r="BA72">
        <v>0.30968746153146565</v>
      </c>
      <c r="BD72" s="1" t="s">
        <v>22</v>
      </c>
      <c r="BE72">
        <v>0.3658020189430089</v>
      </c>
    </row>
    <row r="73" spans="38:57">
      <c r="AL73" s="1" t="s">
        <v>31</v>
      </c>
      <c r="AM73">
        <v>0.3390125552253126</v>
      </c>
      <c r="AO73" s="1" t="s">
        <v>17</v>
      </c>
      <c r="AP73">
        <v>0.33754504997846135</v>
      </c>
      <c r="AU73" s="1" t="s">
        <v>12</v>
      </c>
      <c r="AV73">
        <v>0.36393487331046015</v>
      </c>
      <c r="AZ73" s="1" t="s">
        <v>11</v>
      </c>
      <c r="BA73">
        <v>0.30853411710351941</v>
      </c>
      <c r="BD73" s="1" t="s">
        <v>27</v>
      </c>
      <c r="BE73">
        <v>0.33982659285824601</v>
      </c>
    </row>
    <row r="74" spans="38:57">
      <c r="AL74" s="1" t="s">
        <v>21</v>
      </c>
      <c r="AM74">
        <v>0.32527641225334136</v>
      </c>
      <c r="AO74" s="1" t="s">
        <v>29</v>
      </c>
      <c r="AP74">
        <v>0.31497838226859642</v>
      </c>
      <c r="AU74" s="1" t="s">
        <v>11</v>
      </c>
      <c r="AV74">
        <v>0.35979430005273561</v>
      </c>
      <c r="AZ74" s="1" t="s">
        <v>20</v>
      </c>
      <c r="BA74">
        <v>0.29580260048059315</v>
      </c>
      <c r="BD74" s="1" t="s">
        <v>29</v>
      </c>
      <c r="BE74">
        <v>0.33222771847742405</v>
      </c>
    </row>
    <row r="75" spans="38:57">
      <c r="AL75" s="1" t="s">
        <v>10</v>
      </c>
      <c r="AM75">
        <v>0.30681491533644123</v>
      </c>
      <c r="AO75" s="1" t="s">
        <v>10</v>
      </c>
      <c r="AP75">
        <v>0.28602238769337851</v>
      </c>
      <c r="AU75" s="1" t="s">
        <v>13</v>
      </c>
      <c r="AV75">
        <v>0.34238307172344307</v>
      </c>
      <c r="AZ75" s="1" t="s">
        <v>26</v>
      </c>
      <c r="BA75">
        <v>0.29010981254640256</v>
      </c>
      <c r="BD75" s="1" t="s">
        <v>10</v>
      </c>
      <c r="BE75">
        <v>0.30041287580827525</v>
      </c>
    </row>
    <row r="76" spans="38:57">
      <c r="AL76" s="1" t="s">
        <v>27</v>
      </c>
      <c r="AM76">
        <v>0.30027376344499501</v>
      </c>
      <c r="AO76" s="1" t="s">
        <v>18</v>
      </c>
      <c r="AP76">
        <v>0.27141912574816207</v>
      </c>
      <c r="AU76" s="1" t="s">
        <v>17</v>
      </c>
      <c r="AV76">
        <v>0.31945707389096833</v>
      </c>
      <c r="AZ76" s="1" t="s">
        <v>13</v>
      </c>
      <c r="BA76">
        <v>0.28090716411067074</v>
      </c>
      <c r="BD76" s="1" t="s">
        <v>21</v>
      </c>
      <c r="BE76">
        <v>0.26376142857005047</v>
      </c>
    </row>
    <row r="77" spans="38:57">
      <c r="AL77" s="1" t="s">
        <v>17</v>
      </c>
      <c r="AM77">
        <v>0.299984444307688</v>
      </c>
      <c r="AO77" s="1" t="s">
        <v>14</v>
      </c>
      <c r="AP77">
        <v>0.24501280504263967</v>
      </c>
      <c r="AU77" s="1" t="s">
        <v>31</v>
      </c>
      <c r="AV77">
        <v>0.31400416217341864</v>
      </c>
      <c r="AZ77" s="1" t="s">
        <v>27</v>
      </c>
      <c r="BA77">
        <v>0.27772987861748222</v>
      </c>
      <c r="BD77" s="1" t="s">
        <v>17</v>
      </c>
      <c r="BE77">
        <v>0.25164960078679122</v>
      </c>
    </row>
    <row r="78" spans="38:57">
      <c r="AL78" s="1" t="s">
        <v>13</v>
      </c>
      <c r="AM78">
        <v>0.27946176953382684</v>
      </c>
      <c r="AO78" s="1" t="s">
        <v>24</v>
      </c>
      <c r="AP78">
        <v>0.24479523416143945</v>
      </c>
      <c r="AU78" s="1" t="s">
        <v>27</v>
      </c>
      <c r="AV78">
        <v>0.30400139671521531</v>
      </c>
      <c r="AZ78" s="1" t="s">
        <v>14</v>
      </c>
      <c r="BA78">
        <v>0.27552378749462325</v>
      </c>
      <c r="BD78" s="1" t="s">
        <v>13</v>
      </c>
      <c r="BE78">
        <v>0.2220349684447761</v>
      </c>
    </row>
    <row r="79" spans="38:57">
      <c r="AL79" s="1" t="s">
        <v>14</v>
      </c>
      <c r="AM79">
        <v>0.20939939572773381</v>
      </c>
      <c r="AO79" s="1" t="s">
        <v>32</v>
      </c>
      <c r="AP79">
        <v>0.19407009438751299</v>
      </c>
      <c r="AU79" s="1" t="s">
        <v>23</v>
      </c>
      <c r="AV79">
        <v>0.2839883240036829</v>
      </c>
      <c r="AZ79" s="1" t="s">
        <v>10</v>
      </c>
      <c r="BA79">
        <v>0.2704882747104862</v>
      </c>
      <c r="BD79" s="1" t="s">
        <v>18</v>
      </c>
      <c r="BE79">
        <v>0.19809533278625058</v>
      </c>
    </row>
    <row r="80" spans="38:57">
      <c r="AL80" s="1" t="s">
        <v>23</v>
      </c>
      <c r="AM80">
        <v>0.18197304240476309</v>
      </c>
      <c r="AO80" s="1" t="s">
        <v>23</v>
      </c>
      <c r="AP80">
        <v>0.18520153067434442</v>
      </c>
      <c r="AU80" s="1" t="s">
        <v>14</v>
      </c>
      <c r="AV80">
        <v>0.24062838181354174</v>
      </c>
      <c r="AZ80" s="1" t="s">
        <v>23</v>
      </c>
      <c r="BA80">
        <v>0.14560528197918088</v>
      </c>
      <c r="BD80" s="1" t="s">
        <v>14</v>
      </c>
      <c r="BE80">
        <v>0.11944933282776127</v>
      </c>
    </row>
    <row r="81" spans="35:57">
      <c r="AL81" s="1" t="s">
        <v>18</v>
      </c>
      <c r="AM81">
        <v>0.11769678430136943</v>
      </c>
      <c r="AO81" s="1" t="s">
        <v>30</v>
      </c>
      <c r="AP81">
        <v>6.867037861472125E-2</v>
      </c>
      <c r="AU81" s="1" t="s">
        <v>18</v>
      </c>
      <c r="AV81">
        <v>0.13574336540547594</v>
      </c>
      <c r="AZ81" s="1" t="s">
        <v>18</v>
      </c>
      <c r="BA81">
        <v>9.1411104143259037E-2</v>
      </c>
      <c r="BD81" s="1" t="s">
        <v>23</v>
      </c>
      <c r="BE81">
        <v>0.1135949423439685</v>
      </c>
    </row>
    <row r="82" spans="35:57">
      <c r="AL82" s="1" t="s">
        <v>32</v>
      </c>
      <c r="AM82">
        <v>3.7981652649661246E-3</v>
      </c>
      <c r="AO82" s="1" t="s">
        <v>22</v>
      </c>
      <c r="AP82">
        <v>4.089947494527213E-2</v>
      </c>
      <c r="AU82" s="1" t="s">
        <v>32</v>
      </c>
      <c r="AV82">
        <v>-1.3916195886682914E-3</v>
      </c>
      <c r="AZ82" s="1" t="s">
        <v>32</v>
      </c>
      <c r="BA82">
        <v>3.724946636558657E-2</v>
      </c>
      <c r="BD82" s="1" t="s">
        <v>32</v>
      </c>
      <c r="BE82">
        <v>8.2434236520135928E-2</v>
      </c>
    </row>
    <row r="83" spans="35:57">
      <c r="AL83" s="1" t="s">
        <v>30</v>
      </c>
      <c r="AM83">
        <v>-0.12836173328119838</v>
      </c>
      <c r="AO83" s="1" t="s">
        <v>21</v>
      </c>
      <c r="AP83">
        <v>-0.1020308605112441</v>
      </c>
      <c r="AU83" s="1" t="s">
        <v>30</v>
      </c>
      <c r="AV83">
        <v>-0.14760418089943483</v>
      </c>
      <c r="AZ83" s="1" t="s">
        <v>30</v>
      </c>
      <c r="BA83">
        <v>-1.4909497454846043E-2</v>
      </c>
      <c r="BD83" s="1" t="s">
        <v>30</v>
      </c>
      <c r="BE83">
        <v>-0.11007944861323793</v>
      </c>
    </row>
    <row r="88" spans="35:57">
      <c r="AI88" t="s">
        <v>79</v>
      </c>
      <c r="AO88" t="s">
        <v>53</v>
      </c>
    </row>
    <row r="89" spans="35:57">
      <c r="AL89" t="s">
        <v>104</v>
      </c>
      <c r="AO89" t="s">
        <v>80</v>
      </c>
      <c r="AR89" t="s">
        <v>51</v>
      </c>
    </row>
    <row r="90" spans="35:57">
      <c r="AI90" t="s">
        <v>54</v>
      </c>
      <c r="AJ90" t="s">
        <v>55</v>
      </c>
      <c r="AL90" t="s">
        <v>54</v>
      </c>
      <c r="AM90" t="s">
        <v>55</v>
      </c>
      <c r="AO90" s="3" t="s">
        <v>41</v>
      </c>
      <c r="AP90" t="s">
        <v>42</v>
      </c>
      <c r="AR90" t="s">
        <v>54</v>
      </c>
      <c r="AS90" t="s">
        <v>55</v>
      </c>
      <c r="AU90" t="s">
        <v>54</v>
      </c>
      <c r="AV90" t="s">
        <v>55</v>
      </c>
    </row>
    <row r="91" spans="35:57" ht="22.8">
      <c r="AI91" s="5" t="s">
        <v>19</v>
      </c>
      <c r="AJ91" s="5" t="s">
        <v>153</v>
      </c>
      <c r="AL91" t="s">
        <v>16</v>
      </c>
      <c r="AM91" t="s">
        <v>81</v>
      </c>
      <c r="AO91" s="3" t="s">
        <v>54</v>
      </c>
      <c r="AP91" t="s">
        <v>55</v>
      </c>
      <c r="AR91" t="s">
        <v>19</v>
      </c>
      <c r="AS91" t="s">
        <v>105</v>
      </c>
      <c r="AU91" t="s">
        <v>19</v>
      </c>
      <c r="AV91" t="s">
        <v>128</v>
      </c>
    </row>
    <row r="92" spans="35:57">
      <c r="AI92" s="5" t="s">
        <v>16</v>
      </c>
      <c r="AJ92" s="5" t="s">
        <v>154</v>
      </c>
      <c r="AL92" t="s">
        <v>12</v>
      </c>
      <c r="AM92" t="s">
        <v>82</v>
      </c>
      <c r="AO92" s="3" t="s">
        <v>19</v>
      </c>
      <c r="AP92" t="s">
        <v>56</v>
      </c>
      <c r="AR92" t="s">
        <v>16</v>
      </c>
      <c r="AS92" t="s">
        <v>106</v>
      </c>
      <c r="AU92" t="s">
        <v>16</v>
      </c>
      <c r="AV92" t="s">
        <v>129</v>
      </c>
    </row>
    <row r="93" spans="35:57" ht="22.8">
      <c r="AI93" s="5" t="s">
        <v>25</v>
      </c>
      <c r="AJ93" s="5" t="s">
        <v>155</v>
      </c>
      <c r="AL93" t="s">
        <v>19</v>
      </c>
      <c r="AM93" t="s">
        <v>83</v>
      </c>
      <c r="AO93" s="3" t="s">
        <v>22</v>
      </c>
      <c r="AP93" t="s">
        <v>57</v>
      </c>
      <c r="AR93" t="s">
        <v>12</v>
      </c>
      <c r="AS93" t="s">
        <v>107</v>
      </c>
      <c r="AU93" t="s">
        <v>12</v>
      </c>
      <c r="AV93" t="s">
        <v>130</v>
      </c>
    </row>
    <row r="94" spans="35:57">
      <c r="AI94" s="5" t="s">
        <v>12</v>
      </c>
      <c r="AJ94" s="5" t="s">
        <v>156</v>
      </c>
      <c r="AL94" t="s">
        <v>13</v>
      </c>
      <c r="AM94" t="s">
        <v>84</v>
      </c>
      <c r="AO94" s="3" t="s">
        <v>21</v>
      </c>
      <c r="AP94" t="s">
        <v>58</v>
      </c>
      <c r="AR94" t="s">
        <v>21</v>
      </c>
      <c r="AS94" t="s">
        <v>108</v>
      </c>
      <c r="AU94" t="s">
        <v>28</v>
      </c>
      <c r="AV94" t="s">
        <v>131</v>
      </c>
    </row>
    <row r="95" spans="35:57">
      <c r="AI95" s="5" t="s">
        <v>28</v>
      </c>
      <c r="AJ95" s="5" t="s">
        <v>157</v>
      </c>
      <c r="AL95" t="s">
        <v>17</v>
      </c>
      <c r="AM95" t="s">
        <v>85</v>
      </c>
      <c r="AO95" s="3" t="s">
        <v>25</v>
      </c>
      <c r="AP95" t="s">
        <v>59</v>
      </c>
      <c r="AR95" t="s">
        <v>22</v>
      </c>
      <c r="AS95" t="s">
        <v>109</v>
      </c>
      <c r="AU95" t="s">
        <v>25</v>
      </c>
      <c r="AV95" t="s">
        <v>132</v>
      </c>
    </row>
    <row r="96" spans="35:57" ht="22.8">
      <c r="AI96" s="5" t="s">
        <v>29</v>
      </c>
      <c r="AJ96" s="5" t="s">
        <v>158</v>
      </c>
      <c r="AL96" t="s">
        <v>14</v>
      </c>
      <c r="AM96" t="s">
        <v>86</v>
      </c>
      <c r="AO96" s="3" t="s">
        <v>24</v>
      </c>
      <c r="AP96" t="s">
        <v>60</v>
      </c>
      <c r="AR96" t="s">
        <v>29</v>
      </c>
      <c r="AS96" t="s">
        <v>110</v>
      </c>
      <c r="AU96" t="s">
        <v>13</v>
      </c>
      <c r="AV96" t="s">
        <v>133</v>
      </c>
    </row>
    <row r="97" spans="35:48" ht="22.8">
      <c r="AI97" s="5" t="s">
        <v>24</v>
      </c>
      <c r="AJ97" s="5" t="s">
        <v>159</v>
      </c>
      <c r="AL97" t="s">
        <v>28</v>
      </c>
      <c r="AM97" t="s">
        <v>87</v>
      </c>
      <c r="AO97" s="3" t="s">
        <v>29</v>
      </c>
      <c r="AP97" t="s">
        <v>61</v>
      </c>
      <c r="AR97" t="s">
        <v>25</v>
      </c>
      <c r="AS97" t="s">
        <v>111</v>
      </c>
      <c r="AU97" t="s">
        <v>11</v>
      </c>
      <c r="AV97" t="s">
        <v>134</v>
      </c>
    </row>
    <row r="98" spans="35:48" ht="22.8">
      <c r="AI98" s="5" t="s">
        <v>22</v>
      </c>
      <c r="AJ98" s="5" t="s">
        <v>160</v>
      </c>
      <c r="AL98" t="s">
        <v>27</v>
      </c>
      <c r="AM98" t="s">
        <v>88</v>
      </c>
      <c r="AO98" s="3" t="s">
        <v>16</v>
      </c>
      <c r="AP98" t="s">
        <v>62</v>
      </c>
      <c r="AR98" t="s">
        <v>24</v>
      </c>
      <c r="AS98" t="s">
        <v>112</v>
      </c>
      <c r="AU98" t="s">
        <v>17</v>
      </c>
      <c r="AV98" t="s">
        <v>135</v>
      </c>
    </row>
    <row r="99" spans="35:48">
      <c r="AI99" s="5" t="s">
        <v>13</v>
      </c>
      <c r="AJ99" s="5" t="s">
        <v>161</v>
      </c>
      <c r="AL99" t="s">
        <v>31</v>
      </c>
      <c r="AM99" t="s">
        <v>89</v>
      </c>
      <c r="AO99" s="3" t="s">
        <v>28</v>
      </c>
      <c r="AP99" t="s">
        <v>63</v>
      </c>
      <c r="AR99" t="s">
        <v>28</v>
      </c>
      <c r="AS99" t="s">
        <v>113</v>
      </c>
      <c r="AU99" t="s">
        <v>29</v>
      </c>
      <c r="AV99" t="s">
        <v>136</v>
      </c>
    </row>
    <row r="100" spans="35:48" ht="22.8">
      <c r="AI100" s="5" t="s">
        <v>21</v>
      </c>
      <c r="AJ100" s="5" t="s">
        <v>162</v>
      </c>
      <c r="AL100" t="s">
        <v>11</v>
      </c>
      <c r="AM100" t="s">
        <v>90</v>
      </c>
      <c r="AO100" s="3" t="s">
        <v>13</v>
      </c>
      <c r="AP100" t="s">
        <v>64</v>
      </c>
      <c r="AR100" t="s">
        <v>13</v>
      </c>
      <c r="AS100" t="s">
        <v>114</v>
      </c>
      <c r="AU100" t="s">
        <v>14</v>
      </c>
      <c r="AV100" t="s">
        <v>137</v>
      </c>
    </row>
    <row r="101" spans="35:48" ht="22.8">
      <c r="AI101" s="5" t="s">
        <v>17</v>
      </c>
      <c r="AJ101" s="5" t="s">
        <v>163</v>
      </c>
      <c r="AL101" t="s">
        <v>26</v>
      </c>
      <c r="AM101" t="s">
        <v>91</v>
      </c>
      <c r="AO101" s="3" t="s">
        <v>12</v>
      </c>
      <c r="AP101" t="s">
        <v>65</v>
      </c>
      <c r="AR101" t="s">
        <v>17</v>
      </c>
      <c r="AS101" t="s">
        <v>115</v>
      </c>
      <c r="AU101" t="s">
        <v>15</v>
      </c>
      <c r="AV101" t="s">
        <v>138</v>
      </c>
    </row>
    <row r="102" spans="35:48" ht="22.8">
      <c r="AI102" s="5" t="s">
        <v>11</v>
      </c>
      <c r="AJ102" s="5" t="s">
        <v>164</v>
      </c>
      <c r="AL102" t="s">
        <v>15</v>
      </c>
      <c r="AM102" t="s">
        <v>92</v>
      </c>
      <c r="AO102" s="3" t="s">
        <v>20</v>
      </c>
      <c r="AP102" t="s">
        <v>66</v>
      </c>
      <c r="AR102" t="s">
        <v>14</v>
      </c>
      <c r="AS102" t="s">
        <v>116</v>
      </c>
      <c r="AU102" t="s">
        <v>31</v>
      </c>
      <c r="AV102" t="s">
        <v>139</v>
      </c>
    </row>
    <row r="103" spans="35:48" ht="22.8">
      <c r="AI103" s="5" t="s">
        <v>14</v>
      </c>
      <c r="AJ103" s="5" t="s">
        <v>165</v>
      </c>
      <c r="AL103" t="s">
        <v>25</v>
      </c>
      <c r="AM103" t="s">
        <v>93</v>
      </c>
      <c r="AO103" s="3" t="s">
        <v>10</v>
      </c>
      <c r="AP103" t="s">
        <v>67</v>
      </c>
      <c r="AR103" t="s">
        <v>11</v>
      </c>
      <c r="AS103" t="s">
        <v>117</v>
      </c>
      <c r="AU103" t="s">
        <v>24</v>
      </c>
      <c r="AV103" t="s">
        <v>140</v>
      </c>
    </row>
    <row r="104" spans="35:48" ht="22.8">
      <c r="AI104" s="5" t="s">
        <v>20</v>
      </c>
      <c r="AJ104" s="5" t="s">
        <v>166</v>
      </c>
      <c r="AL104" t="s">
        <v>18</v>
      </c>
      <c r="AM104" t="s">
        <v>94</v>
      </c>
      <c r="AO104" s="3" t="s">
        <v>11</v>
      </c>
      <c r="AP104" t="s">
        <v>68</v>
      </c>
      <c r="AR104" t="s">
        <v>31</v>
      </c>
      <c r="AS104" t="s">
        <v>118</v>
      </c>
      <c r="AU104" t="s">
        <v>26</v>
      </c>
      <c r="AV104" t="s">
        <v>141</v>
      </c>
    </row>
    <row r="105" spans="35:48">
      <c r="AI105" s="5" t="s">
        <v>15</v>
      </c>
      <c r="AJ105" s="5" t="s">
        <v>167</v>
      </c>
      <c r="AL105" t="s">
        <v>20</v>
      </c>
      <c r="AM105" t="s">
        <v>95</v>
      </c>
      <c r="AO105" s="3" t="s">
        <v>15</v>
      </c>
      <c r="AP105" t="s">
        <v>69</v>
      </c>
      <c r="AR105" t="s">
        <v>20</v>
      </c>
      <c r="AS105" t="s">
        <v>119</v>
      </c>
      <c r="AU105" t="s">
        <v>20</v>
      </c>
      <c r="AV105" t="s">
        <v>142</v>
      </c>
    </row>
    <row r="106" spans="35:48">
      <c r="AI106" s="5" t="s">
        <v>10</v>
      </c>
      <c r="AJ106" s="5" t="s">
        <v>168</v>
      </c>
      <c r="AL106" t="s">
        <v>30</v>
      </c>
      <c r="AM106" t="s">
        <v>96</v>
      </c>
      <c r="AO106" s="3" t="s">
        <v>14</v>
      </c>
      <c r="AP106" t="s">
        <v>70</v>
      </c>
      <c r="AR106" t="s">
        <v>10</v>
      </c>
      <c r="AS106" t="s">
        <v>120</v>
      </c>
      <c r="AU106" t="s">
        <v>27</v>
      </c>
      <c r="AV106" t="s">
        <v>143</v>
      </c>
    </row>
    <row r="107" spans="35:48">
      <c r="AI107" s="5" t="s">
        <v>26</v>
      </c>
      <c r="AJ107" s="5" t="s">
        <v>169</v>
      </c>
      <c r="AL107" t="s">
        <v>32</v>
      </c>
      <c r="AM107" t="s">
        <v>97</v>
      </c>
      <c r="AO107" s="3" t="s">
        <v>17</v>
      </c>
      <c r="AP107" t="s">
        <v>71</v>
      </c>
      <c r="AR107" t="s">
        <v>15</v>
      </c>
      <c r="AS107" t="s">
        <v>121</v>
      </c>
      <c r="AU107" t="s">
        <v>22</v>
      </c>
      <c r="AV107" t="s">
        <v>144</v>
      </c>
    </row>
    <row r="108" spans="35:48">
      <c r="AI108" s="5" t="s">
        <v>31</v>
      </c>
      <c r="AJ108" s="5" t="s">
        <v>170</v>
      </c>
      <c r="AL108" t="s">
        <v>23</v>
      </c>
      <c r="AM108" t="s">
        <v>98</v>
      </c>
      <c r="AO108" s="3" t="s">
        <v>26</v>
      </c>
      <c r="AP108" t="s">
        <v>72</v>
      </c>
      <c r="AR108" t="s">
        <v>26</v>
      </c>
      <c r="AS108" t="s">
        <v>122</v>
      </c>
      <c r="AU108" t="s">
        <v>10</v>
      </c>
      <c r="AV108" t="s">
        <v>145</v>
      </c>
    </row>
    <row r="109" spans="35:48">
      <c r="AI109" s="5" t="s">
        <v>27</v>
      </c>
      <c r="AJ109" s="5" t="s">
        <v>171</v>
      </c>
      <c r="AL109" t="s">
        <v>29</v>
      </c>
      <c r="AM109" t="s">
        <v>99</v>
      </c>
      <c r="AO109" s="3" t="s">
        <v>23</v>
      </c>
      <c r="AP109" t="s">
        <v>73</v>
      </c>
      <c r="AR109" t="s">
        <v>27</v>
      </c>
      <c r="AS109" t="s">
        <v>123</v>
      </c>
      <c r="AU109" t="s">
        <v>21</v>
      </c>
      <c r="AV109" t="s">
        <v>146</v>
      </c>
    </row>
    <row r="110" spans="35:48">
      <c r="AI110" s="5" t="s">
        <v>23</v>
      </c>
      <c r="AJ110" s="5" t="s">
        <v>172</v>
      </c>
      <c r="AL110" t="s">
        <v>10</v>
      </c>
      <c r="AM110" t="s">
        <v>100</v>
      </c>
      <c r="AO110" s="3" t="s">
        <v>27</v>
      </c>
      <c r="AP110" t="s">
        <v>74</v>
      </c>
      <c r="AR110" t="s">
        <v>23</v>
      </c>
      <c r="AS110" t="s">
        <v>124</v>
      </c>
      <c r="AU110" t="s">
        <v>23</v>
      </c>
      <c r="AV110" t="s">
        <v>147</v>
      </c>
    </row>
    <row r="111" spans="35:48">
      <c r="AI111" s="5" t="s">
        <v>18</v>
      </c>
      <c r="AJ111" s="5" t="s">
        <v>173</v>
      </c>
      <c r="AL111" t="s">
        <v>24</v>
      </c>
      <c r="AM111" t="s">
        <v>101</v>
      </c>
      <c r="AO111" s="3" t="s">
        <v>31</v>
      </c>
      <c r="AP111" t="s">
        <v>75</v>
      </c>
      <c r="AR111" t="s">
        <v>18</v>
      </c>
      <c r="AS111" t="s">
        <v>125</v>
      </c>
      <c r="AU111" t="s">
        <v>18</v>
      </c>
      <c r="AV111" t="s">
        <v>148</v>
      </c>
    </row>
    <row r="112" spans="35:48" ht="22.8">
      <c r="AI112" s="5" t="s">
        <v>32</v>
      </c>
      <c r="AJ112" s="5" t="s">
        <v>174</v>
      </c>
      <c r="AL112" t="s">
        <v>22</v>
      </c>
      <c r="AM112" t="s">
        <v>102</v>
      </c>
      <c r="AO112" s="3" t="s">
        <v>18</v>
      </c>
      <c r="AP112" t="s">
        <v>76</v>
      </c>
      <c r="AR112" t="s">
        <v>30</v>
      </c>
      <c r="AS112" t="s">
        <v>126</v>
      </c>
      <c r="AU112" t="s">
        <v>32</v>
      </c>
      <c r="AV112" t="s">
        <v>149</v>
      </c>
    </row>
    <row r="113" spans="35:48" ht="22.8">
      <c r="AI113" s="5" t="s">
        <v>30</v>
      </c>
      <c r="AJ113" s="5" t="s">
        <v>175</v>
      </c>
      <c r="AL113" t="s">
        <v>21</v>
      </c>
      <c r="AM113" t="s">
        <v>103</v>
      </c>
      <c r="AO113" s="3" t="s">
        <v>32</v>
      </c>
      <c r="AP113" t="s">
        <v>77</v>
      </c>
      <c r="AR113" t="s">
        <v>32</v>
      </c>
      <c r="AS113" t="s">
        <v>127</v>
      </c>
      <c r="AU113" t="s">
        <v>30</v>
      </c>
      <c r="AV113" t="s">
        <v>150</v>
      </c>
    </row>
    <row r="114" spans="35:48">
      <c r="AO114" s="3" t="s">
        <v>30</v>
      </c>
      <c r="AP114" t="s">
        <v>78</v>
      </c>
    </row>
    <row r="123" spans="35:48">
      <c r="AL123" s="4" t="s">
        <v>151</v>
      </c>
      <c r="AM123" s="4" t="s">
        <v>152</v>
      </c>
    </row>
    <row r="124" spans="35:48">
      <c r="AL124" s="5" t="s">
        <v>19</v>
      </c>
      <c r="AM124" s="5" t="s">
        <v>153</v>
      </c>
    </row>
    <row r="125" spans="35:48">
      <c r="AL125" s="5" t="s">
        <v>16</v>
      </c>
      <c r="AM125" s="5" t="s">
        <v>154</v>
      </c>
    </row>
    <row r="126" spans="35:48">
      <c r="AL126" s="5" t="s">
        <v>25</v>
      </c>
      <c r="AM126" s="5" t="s">
        <v>155</v>
      </c>
    </row>
    <row r="127" spans="35:48">
      <c r="AL127" s="5" t="s">
        <v>12</v>
      </c>
      <c r="AM127" s="5" t="s">
        <v>156</v>
      </c>
    </row>
    <row r="128" spans="35:48">
      <c r="AL128" s="5" t="s">
        <v>28</v>
      </c>
      <c r="AM128" s="5" t="s">
        <v>157</v>
      </c>
    </row>
    <row r="129" spans="38:39">
      <c r="AL129" s="5" t="s">
        <v>29</v>
      </c>
      <c r="AM129" s="5" t="s">
        <v>158</v>
      </c>
    </row>
    <row r="130" spans="38:39" ht="22.8">
      <c r="AL130" s="5" t="s">
        <v>24</v>
      </c>
      <c r="AM130" s="5" t="s">
        <v>159</v>
      </c>
    </row>
    <row r="131" spans="38:39">
      <c r="AL131" s="5" t="s">
        <v>22</v>
      </c>
      <c r="AM131" s="5" t="s">
        <v>160</v>
      </c>
    </row>
    <row r="132" spans="38:39">
      <c r="AL132" s="5" t="s">
        <v>13</v>
      </c>
      <c r="AM132" s="5" t="s">
        <v>161</v>
      </c>
    </row>
    <row r="133" spans="38:39">
      <c r="AL133" s="5" t="s">
        <v>21</v>
      </c>
      <c r="AM133" s="5" t="s">
        <v>162</v>
      </c>
    </row>
    <row r="134" spans="38:39">
      <c r="AL134" s="5" t="s">
        <v>17</v>
      </c>
      <c r="AM134" s="5" t="s">
        <v>163</v>
      </c>
    </row>
    <row r="135" spans="38:39">
      <c r="AL135" s="5" t="s">
        <v>11</v>
      </c>
      <c r="AM135" s="5" t="s">
        <v>164</v>
      </c>
    </row>
    <row r="136" spans="38:39">
      <c r="AL136" s="5" t="s">
        <v>14</v>
      </c>
      <c r="AM136" s="5" t="s">
        <v>165</v>
      </c>
    </row>
    <row r="137" spans="38:39">
      <c r="AL137" s="5" t="s">
        <v>20</v>
      </c>
      <c r="AM137" s="5" t="s">
        <v>166</v>
      </c>
    </row>
    <row r="138" spans="38:39">
      <c r="AL138" s="5" t="s">
        <v>15</v>
      </c>
      <c r="AM138" s="5" t="s">
        <v>167</v>
      </c>
    </row>
    <row r="139" spans="38:39">
      <c r="AL139" s="5" t="s">
        <v>10</v>
      </c>
      <c r="AM139" s="5" t="s">
        <v>168</v>
      </c>
    </row>
    <row r="140" spans="38:39">
      <c r="AL140" s="5" t="s">
        <v>26</v>
      </c>
      <c r="AM140" s="5" t="s">
        <v>169</v>
      </c>
    </row>
    <row r="141" spans="38:39">
      <c r="AL141" s="5" t="s">
        <v>31</v>
      </c>
      <c r="AM141" s="5" t="s">
        <v>170</v>
      </c>
    </row>
    <row r="142" spans="38:39">
      <c r="AL142" s="5" t="s">
        <v>27</v>
      </c>
      <c r="AM142" s="5" t="s">
        <v>171</v>
      </c>
    </row>
    <row r="143" spans="38:39">
      <c r="AL143" s="5" t="s">
        <v>23</v>
      </c>
      <c r="AM143" s="5" t="s">
        <v>172</v>
      </c>
    </row>
    <row r="144" spans="38:39">
      <c r="AL144" s="5" t="s">
        <v>18</v>
      </c>
      <c r="AM144" s="5" t="s">
        <v>173</v>
      </c>
    </row>
    <row r="145" spans="38:39">
      <c r="AL145" s="5" t="s">
        <v>32</v>
      </c>
      <c r="AM145" s="5" t="s">
        <v>174</v>
      </c>
    </row>
    <row r="146" spans="38:39">
      <c r="AL146" s="5" t="s">
        <v>30</v>
      </c>
      <c r="AM146" s="5" t="s">
        <v>175</v>
      </c>
    </row>
  </sheetData>
  <pageMargins left="0.7" right="0.7" top="0.75" bottom="0.75" header="0.3" footer="0.3"/>
  <pageSetup orientation="portrait" horizontalDpi="360" verticalDpi="360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DaneTelefonow — kopia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Mocarski</dc:creator>
  <cp:lastModifiedBy>Tomasz Zapart</cp:lastModifiedBy>
  <dcterms:created xsi:type="dcterms:W3CDTF">2023-12-06T10:54:01Z</dcterms:created>
  <dcterms:modified xsi:type="dcterms:W3CDTF">2023-12-17T21:49:45Z</dcterms:modified>
</cp:coreProperties>
</file>