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drawings/drawing7.xml" ContentType="application/vnd.openxmlformats-officedocument.drawing+xml"/>
  <Override PartName="/xl/ctrlProps/ctrlProp1.xml" ContentType="application/vnd.ms-excel.controlproperties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radha\Data_visualiztion_files\Excel\ExelR Assigments\exelR_assignment_Excel\"/>
    </mc:Choice>
  </mc:AlternateContent>
  <xr:revisionPtr revIDLastSave="0" documentId="13_ncr:1_{0EDA7451-2819-4C7E-95DB-C8FA1F470346}" xr6:coauthVersionLast="47" xr6:coauthVersionMax="47" xr10:uidLastSave="{00000000-0000-0000-0000-000000000000}"/>
  <bookViews>
    <workbookView xWindow="-108" yWindow="-108" windowWidth="23256" windowHeight="12456" firstSheet="4" activeTab="5" xr2:uid="{00000000-000D-0000-FFFF-FFFF00000000}"/>
  </bookViews>
  <sheets>
    <sheet name="Arithmatic Functions" sheetId="1" r:id="rId1"/>
    <sheet name="Average_if" sheetId="2" r:id="rId2"/>
    <sheet name="Maxif and Maxif" sheetId="3" r:id="rId3"/>
    <sheet name="IF AND OR nested" sheetId="4" r:id="rId4"/>
    <sheet name="Source" sheetId="6" r:id="rId5"/>
    <sheet name="Master Emp sheet" sheetId="7" r:id="rId6"/>
    <sheet name="Vlookup" sheetId="8" r:id="rId7"/>
    <sheet name="Index match" sheetId="9" r:id="rId8"/>
    <sheet name="Date1" sheetId="10" r:id="rId9"/>
    <sheet name="Date2" sheetId="11" r:id="rId10"/>
    <sheet name="Short_Problem" sheetId="12" r:id="rId11"/>
    <sheet name="Short_solution" sheetId="14" r:id="rId12"/>
    <sheet name="Filter_Problem" sheetId="16" r:id="rId13"/>
    <sheet name="FIlter_solution" sheetId="17" r:id="rId14"/>
    <sheet name="Charts1" sheetId="18" r:id="rId15"/>
    <sheet name="Charts2" sheetId="19" r:id="rId16"/>
    <sheet name="3" sheetId="20" r:id="rId17"/>
    <sheet name="Assignement 9-13" sheetId="21" r:id="rId18"/>
    <sheet name="new_joinee_sheet" sheetId="29" r:id="rId19"/>
  </sheets>
  <externalReferences>
    <externalReference r:id="rId20"/>
    <externalReference r:id="rId21"/>
  </externalReferences>
  <definedNames>
    <definedName name="Basic_Salary" localSheetId="4">Source!$F$6:$F$40</definedName>
    <definedName name="Basic_Salary">'Arithmatic Functions'!$J$7:$J$44</definedName>
    <definedName name="Birthdate">Date2!$C$7:$C$18</definedName>
    <definedName name="C_Code" localSheetId="5">'Master Emp sheet'!$C$7:$C$44</definedName>
    <definedName name="C_Code">'Arithmatic Functions'!$B$7:$B$44</definedName>
    <definedName name="Date__yyyymmdd.000">Date1!$B$6:$B$14</definedName>
    <definedName name="Department" localSheetId="4">Source!$D$6:$D$40</definedName>
    <definedName name="Department">'Arithmatic Functions'!$H$7:$H$44</definedName>
    <definedName name="Gender">'Arithmatic Functions'!$F$7:$F$44</definedName>
    <definedName name="Grade">'Maxif and Maxif'!$C$5:$C$54</definedName>
    <definedName name="Manager_name">Average_if!$H$5:$H$25</definedName>
    <definedName name="Region" localSheetId="4">Source!$E$6:$E$40</definedName>
    <definedName name="Region">'Arithmatic Functions'!$I$7:$I$44</definedName>
    <definedName name="Scores" localSheetId="2">'Maxif and Maxif'!$B$5:$B$54</definedName>
    <definedName name="Scores">Average_if!$I$5:$I$25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_59d474f4-93a9-44e5-8d45-bc4eb44f7552" name="Table1" connection="Query - Table1"/>
          <x15:modelTable id="Table2_88c342d2-0d41-4009-9953-6a1a56fa5796" name="Table2" connection="Query - Table2"/>
          <x15:modelTable id="Table3_9834af50-173e-4bfc-9297-a3dfdf3227df" name="Table3" connection="Query - Table3"/>
          <x15:modelTable id="1_5ede6336-626c-4a2b-a427-b133a11c1c27" name="1" connection="Query - 1"/>
          <x15:modelTable id="1_soln_09756bc9-d087-4250-b0c2-ae94a61f5e6e" name="1_soln" connection="Query - 1_soln"/>
          <x15:modelTable id="2_db91d831-4945-40ff-beff-d20df8bd0bcb" name="2" connection="Query - 2"/>
          <x15:modelTable id="new_joinee_sheet_7ebb59da-7a27-4c89-bbbc-13ece776f7ce" name="new_joinee_sheet" connection="Query - new_joinee_she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2" roundtripDataSignature="AMtx7mhE/mIwt9+JcY2EocaOCSioShFDkA=="/>
    </ext>
  </extLst>
</workbook>
</file>

<file path=xl/calcChain.xml><?xml version="1.0" encoding="utf-8"?>
<calcChain xmlns="http://schemas.openxmlformats.org/spreadsheetml/2006/main">
  <c r="K7" i="7" l="1" a="1"/>
  <c r="K7" i="7" s="1"/>
  <c r="J7" i="7" a="1"/>
  <c r="J7" i="7" s="1"/>
  <c r="I7" i="7" a="1"/>
  <c r="I7" i="7" s="1"/>
  <c r="C6" i="10" a="1"/>
  <c r="C6" i="10" s="1"/>
  <c r="C5" i="3"/>
  <c r="C6" i="3"/>
  <c r="H6" i="3" s="1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D25" i="19"/>
  <c r="E23" i="19"/>
  <c r="F18" i="19" s="1"/>
  <c r="E22" i="19"/>
  <c r="E21" i="19"/>
  <c r="F21" i="19" s="1"/>
  <c r="E20" i="19"/>
  <c r="E19" i="19"/>
  <c r="F19" i="19" s="1"/>
  <c r="E18" i="19"/>
  <c r="E17" i="19"/>
  <c r="F17" i="19" s="1"/>
  <c r="E16" i="19"/>
  <c r="E15" i="19"/>
  <c r="F15" i="19" s="1"/>
  <c r="E14" i="19"/>
  <c r="E13" i="19"/>
  <c r="F13" i="19" s="1"/>
  <c r="E12" i="19"/>
  <c r="E11" i="19"/>
  <c r="F11" i="19" s="1"/>
  <c r="E10" i="19"/>
  <c r="E9" i="19"/>
  <c r="F9" i="19" s="1"/>
  <c r="E8" i="19"/>
  <c r="E7" i="19"/>
  <c r="F7" i="19" s="1"/>
  <c r="N10" i="8"/>
  <c r="O10" i="8"/>
  <c r="I7" i="11" a="1"/>
  <c r="I7" i="11" s="1"/>
  <c r="H7" i="11" a="1"/>
  <c r="H7" i="11" s="1"/>
  <c r="G7" i="11" a="1"/>
  <c r="G7" i="11" s="1"/>
  <c r="F7" i="11" a="1"/>
  <c r="F7" i="11" s="1"/>
  <c r="E7" i="11" a="1"/>
  <c r="E7" i="11" s="1"/>
  <c r="D7" i="11" a="1"/>
  <c r="D7" i="11" s="1"/>
  <c r="C4" i="11"/>
  <c r="C3" i="11"/>
  <c r="I20" i="9"/>
  <c r="H20" i="9"/>
  <c r="I19" i="9"/>
  <c r="H19" i="9"/>
  <c r="I18" i="9"/>
  <c r="H18" i="9"/>
  <c r="I17" i="9"/>
  <c r="H17" i="9"/>
  <c r="I16" i="9"/>
  <c r="H16" i="9"/>
  <c r="I15" i="9"/>
  <c r="H15" i="9"/>
  <c r="I14" i="9"/>
  <c r="H14" i="9"/>
  <c r="I13" i="9"/>
  <c r="H13" i="9"/>
  <c r="I12" i="9"/>
  <c r="H12" i="9"/>
  <c r="I11" i="9"/>
  <c r="H11" i="9"/>
  <c r="I10" i="9"/>
  <c r="H10" i="9"/>
  <c r="I9" i="9"/>
  <c r="H9" i="9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O11" i="8"/>
  <c r="N11" i="8"/>
  <c r="L11" i="8"/>
  <c r="L10" i="8"/>
  <c r="L9" i="8"/>
  <c r="L8" i="8"/>
  <c r="L7" i="8"/>
  <c r="L6" i="8"/>
  <c r="L5" i="8"/>
  <c r="N48" i="4"/>
  <c r="M48" i="4"/>
  <c r="L48" i="4"/>
  <c r="K48" i="4"/>
  <c r="J48" i="4"/>
  <c r="N47" i="4"/>
  <c r="M47" i="4"/>
  <c r="L47" i="4"/>
  <c r="K47" i="4"/>
  <c r="J47" i="4"/>
  <c r="N46" i="4"/>
  <c r="M46" i="4"/>
  <c r="L46" i="4"/>
  <c r="K46" i="4"/>
  <c r="J46" i="4"/>
  <c r="N45" i="4"/>
  <c r="M45" i="4"/>
  <c r="L45" i="4"/>
  <c r="K45" i="4"/>
  <c r="J45" i="4"/>
  <c r="N44" i="4"/>
  <c r="M44" i="4"/>
  <c r="L44" i="4"/>
  <c r="K44" i="4"/>
  <c r="J44" i="4"/>
  <c r="N43" i="4"/>
  <c r="M43" i="4"/>
  <c r="L43" i="4"/>
  <c r="K43" i="4"/>
  <c r="J43" i="4"/>
  <c r="N42" i="4"/>
  <c r="M42" i="4"/>
  <c r="L42" i="4"/>
  <c r="K42" i="4"/>
  <c r="J42" i="4"/>
  <c r="N41" i="4"/>
  <c r="M41" i="4"/>
  <c r="L41" i="4"/>
  <c r="K41" i="4"/>
  <c r="J41" i="4"/>
  <c r="N40" i="4"/>
  <c r="M40" i="4"/>
  <c r="L40" i="4"/>
  <c r="K40" i="4"/>
  <c r="J40" i="4"/>
  <c r="N39" i="4"/>
  <c r="M39" i="4"/>
  <c r="L39" i="4"/>
  <c r="K39" i="4"/>
  <c r="J39" i="4"/>
  <c r="N38" i="4"/>
  <c r="M38" i="4"/>
  <c r="L38" i="4"/>
  <c r="K38" i="4"/>
  <c r="J38" i="4"/>
  <c r="N37" i="4"/>
  <c r="M37" i="4"/>
  <c r="L37" i="4"/>
  <c r="K37" i="4"/>
  <c r="J37" i="4"/>
  <c r="N36" i="4"/>
  <c r="M36" i="4"/>
  <c r="L36" i="4"/>
  <c r="K36" i="4"/>
  <c r="J36" i="4"/>
  <c r="N35" i="4"/>
  <c r="M35" i="4"/>
  <c r="L35" i="4"/>
  <c r="K35" i="4"/>
  <c r="J35" i="4"/>
  <c r="N34" i="4"/>
  <c r="M34" i="4"/>
  <c r="L34" i="4"/>
  <c r="K34" i="4"/>
  <c r="J34" i="4"/>
  <c r="N33" i="4"/>
  <c r="M33" i="4"/>
  <c r="L33" i="4"/>
  <c r="K33" i="4"/>
  <c r="J33" i="4"/>
  <c r="N32" i="4"/>
  <c r="M32" i="4"/>
  <c r="L32" i="4"/>
  <c r="K32" i="4"/>
  <c r="J32" i="4"/>
  <c r="N31" i="4"/>
  <c r="M31" i="4"/>
  <c r="L31" i="4"/>
  <c r="K31" i="4"/>
  <c r="J31" i="4"/>
  <c r="N30" i="4"/>
  <c r="M30" i="4"/>
  <c r="L30" i="4"/>
  <c r="K30" i="4"/>
  <c r="J30" i="4"/>
  <c r="N29" i="4"/>
  <c r="M29" i="4"/>
  <c r="L29" i="4"/>
  <c r="K29" i="4"/>
  <c r="J29" i="4"/>
  <c r="N28" i="4"/>
  <c r="M28" i="4"/>
  <c r="L28" i="4"/>
  <c r="K28" i="4"/>
  <c r="J28" i="4"/>
  <c r="N27" i="4"/>
  <c r="M27" i="4"/>
  <c r="L27" i="4"/>
  <c r="K27" i="4"/>
  <c r="J27" i="4"/>
  <c r="N26" i="4"/>
  <c r="M26" i="4"/>
  <c r="L26" i="4"/>
  <c r="K26" i="4"/>
  <c r="J26" i="4"/>
  <c r="N25" i="4"/>
  <c r="M25" i="4"/>
  <c r="L25" i="4"/>
  <c r="K25" i="4"/>
  <c r="J25" i="4"/>
  <c r="N24" i="4"/>
  <c r="M24" i="4"/>
  <c r="L24" i="4"/>
  <c r="K24" i="4"/>
  <c r="J24" i="4"/>
  <c r="N23" i="4"/>
  <c r="M23" i="4"/>
  <c r="L23" i="4"/>
  <c r="K23" i="4"/>
  <c r="J23" i="4"/>
  <c r="N22" i="4"/>
  <c r="M22" i="4"/>
  <c r="L22" i="4"/>
  <c r="K22" i="4"/>
  <c r="J22" i="4"/>
  <c r="N21" i="4"/>
  <c r="M21" i="4"/>
  <c r="L21" i="4"/>
  <c r="K21" i="4"/>
  <c r="J21" i="4"/>
  <c r="N20" i="4"/>
  <c r="M20" i="4"/>
  <c r="L20" i="4"/>
  <c r="K20" i="4"/>
  <c r="J20" i="4"/>
  <c r="N19" i="4"/>
  <c r="M19" i="4"/>
  <c r="L19" i="4"/>
  <c r="K19" i="4"/>
  <c r="J19" i="4"/>
  <c r="N18" i="4"/>
  <c r="M18" i="4"/>
  <c r="L18" i="4"/>
  <c r="K18" i="4"/>
  <c r="J18" i="4"/>
  <c r="N17" i="4"/>
  <c r="M17" i="4"/>
  <c r="L17" i="4"/>
  <c r="K17" i="4"/>
  <c r="J17" i="4"/>
  <c r="N16" i="4"/>
  <c r="M16" i="4"/>
  <c r="L16" i="4"/>
  <c r="K16" i="4"/>
  <c r="J16" i="4"/>
  <c r="N15" i="4"/>
  <c r="M15" i="4"/>
  <c r="L15" i="4"/>
  <c r="K15" i="4"/>
  <c r="J15" i="4"/>
  <c r="N14" i="4"/>
  <c r="M14" i="4"/>
  <c r="L14" i="4"/>
  <c r="K14" i="4"/>
  <c r="J14" i="4"/>
  <c r="N13" i="4"/>
  <c r="M13" i="4"/>
  <c r="L13" i="4"/>
  <c r="K13" i="4"/>
  <c r="J13" i="4"/>
  <c r="N12" i="4"/>
  <c r="M12" i="4"/>
  <c r="L12" i="4"/>
  <c r="K12" i="4"/>
  <c r="J12" i="4"/>
  <c r="N11" i="4"/>
  <c r="M11" i="4"/>
  <c r="L11" i="4"/>
  <c r="K11" i="4"/>
  <c r="J11" i="4"/>
  <c r="H7" i="3"/>
  <c r="H8" i="3"/>
  <c r="H9" i="3"/>
  <c r="I6" i="3"/>
  <c r="I7" i="3"/>
  <c r="I5" i="3"/>
  <c r="H5" i="3"/>
  <c r="B10" i="2"/>
  <c r="B11" i="2"/>
  <c r="B9" i="2"/>
  <c r="O22" i="1"/>
  <c r="P22" i="1"/>
  <c r="Q22" i="1"/>
  <c r="O23" i="1"/>
  <c r="P23" i="1"/>
  <c r="Q23" i="1"/>
  <c r="O24" i="1"/>
  <c r="P24" i="1"/>
  <c r="Q24" i="1"/>
  <c r="O25" i="1"/>
  <c r="P25" i="1"/>
  <c r="Q25" i="1"/>
  <c r="O26" i="1"/>
  <c r="P26" i="1"/>
  <c r="Q26" i="1"/>
  <c r="O27" i="1"/>
  <c r="P27" i="1"/>
  <c r="Q27" i="1"/>
  <c r="O28" i="1"/>
  <c r="P28" i="1"/>
  <c r="Q28" i="1"/>
  <c r="O29" i="1"/>
  <c r="P29" i="1"/>
  <c r="Q29" i="1"/>
  <c r="O30" i="1"/>
  <c r="P30" i="1"/>
  <c r="Q30" i="1"/>
  <c r="O31" i="1"/>
  <c r="P31" i="1"/>
  <c r="Q31" i="1"/>
  <c r="O32" i="1"/>
  <c r="P32" i="1"/>
  <c r="Q32" i="1"/>
  <c r="N23" i="1"/>
  <c r="N24" i="1"/>
  <c r="N25" i="1"/>
  <c r="N26" i="1"/>
  <c r="N27" i="1"/>
  <c r="N28" i="1"/>
  <c r="N29" i="1"/>
  <c r="N30" i="1"/>
  <c r="N31" i="1"/>
  <c r="N32" i="1"/>
  <c r="N22" i="1"/>
  <c r="N16" i="1"/>
  <c r="N15" i="1"/>
  <c r="N14" i="1"/>
  <c r="N13" i="1"/>
  <c r="N12" i="1"/>
  <c r="N11" i="1"/>
  <c r="N8" i="1"/>
  <c r="N7" i="1"/>
  <c r="N6" i="1"/>
  <c r="N5" i="1"/>
  <c r="N4" i="1"/>
  <c r="N3" i="1"/>
  <c r="I9" i="3" l="1"/>
  <c r="I8" i="3"/>
  <c r="F8" i="19"/>
  <c r="F20" i="19"/>
  <c r="F16" i="19"/>
  <c r="F10" i="19"/>
  <c r="F22" i="19"/>
  <c r="F12" i="19"/>
  <c r="F23" i="19"/>
  <c r="F14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801BE0-E5E6-4F55-8898-4ECA5C77FA9B}" name="Query - 1" description="Connection to the '1' query in the workbook." type="100" refreshedVersion="8" minRefreshableVersion="5">
    <extLst>
      <ext xmlns:x15="http://schemas.microsoft.com/office/spreadsheetml/2010/11/main" uri="{DE250136-89BD-433C-8126-D09CA5730AF9}">
        <x15:connection id="9eaa84c5-c96b-428c-8511-373593795de6"/>
      </ext>
    </extLst>
  </connection>
  <connection id="2" xr16:uid="{BAF7F831-54B2-4630-8035-31ED4E81D1B6}" keepAlive="1" name="Query - 1 (2)" description="Connection to the '1 (2)' query in the workbook." type="5" refreshedVersion="8" background="1" saveData="1">
    <dbPr connection="Provider=Microsoft.Mashup.OleDb.1;Data Source=$Workbook$;Location=&quot;1 (2)&quot;;Extended Properties=&quot;&quot;" command="SELECT * FROM [1 (2)]"/>
  </connection>
  <connection id="3" xr16:uid="{E46E7422-A7A9-4033-9249-AEDA537F1313}" name="Query - 1_soln" description="Connection to the '1_soln' query in the workbook." type="100" refreshedVersion="8" minRefreshableVersion="5">
    <extLst>
      <ext xmlns:x15="http://schemas.microsoft.com/office/spreadsheetml/2010/11/main" uri="{DE250136-89BD-433C-8126-D09CA5730AF9}">
        <x15:connection id="972900c2-b211-4e69-80d5-fdeb60cac37f"/>
      </ext>
    </extLst>
  </connection>
  <connection id="4" xr16:uid="{36BE7862-5010-42A8-B4A9-AB726ADDBA3F}" keepAlive="1" name="Query - 1_soln (2)" description="Connection to the '1_soln (2)' query in the workbook." type="5" refreshedVersion="8" background="1" saveData="1">
    <dbPr connection="Provider=Microsoft.Mashup.OleDb.1;Data Source=$Workbook$;Location=&quot;1_soln (2)&quot;;Extended Properties=&quot;&quot;" command="SELECT * FROM [1_soln (2)]"/>
  </connection>
  <connection id="5" xr16:uid="{D620071E-384F-42F6-A64F-9B91A8623DBF}" name="Query - 2" description="Connection to the '2' query in the workbook." type="100" refreshedVersion="8" minRefreshableVersion="5">
    <extLst>
      <ext xmlns:x15="http://schemas.microsoft.com/office/spreadsheetml/2010/11/main" uri="{DE250136-89BD-433C-8126-D09CA5730AF9}">
        <x15:connection id="f04e6454-b617-47bd-becb-e92cfbc29c32"/>
      </ext>
    </extLst>
  </connection>
  <connection id="6" xr16:uid="{8313DBBA-C66D-4BE2-8C0D-FA7F90A9CE44}" keepAlive="1" name="Query - 2 (2)" description="Connection to the '2 (2)' query in the workbook." type="5" refreshedVersion="8" background="1" saveData="1">
    <dbPr connection="Provider=Microsoft.Mashup.OleDb.1;Data Source=$Workbook$;Location=&quot;2 (2)&quot;;Extended Properties=&quot;&quot;" command="SELECT * FROM [2 (2)]"/>
  </connection>
  <connection id="7" xr16:uid="{98AACB86-71F5-472A-9E81-DFD0FE1ABE4E}" name="Query - new_joinee_sheet" description="Connection to the 'new_joinee_sheet' query in the workbook." type="100" refreshedVersion="8" minRefreshableVersion="5">
    <extLst>
      <ext xmlns:x15="http://schemas.microsoft.com/office/spreadsheetml/2010/11/main" uri="{DE250136-89BD-433C-8126-D09CA5730AF9}">
        <x15:connection id="605ada00-ebcf-4cc2-ac29-4674fed5a8fe"/>
      </ext>
    </extLst>
  </connection>
  <connection id="8" xr16:uid="{0E3F37C3-EFAE-4C7F-A4E7-07449A2C1BC6}" keepAlive="1" name="Query - new_joinee_sheet (2)" description="Connection to the 'new_joinee_sheet (2)' query in the workbook." type="5" refreshedVersion="8" background="1" saveData="1">
    <dbPr connection="Provider=Microsoft.Mashup.OleDb.1;Data Source=$Workbook$;Location=&quot;new_joinee_sheet (2)&quot;;Extended Properties=&quot;&quot;" command="SELECT * FROM [new_joinee_sheet (2)]"/>
  </connection>
  <connection id="9" xr16:uid="{9E29C851-9EEB-47F8-B266-A879DC5E75F1}" keepAlive="1" name="Query - Sort" description="Connection to the 'Sort' query in the workbook." type="5" refreshedVersion="0" background="1">
    <dbPr connection="Provider=Microsoft.Mashup.OleDb.1;Data Source=$Workbook$;Location=Sort;Extended Properties=&quot;&quot;" command="SELECT * FROM [Sort]"/>
  </connection>
  <connection id="10" xr16:uid="{AC884C37-1979-48F2-B40E-7CF00109F64C}" name="Query - Table1" description="Connection to the 'Table1' query in the workbook." type="100" refreshedVersion="8" minRefreshableVersion="5">
    <extLst>
      <ext xmlns:x15="http://schemas.microsoft.com/office/spreadsheetml/2010/11/main" uri="{DE250136-89BD-433C-8126-D09CA5730AF9}">
        <x15:connection id="a1f49fdd-da48-4b72-8aa0-9dc16b840269"/>
      </ext>
    </extLst>
  </connection>
  <connection id="11" xr16:uid="{0D0BC119-9EE0-4CFF-848A-BB12090D3DA5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  <connection id="12" xr16:uid="{85867D36-5EEF-46C8-8054-1C426E522AB5}" name="Query - Table2" description="Connection to the 'Table2' query in the workbook." type="100" refreshedVersion="8" minRefreshableVersion="5">
    <extLst>
      <ext xmlns:x15="http://schemas.microsoft.com/office/spreadsheetml/2010/11/main" uri="{DE250136-89BD-433C-8126-D09CA5730AF9}">
        <x15:connection id="57eeba1f-6bc0-4bd9-88bd-eaeffe7e7502"/>
      </ext>
    </extLst>
  </connection>
  <connection id="13" xr16:uid="{FF9C24A3-B933-43A6-A854-C66AE9653BA5}" keepAlive="1" name="Query - Table2 (2)" description="Connection to the 'Table2 (2)' query in the workbook." type="5" refreshedVersion="8" background="1" saveData="1">
    <dbPr connection="Provider=Microsoft.Mashup.OleDb.1;Data Source=$Workbook$;Location=&quot;Table2 (2)&quot;;Extended Properties=&quot;&quot;" command="SELECT * FROM [Table2 (2)]"/>
  </connection>
  <connection id="14" xr16:uid="{3D34CDC9-4CE9-465D-9C0D-F8E157C95894}" name="Query - Table3" description="Connection to the 'Table3' query in the workbook." type="100" refreshedVersion="8" minRefreshableVersion="5">
    <extLst>
      <ext xmlns:x15="http://schemas.microsoft.com/office/spreadsheetml/2010/11/main" uri="{DE250136-89BD-433C-8126-D09CA5730AF9}">
        <x15:connection id="47ff0219-ffd7-42e4-b58d-2bfa6e7a65db"/>
      </ext>
    </extLst>
  </connection>
  <connection id="15" xr16:uid="{83F49B88-13F5-423E-AD0D-65360CB7238A}" keepAlive="1" name="Query - Table3 (2)" description="Connection to the 'Table3 (2)' query in the workbook." type="5" refreshedVersion="8" background="1" saveData="1">
    <dbPr connection="Provider=Microsoft.Mashup.OleDb.1;Data Source=$Workbook$;Location=&quot;Table3 (2)&quot;;Extended Properties=&quot;&quot;" command="SELECT * FROM [Table3 (2)]"/>
  </connection>
  <connection id="16" xr16:uid="{DFAC5F1A-CDC8-425C-87C4-6AA6691E5E0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<sst xmlns="http://schemas.openxmlformats.org/spreadsheetml/2006/main" count="3882" uniqueCount="371">
  <si>
    <t>Create a summary Data Analysis about the dataset given below.</t>
  </si>
  <si>
    <t>Descriptive Analysis</t>
  </si>
  <si>
    <t>Use Name Range concept to apply functions.</t>
  </si>
  <si>
    <t>Total Salary</t>
  </si>
  <si>
    <t>Average Salary</t>
  </si>
  <si>
    <t>Median Salary</t>
  </si>
  <si>
    <t>C_Code</t>
  </si>
  <si>
    <t>FirstName</t>
  </si>
  <si>
    <t>LastName</t>
  </si>
  <si>
    <t>Birthdate</t>
  </si>
  <si>
    <t>Gender</t>
  </si>
  <si>
    <t>M_Status</t>
  </si>
  <si>
    <t>Department</t>
  </si>
  <si>
    <t>Region</t>
  </si>
  <si>
    <t>Basic Salary</t>
  </si>
  <si>
    <t>Total Employees</t>
  </si>
  <si>
    <t>Ram</t>
  </si>
  <si>
    <t>Ambradkar</t>
  </si>
  <si>
    <t>Female</t>
  </si>
  <si>
    <t>Married</t>
  </si>
  <si>
    <t>FLM</t>
  </si>
  <si>
    <t>North</t>
  </si>
  <si>
    <t>Max Salary</t>
  </si>
  <si>
    <t>Sachin</t>
  </si>
  <si>
    <t>Bangera</t>
  </si>
  <si>
    <t>Single</t>
  </si>
  <si>
    <t>Digital Marketing</t>
  </si>
  <si>
    <t>Min Salary</t>
  </si>
  <si>
    <t>Rajesh</t>
  </si>
  <si>
    <t>Bohra</t>
  </si>
  <si>
    <t>Rajeesh</t>
  </si>
  <si>
    <t>C</t>
  </si>
  <si>
    <t>Male</t>
  </si>
  <si>
    <t>Inside Sales</t>
  </si>
  <si>
    <t>South</t>
  </si>
  <si>
    <t>More Analysis</t>
  </si>
  <si>
    <t>Melwyn</t>
  </si>
  <si>
    <t>Crasto</t>
  </si>
  <si>
    <t>Marketing</t>
  </si>
  <si>
    <t>total number of males</t>
  </si>
  <si>
    <t>Dedhia</t>
  </si>
  <si>
    <t>Director</t>
  </si>
  <si>
    <t>total number of females</t>
  </si>
  <si>
    <t>Dattatray</t>
  </si>
  <si>
    <t>Desai</t>
  </si>
  <si>
    <t>Learning &amp; Development</t>
  </si>
  <si>
    <t>Mid West</t>
  </si>
  <si>
    <t>Total number Employees working in North</t>
  </si>
  <si>
    <t>Vishnu</t>
  </si>
  <si>
    <t>Average Salary Paid to Sales Departement of North Region</t>
  </si>
  <si>
    <t>Dinesh</t>
  </si>
  <si>
    <t>Dhanuka</t>
  </si>
  <si>
    <t>East</t>
  </si>
  <si>
    <t>Max Salary paid in Digital Marketing</t>
  </si>
  <si>
    <t>Heena</t>
  </si>
  <si>
    <t>Dongre</t>
  </si>
  <si>
    <t>Min Salary paid in South Region</t>
  </si>
  <si>
    <t>Dhiren</t>
  </si>
  <si>
    <t>Haria</t>
  </si>
  <si>
    <t>Gururaj</t>
  </si>
  <si>
    <t>Joshi</t>
  </si>
  <si>
    <t>Ruffina</t>
  </si>
  <si>
    <t>CEO</t>
  </si>
  <si>
    <t>Jagjit</t>
  </si>
  <si>
    <t>Kahlon</t>
  </si>
  <si>
    <t>CCD</t>
  </si>
  <si>
    <t>Regionwise Departmentwise Report</t>
  </si>
  <si>
    <t>Piyush</t>
  </si>
  <si>
    <t>Kamdar</t>
  </si>
  <si>
    <t>Department/Region</t>
  </si>
  <si>
    <t>D</t>
  </si>
  <si>
    <t>Kulkarni</t>
  </si>
  <si>
    <t>Raju</t>
  </si>
  <si>
    <t>Manek</t>
  </si>
  <si>
    <t>Yogesh</t>
  </si>
  <si>
    <t>Mansharamani</t>
  </si>
  <si>
    <t>Satish</t>
  </si>
  <si>
    <t>Pasari</t>
  </si>
  <si>
    <t>Nitin</t>
  </si>
  <si>
    <t>Patki</t>
  </si>
  <si>
    <t>Operations</t>
  </si>
  <si>
    <t>Prem</t>
  </si>
  <si>
    <t>Pherwani</t>
  </si>
  <si>
    <t>Finance</t>
  </si>
  <si>
    <t>Sudesh</t>
  </si>
  <si>
    <t>Pillai</t>
  </si>
  <si>
    <t>Boneca</t>
  </si>
  <si>
    <t>Rego</t>
  </si>
  <si>
    <t>Sharadchandra</t>
  </si>
  <si>
    <t>Riswadkar</t>
  </si>
  <si>
    <t>Simon</t>
  </si>
  <si>
    <t>Rodrigues</t>
  </si>
  <si>
    <t>Ashok</t>
  </si>
  <si>
    <t>Samtaney</t>
  </si>
  <si>
    <t>Sales</t>
  </si>
  <si>
    <t>Praful</t>
  </si>
  <si>
    <t>Savla</t>
  </si>
  <si>
    <t>Stan</t>
  </si>
  <si>
    <t>Serrao</t>
  </si>
  <si>
    <t>Shah</t>
  </si>
  <si>
    <t>Sheth</t>
  </si>
  <si>
    <t>Shankar</t>
  </si>
  <si>
    <t>Shetty</t>
  </si>
  <si>
    <t>Kawdoor</t>
  </si>
  <si>
    <t>Venitha</t>
  </si>
  <si>
    <t>Tulsidas</t>
  </si>
  <si>
    <t>Rajeev</t>
  </si>
  <si>
    <t>Singh</t>
  </si>
  <si>
    <t>Bobby</t>
  </si>
  <si>
    <t>Tanna</t>
  </si>
  <si>
    <t>Jitendra</t>
  </si>
  <si>
    <t>Thacker</t>
  </si>
  <si>
    <t>Yashraj</t>
  </si>
  <si>
    <t>Vaidya</t>
  </si>
  <si>
    <t xml:space="preserve">Total Salary </t>
  </si>
  <si>
    <t>**Use Name Range Concept</t>
  </si>
  <si>
    <t>Q. Calculate the average roll up for the respective managers using the data in the second table.</t>
  </si>
  <si>
    <t>Manager name</t>
  </si>
  <si>
    <t>Scores</t>
  </si>
  <si>
    <t>V, Rajesh</t>
  </si>
  <si>
    <t>Machado, Jason</t>
  </si>
  <si>
    <t>Elayedatt, Rubin</t>
  </si>
  <si>
    <t>Q. For the student database given alongside, Find the min and max values for the grades.</t>
  </si>
  <si>
    <t>Student</t>
  </si>
  <si>
    <t>Grade</t>
  </si>
  <si>
    <t>Min</t>
  </si>
  <si>
    <t>Max</t>
  </si>
  <si>
    <t>Student 1</t>
  </si>
  <si>
    <t>A</t>
  </si>
  <si>
    <t>Student 2</t>
  </si>
  <si>
    <t>B</t>
  </si>
  <si>
    <t>Student 3</t>
  </si>
  <si>
    <t>Student 4</t>
  </si>
  <si>
    <t>Student 5</t>
  </si>
  <si>
    <t>F</t>
  </si>
  <si>
    <t>Student 6</t>
  </si>
  <si>
    <t>Student 7</t>
  </si>
  <si>
    <t>Student 8</t>
  </si>
  <si>
    <t>Student 9</t>
  </si>
  <si>
    <t>Student 10</t>
  </si>
  <si>
    <t>Student 11</t>
  </si>
  <si>
    <t>Student 12</t>
  </si>
  <si>
    <t>Student 13</t>
  </si>
  <si>
    <t>Student 14</t>
  </si>
  <si>
    <t>Student 15</t>
  </si>
  <si>
    <t>Student 16</t>
  </si>
  <si>
    <t>Student 17</t>
  </si>
  <si>
    <t>Student 18</t>
  </si>
  <si>
    <t>Student 19</t>
  </si>
  <si>
    <t>Student 20</t>
  </si>
  <si>
    <t>Student 21</t>
  </si>
  <si>
    <t>Student 22</t>
  </si>
  <si>
    <t>Student 23</t>
  </si>
  <si>
    <t>Student 24</t>
  </si>
  <si>
    <t>Student 25</t>
  </si>
  <si>
    <t>Student 26</t>
  </si>
  <si>
    <t>Student 27</t>
  </si>
  <si>
    <t>Student 28</t>
  </si>
  <si>
    <t>Student 29</t>
  </si>
  <si>
    <t>Student 30</t>
  </si>
  <si>
    <t>Student 31</t>
  </si>
  <si>
    <t>Student 32</t>
  </si>
  <si>
    <t>Student 33</t>
  </si>
  <si>
    <t>Student 34</t>
  </si>
  <si>
    <t>Student 35</t>
  </si>
  <si>
    <t>Student 36</t>
  </si>
  <si>
    <t>Student 37</t>
  </si>
  <si>
    <t>Student 38</t>
  </si>
  <si>
    <t>Student 39</t>
  </si>
  <si>
    <t>Student 40</t>
  </si>
  <si>
    <t>Student 41</t>
  </si>
  <si>
    <t>Student 42</t>
  </si>
  <si>
    <t>Student 43</t>
  </si>
  <si>
    <t>Student 44</t>
  </si>
  <si>
    <t>Student 45</t>
  </si>
  <si>
    <t>Student 46</t>
  </si>
  <si>
    <t>Student 47</t>
  </si>
  <si>
    <t>Student 48</t>
  </si>
  <si>
    <t>Student 49</t>
  </si>
  <si>
    <t>Student 50</t>
  </si>
  <si>
    <t>Add new column for each task</t>
  </si>
  <si>
    <t>Write 'Eligible for Gift', in front of Females having Salary less than 50000</t>
  </si>
  <si>
    <t>Employees having Salary less than 30000 and belong to CCD department, Get 9000 as Bonus</t>
  </si>
  <si>
    <t>Employees joined before 1980 , write them as 'Retired'</t>
  </si>
  <si>
    <t>Joining date not given</t>
  </si>
  <si>
    <t>Employees belong to Sales and Marketing Department with Basic Salary &lt; 45000 get Bonus of 25000</t>
  </si>
  <si>
    <t>Gift everyone 1500 rs. Amazon Voucher, except Director and CEO</t>
  </si>
  <si>
    <t>Employees will receive TA-DA as per the Region they are posted in. North=5000, South=4000, East=4200, Midwest=3800</t>
  </si>
  <si>
    <t>Eligible for Gift</t>
  </si>
  <si>
    <t>Bonus</t>
  </si>
  <si>
    <t>Amazon Boucher</t>
  </si>
  <si>
    <t>TA-DA</t>
  </si>
  <si>
    <t>Q1)</t>
  </si>
  <si>
    <t xml:space="preserve">Gender </t>
  </si>
  <si>
    <t>Salary</t>
  </si>
  <si>
    <t>Result</t>
  </si>
  <si>
    <t>Else</t>
  </si>
  <si>
    <t>Eligible for gift</t>
  </si>
  <si>
    <t>NA</t>
  </si>
  <si>
    <t>Q2)</t>
  </si>
  <si>
    <t>Q3)</t>
  </si>
  <si>
    <t>Dept</t>
  </si>
  <si>
    <t>Q4)</t>
  </si>
  <si>
    <t>Amazon</t>
  </si>
  <si>
    <t>Q5)</t>
  </si>
  <si>
    <t xml:space="preserve">Additional Colums </t>
  </si>
  <si>
    <t>First Name</t>
  </si>
  <si>
    <t>Figure out who has the Max and Min Salary</t>
  </si>
  <si>
    <t>Name of Employees, who have</t>
  </si>
  <si>
    <t>Get Region, Department and Salary of all Employees from Sheet "Source"</t>
  </si>
  <si>
    <t>If C-Code is not present, display "Retired"</t>
  </si>
  <si>
    <t>*Use Name Range and Vlookup with Match Function</t>
  </si>
  <si>
    <t>Use INDEX, MIN &amp; MATCH to find vendor name with lowest bid</t>
  </si>
  <si>
    <t>Products/Vendors</t>
  </si>
  <si>
    <t>Vendor1</t>
  </si>
  <si>
    <t>Vendor2</t>
  </si>
  <si>
    <t>Vendor3</t>
  </si>
  <si>
    <t>Vendor4</t>
  </si>
  <si>
    <t>Vendor5</t>
  </si>
  <si>
    <t>Lowest Bid</t>
  </si>
  <si>
    <t>Vendor for Low Bid</t>
  </si>
  <si>
    <t>Product1</t>
  </si>
  <si>
    <t>Product2</t>
  </si>
  <si>
    <t>Product3</t>
  </si>
  <si>
    <t>Product4</t>
  </si>
  <si>
    <t>Product5</t>
  </si>
  <si>
    <t>Product6</t>
  </si>
  <si>
    <t>Product7</t>
  </si>
  <si>
    <t>Product8</t>
  </si>
  <si>
    <t>Product9</t>
  </si>
  <si>
    <t>Product10</t>
  </si>
  <si>
    <t>Product11</t>
  </si>
  <si>
    <t>Product12</t>
  </si>
  <si>
    <t>Q. Convert the date from first format to the second format and sort in ascending order.</t>
  </si>
  <si>
    <t>Date (yyyymmdd.000)</t>
  </si>
  <si>
    <t>Date (mm/dd/yyyy)</t>
  </si>
  <si>
    <t>Current Date</t>
  </si>
  <si>
    <t>Last Modified Date</t>
  </si>
  <si>
    <t>Current Time</t>
  </si>
  <si>
    <t>Last Modified Time</t>
  </si>
  <si>
    <t>Name</t>
  </si>
  <si>
    <t>Day</t>
  </si>
  <si>
    <t>Month(in number)</t>
  </si>
  <si>
    <t>Month(in text)</t>
  </si>
  <si>
    <t>Year</t>
  </si>
  <si>
    <t>Age(in years)</t>
  </si>
  <si>
    <t>Exact Age with Years,Month,days</t>
  </si>
  <si>
    <t>Boneca Rego</t>
  </si>
  <si>
    <t>Rajeev Singh</t>
  </si>
  <si>
    <t>Gururaj Joshi</t>
  </si>
  <si>
    <t>Sudesh Pillai</t>
  </si>
  <si>
    <t>Yashraj Vaidya</t>
  </si>
  <si>
    <t>Dinesh Dhanuka</t>
  </si>
  <si>
    <t>Yogesh Mansharamani</t>
  </si>
  <si>
    <t>Ram Ambradkar</t>
  </si>
  <si>
    <t>Ruffina Joshi</t>
  </si>
  <si>
    <t>Simon Rodrigues</t>
  </si>
  <si>
    <t>Dhiren Sheth</t>
  </si>
  <si>
    <t>Ashok Samtaney</t>
  </si>
  <si>
    <t>Sort as per conditions and Copy paste the results, by adding a new sheet in this file. Plus Paste Screenshots of Sort Box.</t>
  </si>
  <si>
    <t>1. Sort Segment, inside each segment Country should be sorted, with sorted profit for each country Low to high.</t>
  </si>
  <si>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</si>
  <si>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</si>
  <si>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</si>
  <si>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</si>
  <si>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</si>
  <si>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</si>
  <si>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</si>
  <si>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</si>
  <si>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</si>
  <si>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</si>
  <si>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</si>
  <si>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</si>
  <si>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</si>
  <si>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</si>
  <si>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</si>
  <si>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</si>
  <si>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</si>
  <si>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</si>
  <si>
    <t>Criteria</t>
  </si>
  <si>
    <t>Screen Shot of Advanced Filter</t>
  </si>
  <si>
    <t>Solution</t>
  </si>
  <si>
    <t>Screen Shot of Short Box</t>
  </si>
  <si>
    <t>Not able to short it</t>
  </si>
  <si>
    <t>Create Line Chart with Proper formatting</t>
  </si>
  <si>
    <t>Should be formatted as shown in picture</t>
  </si>
  <si>
    <t>Revenue'000</t>
  </si>
  <si>
    <t>Create Combo Chart with Proper formatting</t>
  </si>
  <si>
    <t>Running Total</t>
  </si>
  <si>
    <t>%</t>
  </si>
  <si>
    <t>Total</t>
  </si>
  <si>
    <t>Create Scatter Chart with Proper formatting</t>
  </si>
  <si>
    <t>X</t>
  </si>
  <si>
    <t>Y</t>
  </si>
  <si>
    <t>horsepower</t>
  </si>
  <si>
    <t>weight</t>
  </si>
  <si>
    <t>(X-XBAR)</t>
  </si>
  <si>
    <t>(Y-YBAR)</t>
  </si>
  <si>
    <t>Row ID</t>
  </si>
  <si>
    <t>Order Priority</t>
  </si>
  <si>
    <t>Quantity ordered</t>
  </si>
  <si>
    <t>Unit Price</t>
  </si>
  <si>
    <t>Shipping Cost</t>
  </si>
  <si>
    <t>Sales amount</t>
  </si>
  <si>
    <t>Product Margin per unit</t>
  </si>
  <si>
    <t>High</t>
  </si>
  <si>
    <t>Not Specified</t>
  </si>
  <si>
    <t>Critical</t>
  </si>
  <si>
    <t>Medium</t>
  </si>
  <si>
    <t>Low</t>
  </si>
  <si>
    <t>Record a Macro to format the table of any size, with proper Number Formatting</t>
  </si>
  <si>
    <t>And Profit , Profit % calculation</t>
  </si>
  <si>
    <t>All amounts are in millions.</t>
  </si>
  <si>
    <t>Sales = (Quantity*Unit Price)</t>
  </si>
  <si>
    <t>Profit = (Quantity*Product Margin)-Shipping Cost</t>
  </si>
  <si>
    <t xml:space="preserve">                                                                    Note: Assign a Macro as a 'Command' into the 'Custom Tab'</t>
  </si>
  <si>
    <t xml:space="preserve">Macro Used </t>
  </si>
  <si>
    <t xml:space="preserve">1. To format Table                </t>
  </si>
  <si>
    <t>2. To do calcualtions</t>
  </si>
  <si>
    <t>Last Name</t>
  </si>
  <si>
    <t>Qualification</t>
  </si>
  <si>
    <t xml:space="preserve">Mobile Number </t>
  </si>
  <si>
    <t>Email ID</t>
  </si>
  <si>
    <t>Age</t>
  </si>
  <si>
    <t>Mother Name</t>
  </si>
  <si>
    <t>Aadhar Number</t>
  </si>
  <si>
    <t>Address</t>
  </si>
  <si>
    <t>PAN number</t>
  </si>
  <si>
    <t xml:space="preserve">Account Number </t>
  </si>
  <si>
    <t>Radha</t>
  </si>
  <si>
    <t>Jha</t>
  </si>
  <si>
    <t>Mtech</t>
  </si>
  <si>
    <t>ghaflmka@gmail.com</t>
  </si>
  <si>
    <t>majuka</t>
  </si>
  <si>
    <t>3179318093-0</t>
  </si>
  <si>
    <t>hyderabad</t>
  </si>
  <si>
    <t>rjqw87212120</t>
  </si>
  <si>
    <t>mukund</t>
  </si>
  <si>
    <t>singh</t>
  </si>
  <si>
    <t>btech</t>
  </si>
  <si>
    <t>keshav@gmail.com</t>
  </si>
  <si>
    <t>smriti mandana</t>
  </si>
  <si>
    <t>India</t>
  </si>
  <si>
    <t>bt212982121</t>
  </si>
  <si>
    <t>BCA</t>
  </si>
  <si>
    <t>gmail@ram_singh.com</t>
  </si>
  <si>
    <t>sulakchna</t>
  </si>
  <si>
    <t>Andhra Pradesh</t>
  </si>
  <si>
    <t>at2452121</t>
  </si>
  <si>
    <t>ram</t>
  </si>
  <si>
    <t>rohii</t>
  </si>
  <si>
    <t>sakila</t>
  </si>
  <si>
    <t>data</t>
  </si>
  <si>
    <t>sakila@data.com</t>
  </si>
  <si>
    <t>dineesh ritche</t>
  </si>
  <si>
    <t>usa</t>
  </si>
  <si>
    <t>ar45781921n</t>
  </si>
  <si>
    <t>rad</t>
  </si>
  <si>
    <t>harm</t>
  </si>
  <si>
    <t>bsc</t>
  </si>
  <si>
    <t>rad@bsc.com</t>
  </si>
  <si>
    <t>USA</t>
  </si>
  <si>
    <t>29172jkj0201</t>
  </si>
  <si>
    <t>1218271212i21221</t>
  </si>
  <si>
    <t>abc</t>
  </si>
  <si>
    <t>def</t>
  </si>
  <si>
    <t>vgf</t>
  </si>
  <si>
    <t>grs2gmail.com</t>
  </si>
  <si>
    <t>jkljfjasdfdasf</t>
  </si>
  <si>
    <t>ji2912210219</t>
  </si>
  <si>
    <t>m92319202``28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</si>
</sst>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₹&quot;\ #,##0;[Red]&quot;₹&quot;\ \-#,##0"/>
    <numFmt numFmtId="164" formatCode="0.0%"/>
    <numFmt numFmtId="165" formatCode="&quot;₹&quot;\ #,##0"/>
    <numFmt numFmtId="166" formatCode="mm/dd/yyyy"/>
    <numFmt numFmtId="167" formatCode="&quot;$&quot;#,##0_);[Red]\(&quot;$&quot;#,##0\)"/>
  </numFmts>
  <fonts count="3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0"/>
      <color rgb="FFFFFFFF"/>
      <name val="Arial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rgb="FFFF0000"/>
      <name val="Arial"/>
      <family val="2"/>
    </font>
    <font>
      <b/>
      <i/>
      <sz val="9"/>
      <color rgb="FF800080"/>
      <name val="Arial"/>
      <family val="2"/>
    </font>
    <font>
      <b/>
      <i/>
      <sz val="12"/>
      <color rgb="FF800000"/>
      <name val="Arial"/>
      <family val="2"/>
    </font>
    <font>
      <b/>
      <sz val="10"/>
      <color theme="1"/>
      <name val="Arial"/>
      <family val="2"/>
    </font>
    <font>
      <b/>
      <sz val="11"/>
      <color rgb="FF000080"/>
      <name val="Arial"/>
      <family val="2"/>
    </font>
    <font>
      <b/>
      <sz val="10"/>
      <color rgb="FF800000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Calibri"/>
      <family val="2"/>
    </font>
    <font>
      <b/>
      <sz val="12"/>
      <color rgb="FFFF0000"/>
      <name val="Calibri"/>
      <family val="2"/>
    </font>
    <font>
      <sz val="11"/>
      <color rgb="FFFF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  <font>
      <b/>
      <sz val="10"/>
      <color rgb="FFFF0000"/>
      <name val="Arial"/>
      <family val="2"/>
    </font>
    <font>
      <b/>
      <sz val="10"/>
      <color rgb="FFFFFFFF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1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000080"/>
        <bgColor rgb="FF000080"/>
      </patternFill>
    </fill>
    <fill>
      <patternFill patternType="solid">
        <fgColor rgb="FFFFFF99"/>
        <bgColor rgb="FFFFFF99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rgb="FFFBE4D5"/>
        <bgColor rgb="FFFBE4D5"/>
      </patternFill>
    </fill>
    <fill>
      <patternFill patternType="solid">
        <fgColor rgb="FF33CCCC"/>
        <bgColor rgb="FF33CCCC"/>
      </patternFill>
    </fill>
    <fill>
      <patternFill patternType="solid">
        <fgColor rgb="FFFFE598"/>
        <bgColor rgb="FFFFE598"/>
      </patternFill>
    </fill>
    <fill>
      <patternFill patternType="solid">
        <fgColor theme="4"/>
        <bgColor theme="4"/>
      </patternFill>
    </fill>
    <fill>
      <patternFill patternType="solid">
        <fgColor rgb="FF002060"/>
        <bgColor rgb="FF002060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</fills>
  <borders count="2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rgb="FFA8D08D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20">
    <xf numFmtId="0" fontId="0" fillId="0" borderId="0" xfId="0"/>
    <xf numFmtId="0" fontId="5" fillId="2" borderId="1" xfId="0" applyFont="1" applyFill="1" applyBorder="1"/>
    <xf numFmtId="0" fontId="7" fillId="0" borderId="4" xfId="0" applyFont="1" applyBorder="1"/>
    <xf numFmtId="0" fontId="8" fillId="0" borderId="4" xfId="0" applyFont="1" applyBorder="1"/>
    <xf numFmtId="0" fontId="8" fillId="0" borderId="4" xfId="0" applyFont="1" applyBorder="1" applyAlignment="1">
      <alignment horizontal="center"/>
    </xf>
    <xf numFmtId="0" fontId="8" fillId="0" borderId="4" xfId="0" quotePrefix="1" applyFont="1" applyBorder="1"/>
    <xf numFmtId="15" fontId="8" fillId="0" borderId="4" xfId="0" applyNumberFormat="1" applyFont="1" applyBorder="1" applyAlignment="1">
      <alignment horizontal="center"/>
    </xf>
    <xf numFmtId="0" fontId="8" fillId="0" borderId="4" xfId="0" quotePrefix="1" applyFont="1" applyBorder="1" applyAlignment="1">
      <alignment horizontal="center"/>
    </xf>
    <xf numFmtId="2" fontId="8" fillId="0" borderId="4" xfId="0" applyNumberFormat="1" applyFont="1" applyBorder="1"/>
    <xf numFmtId="0" fontId="9" fillId="3" borderId="0" xfId="0" applyFont="1" applyFill="1"/>
    <xf numFmtId="0" fontId="11" fillId="2" borderId="1" xfId="0" applyFont="1" applyFill="1" applyBorder="1"/>
    <xf numFmtId="0" fontId="10" fillId="2" borderId="1" xfId="0" applyFont="1" applyFill="1" applyBorder="1"/>
    <xf numFmtId="0" fontId="12" fillId="4" borderId="5" xfId="0" applyFont="1" applyFill="1" applyBorder="1" applyAlignment="1">
      <alignment horizontal="center"/>
    </xf>
    <xf numFmtId="0" fontId="13" fillId="0" borderId="4" xfId="0" applyFont="1" applyBorder="1" applyAlignment="1">
      <alignment horizontal="center" vertical="center"/>
    </xf>
    <xf numFmtId="164" fontId="14" fillId="0" borderId="4" xfId="0" applyNumberFormat="1" applyFont="1" applyBorder="1" applyAlignment="1">
      <alignment horizontal="center" vertical="center"/>
    </xf>
    <xf numFmtId="0" fontId="10" fillId="5" borderId="4" xfId="0" applyFont="1" applyFill="1" applyBorder="1" applyAlignment="1">
      <alignment horizontal="center"/>
    </xf>
    <xf numFmtId="164" fontId="10" fillId="0" borderId="4" xfId="0" applyNumberFormat="1" applyFont="1" applyBorder="1"/>
    <xf numFmtId="0" fontId="0" fillId="0" borderId="1" xfId="0" applyBorder="1"/>
    <xf numFmtId="0" fontId="11" fillId="2" borderId="1" xfId="0" applyFont="1" applyFill="1" applyBorder="1" applyAlignment="1">
      <alignment horizontal="left"/>
    </xf>
    <xf numFmtId="0" fontId="10" fillId="2" borderId="1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4" xfId="0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22" fillId="0" borderId="0" xfId="0" applyFont="1"/>
    <xf numFmtId="0" fontId="18" fillId="0" borderId="0" xfId="0" applyFont="1"/>
    <xf numFmtId="0" fontId="10" fillId="0" borderId="0" xfId="0" applyFont="1" applyAlignment="1">
      <alignment horizontal="center"/>
    </xf>
    <xf numFmtId="0" fontId="23" fillId="0" borderId="0" xfId="0" applyFont="1"/>
    <xf numFmtId="0" fontId="24" fillId="0" borderId="0" xfId="0" applyFont="1"/>
    <xf numFmtId="0" fontId="25" fillId="0" borderId="0" xfId="0" applyFont="1"/>
    <xf numFmtId="0" fontId="7" fillId="6" borderId="4" xfId="0" applyFont="1" applyFill="1" applyBorder="1"/>
    <xf numFmtId="165" fontId="7" fillId="6" borderId="4" xfId="0" applyNumberFormat="1" applyFont="1" applyFill="1" applyBorder="1"/>
    <xf numFmtId="0" fontId="7" fillId="0" borderId="0" xfId="0" applyFont="1"/>
    <xf numFmtId="0" fontId="8" fillId="6" borderId="4" xfId="0" applyFont="1" applyFill="1" applyBorder="1"/>
    <xf numFmtId="165" fontId="8" fillId="6" borderId="4" xfId="0" applyNumberFormat="1" applyFont="1" applyFill="1" applyBorder="1"/>
    <xf numFmtId="0" fontId="8" fillId="0" borderId="0" xfId="0" applyFont="1"/>
    <xf numFmtId="0" fontId="4" fillId="0" borderId="0" xfId="0" applyFont="1"/>
    <xf numFmtId="0" fontId="8" fillId="6" borderId="6" xfId="0" applyFont="1" applyFill="1" applyBorder="1"/>
    <xf numFmtId="0" fontId="8" fillId="6" borderId="7" xfId="0" applyFont="1" applyFill="1" applyBorder="1"/>
    <xf numFmtId="0" fontId="0" fillId="0" borderId="8" xfId="0" applyBorder="1"/>
    <xf numFmtId="0" fontId="4" fillId="7" borderId="8" xfId="0" applyFont="1" applyFill="1" applyBorder="1"/>
    <xf numFmtId="0" fontId="4" fillId="7" borderId="9" xfId="0" applyFont="1" applyFill="1" applyBorder="1"/>
    <xf numFmtId="0" fontId="4" fillId="0" borderId="10" xfId="0" applyFont="1" applyBorder="1"/>
    <xf numFmtId="0" fontId="0" fillId="0" borderId="11" xfId="0" applyBorder="1"/>
    <xf numFmtId="0" fontId="4" fillId="0" borderId="11" xfId="0" applyFont="1" applyBorder="1"/>
    <xf numFmtId="0" fontId="4" fillId="0" borderId="12" xfId="0" applyFont="1" applyBorder="1"/>
    <xf numFmtId="165" fontId="0" fillId="0" borderId="10" xfId="0" applyNumberFormat="1" applyBorder="1"/>
    <xf numFmtId="165" fontId="0" fillId="0" borderId="12" xfId="0" applyNumberFormat="1" applyBorder="1"/>
    <xf numFmtId="0" fontId="4" fillId="0" borderId="13" xfId="0" applyFont="1" applyBorder="1"/>
    <xf numFmtId="165" fontId="0" fillId="0" borderId="1" xfId="0" applyNumberFormat="1" applyBorder="1"/>
    <xf numFmtId="165" fontId="0" fillId="0" borderId="14" xfId="0" applyNumberFormat="1" applyBorder="1"/>
    <xf numFmtId="0" fontId="4" fillId="0" borderId="14" xfId="0" applyFont="1" applyBorder="1"/>
    <xf numFmtId="0" fontId="0" fillId="0" borderId="12" xfId="0" applyBorder="1"/>
    <xf numFmtId="0" fontId="0" fillId="0" borderId="10" xfId="0" applyBorder="1"/>
    <xf numFmtId="0" fontId="26" fillId="2" borderId="4" xfId="0" applyFont="1" applyFill="1" applyBorder="1"/>
    <xf numFmtId="0" fontId="26" fillId="2" borderId="15" xfId="0" applyFont="1" applyFill="1" applyBorder="1"/>
    <xf numFmtId="0" fontId="27" fillId="0" borderId="4" xfId="0" applyFont="1" applyBorder="1" applyAlignment="1">
      <alignment horizontal="center"/>
    </xf>
    <xf numFmtId="0" fontId="27" fillId="0" borderId="4" xfId="0" quotePrefix="1" applyFont="1" applyBorder="1"/>
    <xf numFmtId="15" fontId="27" fillId="0" borderId="4" xfId="0" applyNumberFormat="1" applyFont="1" applyBorder="1" applyAlignment="1">
      <alignment horizontal="center"/>
    </xf>
    <xf numFmtId="0" fontId="27" fillId="0" borderId="4" xfId="0" quotePrefix="1" applyFont="1" applyBorder="1" applyAlignment="1">
      <alignment horizontal="center"/>
    </xf>
    <xf numFmtId="0" fontId="27" fillId="0" borderId="4" xfId="0" applyFont="1" applyBorder="1"/>
    <xf numFmtId="0" fontId="28" fillId="0" borderId="16" xfId="0" applyFont="1" applyBorder="1"/>
    <xf numFmtId="0" fontId="26" fillId="0" borderId="4" xfId="0" applyFont="1" applyBorder="1"/>
    <xf numFmtId="0" fontId="28" fillId="0" borderId="0" xfId="0" applyFont="1"/>
    <xf numFmtId="0" fontId="26" fillId="8" borderId="4" xfId="0" applyFont="1" applyFill="1" applyBorder="1"/>
    <xf numFmtId="0" fontId="27" fillId="9" borderId="4" xfId="0" applyFont="1" applyFill="1" applyBorder="1"/>
    <xf numFmtId="0" fontId="30" fillId="0" borderId="0" xfId="0" applyFont="1"/>
    <xf numFmtId="0" fontId="31" fillId="4" borderId="4" xfId="0" applyFont="1" applyFill="1" applyBorder="1"/>
    <xf numFmtId="49" fontId="27" fillId="5" borderId="19" xfId="0" applyNumberFormat="1" applyFont="1" applyFill="1" applyBorder="1" applyAlignment="1">
      <alignment horizontal="right"/>
    </xf>
    <xf numFmtId="166" fontId="8" fillId="10" borderId="5" xfId="0" applyNumberFormat="1" applyFont="1" applyFill="1" applyBorder="1"/>
    <xf numFmtId="166" fontId="27" fillId="10" borderId="5" xfId="0" applyNumberFormat="1" applyFont="1" applyFill="1" applyBorder="1"/>
    <xf numFmtId="0" fontId="27" fillId="5" borderId="15" xfId="0" applyFont="1" applyFill="1" applyBorder="1" applyAlignment="1">
      <alignment horizontal="right"/>
    </xf>
    <xf numFmtId="0" fontId="27" fillId="5" borderId="20" xfId="0" applyFont="1" applyFill="1" applyBorder="1" applyAlignment="1">
      <alignment horizontal="right"/>
    </xf>
    <xf numFmtId="14" fontId="27" fillId="11" borderId="4" xfId="0" applyNumberFormat="1" applyFont="1" applyFill="1" applyBorder="1"/>
    <xf numFmtId="22" fontId="27" fillId="11" borderId="4" xfId="0" applyNumberFormat="1" applyFont="1" applyFill="1" applyBorder="1"/>
    <xf numFmtId="20" fontId="27" fillId="11" borderId="4" xfId="0" applyNumberFormat="1" applyFont="1" applyFill="1" applyBorder="1"/>
    <xf numFmtId="0" fontId="27" fillId="11" borderId="4" xfId="0" applyFont="1" applyFill="1" applyBorder="1"/>
    <xf numFmtId="22" fontId="0" fillId="0" borderId="0" xfId="0" applyNumberFormat="1"/>
    <xf numFmtId="0" fontId="32" fillId="0" borderId="0" xfId="0" applyFont="1"/>
    <xf numFmtId="0" fontId="5" fillId="0" borderId="0" xfId="0" applyFont="1"/>
    <xf numFmtId="0" fontId="3" fillId="0" borderId="0" xfId="0" applyFont="1"/>
    <xf numFmtId="0" fontId="33" fillId="0" borderId="0" xfId="0" applyFont="1"/>
    <xf numFmtId="14" fontId="8" fillId="0" borderId="0" xfId="0" applyNumberFormat="1" applyFont="1"/>
    <xf numFmtId="0" fontId="2" fillId="0" borderId="0" xfId="0" applyFont="1"/>
    <xf numFmtId="0" fontId="35" fillId="12" borderId="22" xfId="0" applyFont="1" applyFill="1" applyBorder="1"/>
    <xf numFmtId="0" fontId="33" fillId="0" borderId="21" xfId="0" applyFont="1" applyBorder="1"/>
    <xf numFmtId="0" fontId="7" fillId="0" borderId="4" xfId="0" applyFont="1" applyBorder="1" applyAlignment="1">
      <alignment horizontal="center"/>
    </xf>
    <xf numFmtId="0" fontId="8" fillId="0" borderId="17" xfId="0" applyFont="1" applyBorder="1"/>
    <xf numFmtId="6" fontId="8" fillId="0" borderId="19" xfId="0" applyNumberFormat="1" applyFont="1" applyBorder="1"/>
    <xf numFmtId="0" fontId="8" fillId="0" borderId="2" xfId="0" applyFont="1" applyBorder="1"/>
    <xf numFmtId="6" fontId="8" fillId="0" borderId="4" xfId="0" applyNumberFormat="1" applyFont="1" applyBorder="1"/>
    <xf numFmtId="0" fontId="36" fillId="13" borderId="17" xfId="0" applyFont="1" applyFill="1" applyBorder="1"/>
    <xf numFmtId="0" fontId="36" fillId="13" borderId="19" xfId="0" applyFont="1" applyFill="1" applyBorder="1"/>
    <xf numFmtId="0" fontId="36" fillId="13" borderId="4" xfId="0" applyFont="1" applyFill="1" applyBorder="1"/>
    <xf numFmtId="167" fontId="8" fillId="0" borderId="19" xfId="0" applyNumberFormat="1" applyFont="1" applyBorder="1"/>
    <xf numFmtId="9" fontId="8" fillId="0" borderId="4" xfId="0" applyNumberFormat="1" applyFont="1" applyBorder="1"/>
    <xf numFmtId="4" fontId="8" fillId="0" borderId="4" xfId="0" applyNumberFormat="1" applyFont="1" applyBorder="1"/>
    <xf numFmtId="167" fontId="8" fillId="0" borderId="4" xfId="0" applyNumberFormat="1" applyFont="1" applyBorder="1"/>
    <xf numFmtId="0" fontId="1" fillId="0" borderId="0" xfId="0" applyFont="1"/>
    <xf numFmtId="167" fontId="8" fillId="0" borderId="0" xfId="0" applyNumberFormat="1" applyFont="1"/>
    <xf numFmtId="0" fontId="36" fillId="14" borderId="23" xfId="0" applyFont="1" applyFill="1" applyBorder="1"/>
    <xf numFmtId="0" fontId="8" fillId="15" borderId="23" xfId="0" applyFont="1" applyFill="1" applyBorder="1"/>
    <xf numFmtId="0" fontId="8" fillId="0" borderId="23" xfId="0" applyFont="1" applyBorder="1"/>
    <xf numFmtId="0" fontId="37" fillId="0" borderId="0" xfId="0" applyFont="1"/>
    <xf numFmtId="0" fontId="0" fillId="0" borderId="24" xfId="0" applyBorder="1"/>
    <xf numFmtId="0" fontId="0" fillId="0" borderId="9" xfId="0" applyBorder="1"/>
    <xf numFmtId="1" fontId="0" fillId="0" borderId="0" xfId="0" applyNumberFormat="1"/>
    <xf numFmtId="2" fontId="0" fillId="0" borderId="0" xfId="0" applyNumberFormat="1"/>
    <xf numFmtId="0" fontId="5" fillId="2" borderId="2" xfId="0" applyFont="1" applyFill="1" applyBorder="1" applyAlignment="1">
      <alignment horizontal="center"/>
    </xf>
    <xf numFmtId="0" fontId="6" fillId="0" borderId="3" xfId="0" applyFont="1" applyBorder="1"/>
    <xf numFmtId="0" fontId="11" fillId="0" borderId="0" xfId="0" applyFont="1" applyAlignment="1">
      <alignment horizontal="center"/>
    </xf>
    <xf numFmtId="0" fontId="0" fillId="0" borderId="0" xfId="0"/>
    <xf numFmtId="0" fontId="15" fillId="0" borderId="0" xfId="0" applyFont="1" applyAlignment="1">
      <alignment horizontal="center"/>
    </xf>
    <xf numFmtId="0" fontId="28" fillId="2" borderId="17" xfId="0" applyFont="1" applyFill="1" applyBorder="1" applyAlignment="1">
      <alignment horizontal="left"/>
    </xf>
    <xf numFmtId="0" fontId="29" fillId="0" borderId="18" xfId="0" applyFont="1" applyBorder="1"/>
    <xf numFmtId="0" fontId="34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8">
    <dxf>
      <font>
        <color theme="0"/>
      </font>
      <fill>
        <patternFill patternType="solid">
          <fgColor rgb="FFFF0000"/>
          <bgColor rgb="FFFF0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9" Type="http://schemas.openxmlformats.org/officeDocument/2006/relationships/customXml" Target="../customXml/item10.xml"/><Relationship Id="rId21" Type="http://schemas.openxmlformats.org/officeDocument/2006/relationships/externalLink" Target="externalLinks/externalLink2.xml"/><Relationship Id="rId34" Type="http://schemas.openxmlformats.org/officeDocument/2006/relationships/customXml" Target="../customXml/item5.xml"/><Relationship Id="rId42" Type="http://schemas.openxmlformats.org/officeDocument/2006/relationships/customXml" Target="../customXml/item13.xml"/><Relationship Id="rId47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3.xml"/><Relationship Id="rId37" Type="http://schemas.openxmlformats.org/officeDocument/2006/relationships/customXml" Target="../customXml/item8.xml"/><Relationship Id="rId40" Type="http://schemas.openxmlformats.org/officeDocument/2006/relationships/customXml" Target="../customXml/item11.xml"/><Relationship Id="rId45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powerPivotData" Target="model/item.data"/><Relationship Id="rId36" Type="http://schemas.openxmlformats.org/officeDocument/2006/relationships/customXml" Target="../customXml/item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4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Relationship Id="rId27" Type="http://schemas.openxmlformats.org/officeDocument/2006/relationships/sheetMetadata" Target="metadata.xml"/><Relationship Id="rId30" Type="http://schemas.openxmlformats.org/officeDocument/2006/relationships/customXml" Target="../customXml/item1.xml"/><Relationship Id="rId35" Type="http://schemas.openxmlformats.org/officeDocument/2006/relationships/customXml" Target="../customXml/item6.xml"/><Relationship Id="rId43" Type="http://schemas.openxmlformats.org/officeDocument/2006/relationships/customXml" Target="../customXml/item14.xml"/><Relationship Id="rId48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33" Type="http://schemas.openxmlformats.org/officeDocument/2006/relationships/customXml" Target="../customXml/item4.xml"/><Relationship Id="rId38" Type="http://schemas.openxmlformats.org/officeDocument/2006/relationships/customXml" Target="../customXml/item9.xml"/><Relationship Id="rId46" Type="http://schemas.openxmlformats.org/officeDocument/2006/relationships/customXml" Target="../customXml/item17.xml"/><Relationship Id="rId20" Type="http://schemas.openxmlformats.org/officeDocument/2006/relationships/externalLink" Target="externalLinks/externalLink1.xml"/><Relationship Id="rId41" Type="http://schemas.openxmlformats.org/officeDocument/2006/relationships/customXml" Target="../customXml/item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 algn="l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900" b="1" i="1"/>
              <a:t>Revenue'000</a:t>
            </a:r>
            <a:endParaRPr lang="en-IN" sz="800" b="1" i="1"/>
          </a:p>
        </c:rich>
      </c:tx>
      <c:overlay val="0"/>
      <c:spPr>
        <a:solidFill>
          <a:schemeClr val="accent4">
            <a:lumMod val="20000"/>
            <a:lumOff val="80000"/>
            <a:alpha val="0"/>
          </a:schemeClr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 algn="l"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979005222709056E-2"/>
          <c:y val="0.14558024960108404"/>
          <c:w val="0.90804198955458193"/>
          <c:h val="0.7676687134008553"/>
        </c:manualLayout>
      </c:layout>
      <c:lineChart>
        <c:grouping val="standard"/>
        <c:varyColors val="0"/>
        <c:ser>
          <c:idx val="0"/>
          <c:order val="0"/>
          <c:tx>
            <c:strRef>
              <c:f>[1]Charts1!$D$5</c:f>
              <c:strCache>
                <c:ptCount val="1"/>
                <c:pt idx="0">
                  <c:v>Revenue'000</c:v>
                </c:pt>
              </c:strCache>
            </c:strRef>
          </c:tx>
          <c:spPr>
            <a:ln w="22225" cap="flat">
              <a:solidFill>
                <a:schemeClr val="accent1"/>
              </a:solidFill>
              <a:miter lim="800000"/>
              <a:headEnd type="diamond"/>
              <a:tailEnd w="sm" len="sm"/>
            </a:ln>
            <a:effectLst/>
          </c:spPr>
          <c:marker>
            <c:symbol val="diamond"/>
            <c:size val="6"/>
            <c:spPr>
              <a:solidFill>
                <a:srgbClr val="FF0000"/>
              </a:solidFill>
              <a:ln w="9525" cmpd="tri">
                <a:solidFill>
                  <a:srgbClr val="FFC000"/>
                </a:solidFill>
                <a:prstDash val="sysDot"/>
                <a:miter lim="800000"/>
                <a:headEnd w="sm" len="sm"/>
                <a:tailEnd type="stealth" w="sm" len="sm"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36916E0-41A1-4714-8FE3-8DE1B9459E6B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0A8A-45E1-8E32-E5F20018974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8842DC4-D3AF-4FD2-9DA9-D26DE92C1590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A8A-45E1-8E32-E5F20018974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CEE0E85-DFB4-4133-B804-44CA7A1F97E0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A8A-45E1-8E32-E5F20018974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16620C4-9BF5-4140-8D71-F2EA1141D674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A8A-45E1-8E32-E5F20018974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AB1E919-48EA-4277-999B-E004E0665BDE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0A8A-45E1-8E32-E5F20018974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DC3DD003-8DD3-4488-9447-0745BCE79D7A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0A8A-45E1-8E32-E5F20018974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27CE6E3-E7AA-46EA-8E9E-B4B9528A46D6}" type="VALUE">
                      <a:rPr lang="en-US" sz="700" b="0"/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0A8A-45E1-8E32-E5F20018974B}"/>
                </c:ext>
              </c:extLst>
            </c:dLbl>
            <c:dLbl>
              <c:idx val="7"/>
              <c:layout>
                <c:manualLayout>
                  <c:x val="-5.1632389874562493E-2"/>
                  <c:y val="4.6200872940444469E-2"/>
                </c:manualLayout>
              </c:layout>
              <c:tx>
                <c:rich>
                  <a:bodyPr/>
                  <a:lstStyle/>
                  <a:p>
                    <a:fld id="{9AD3E647-6301-41B3-9435-7D5A24489BA4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0A8A-45E1-8E32-E5F20018974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7CA4809-E114-411E-A196-4EAC871431C4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0A8A-45E1-8E32-E5F20018974B}"/>
                </c:ext>
              </c:extLst>
            </c:dLbl>
            <c:dLbl>
              <c:idx val="9"/>
              <c:layout>
                <c:manualLayout>
                  <c:x val="-5.1632389874562548E-2"/>
                  <c:y val="4.3557446030343658E-2"/>
                </c:manualLayout>
              </c:layout>
              <c:tx>
                <c:rich>
                  <a:bodyPr/>
                  <a:lstStyle/>
                  <a:p>
                    <a:fld id="{018FD875-A3D6-4B58-8EF0-3E1FF3F05846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0A8A-45E1-8E32-E5F20018974B}"/>
                </c:ext>
              </c:extLst>
            </c:dLbl>
            <c:dLbl>
              <c:idx val="10"/>
              <c:layout>
                <c:manualLayout>
                  <c:x val="-8.2266493899383744E-2"/>
                  <c:y val="-4.6130252705219615E-2"/>
                </c:manualLayout>
              </c:layout>
              <c:tx>
                <c:rich>
                  <a:bodyPr/>
                  <a:lstStyle/>
                  <a:p>
                    <a:fld id="{298E82BE-ABF8-4B17-BDA6-4452E49E4901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0A8A-45E1-8E32-E5F20018974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7B2E9C02-D27F-4B14-884B-5E35E058B449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0A8A-45E1-8E32-E5F20018974B}"/>
                </c:ext>
              </c:extLst>
            </c:dLbl>
            <c:dLbl>
              <c:idx val="12"/>
              <c:layout>
                <c:manualLayout>
                  <c:x val="-5.4417308422273575E-2"/>
                  <c:y val="-4.6130252705219706E-2"/>
                </c:manualLayout>
              </c:layout>
              <c:tx>
                <c:rich>
                  <a:bodyPr/>
                  <a:lstStyle/>
                  <a:p>
                    <a:fld id="{0012901A-43FB-4A4B-9D3B-06802EE9B17C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C-0A8A-45E1-8E32-E5F20018974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7BC8298-D56C-44D7-9BD3-58B20645722F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0A8A-45E1-8E32-E5F20018974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EC6F18C4-F66D-478B-8C99-95D84CDFB4C9}" type="VALUE">
                      <a:rPr lang="en-US" sz="700"/>
                      <a:pPr/>
                      <a:t>[VALUE]</a:t>
                    </a:fld>
                    <a:endParaRPr lang="en-IN"/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separator>. 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E-0A8A-45E1-8E32-E5F20018974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[1]Charts1!$C$6:$C$20</c:f>
              <c:numCache>
                <c:formatCode>General</c:formatCode>
                <c:ptCount val="15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</c:numCache>
            </c:numRef>
          </c:cat>
          <c:val>
            <c:numRef>
              <c:f>[1]Charts1!$D$6:$D$20</c:f>
              <c:numCache>
                <c:formatCode>General</c:formatCode>
                <c:ptCount val="15"/>
                <c:pt idx="0">
                  <c:v>2156</c:v>
                </c:pt>
                <c:pt idx="1">
                  <c:v>3562</c:v>
                </c:pt>
                <c:pt idx="2">
                  <c:v>7506</c:v>
                </c:pt>
                <c:pt idx="3">
                  <c:v>6258</c:v>
                </c:pt>
                <c:pt idx="4">
                  <c:v>6279</c:v>
                </c:pt>
                <c:pt idx="5">
                  <c:v>1963</c:v>
                </c:pt>
                <c:pt idx="6">
                  <c:v>6736</c:v>
                </c:pt>
                <c:pt idx="7">
                  <c:v>3280</c:v>
                </c:pt>
                <c:pt idx="8">
                  <c:v>8398</c:v>
                </c:pt>
                <c:pt idx="9">
                  <c:v>2882</c:v>
                </c:pt>
                <c:pt idx="10">
                  <c:v>4686</c:v>
                </c:pt>
                <c:pt idx="11">
                  <c:v>6976</c:v>
                </c:pt>
                <c:pt idx="12">
                  <c:v>2173</c:v>
                </c:pt>
                <c:pt idx="13">
                  <c:v>2166</c:v>
                </c:pt>
                <c:pt idx="14">
                  <c:v>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A8A-45E1-8E32-E5F20018974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1216688"/>
        <c:axId val="501224368"/>
      </c:lineChart>
      <c:dateAx>
        <c:axId val="501216688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224368"/>
        <c:crosses val="autoZero"/>
        <c:auto val="1"/>
        <c:lblOffset val="100"/>
        <c:baseTimeUnit val="days"/>
        <c:majorUnit val="2"/>
        <c:majorTimeUnit val="years"/>
        <c:minorUnit val="2"/>
        <c:minorTimeUnit val="years"/>
      </c:dateAx>
      <c:valAx>
        <c:axId val="5012243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501216688"/>
        <c:crossesAt val="1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35892388451445"/>
          <c:y val="0.164716081491114"/>
          <c:w val="0.83391202783153784"/>
          <c:h val="0.7106478400212977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[1]Charts2!$D$5</c:f>
              <c:strCache>
                <c:ptCount val="1"/>
                <c:pt idx="0">
                  <c:v>Revenue'000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 rot="-5400000" spcFirstLastPara="1" vertOverflow="ellipsis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6E798D3-7D3A-40EF-81B2-13FAFC904DD6}" type="VALUE">
                      <a:rPr lang="en-US" sz="400"/>
                      <a:pPr>
                        <a:defRPr sz="400"/>
                      </a:pPr>
                      <a:t>[VALUE]</a:t>
                    </a:fld>
                    <a:endParaRPr lang="en-IN"/>
                  </a:p>
                </c:rich>
              </c:tx>
              <c:numFmt formatCode="_-[$$-409]* #,##0.00_ ;_-[$$-409]* \-#,##0.00\ ;_-[$$-409]* &quot;-&quot;??_ ;_-@_ " sourceLinked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wrap="square" lIns="38100" tIns="19050" rIns="38100" bIns="19050" anchor="ctr" anchorCtr="1">
                  <a:noAutofit/>
                </a:bodyPr>
                <a:lstStyle/>
                <a:p>
                  <a:pPr>
                    <a:defRPr sz="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0069124423963134E-2"/>
                      <c:h val="0.235782230732211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F77B-44A4-8906-FF2989C88FF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77B-44A4-8906-FF2989C88FF4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77B-44A4-8906-FF2989C88FF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77B-44A4-8906-FF2989C88FF4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77B-44A4-8906-FF2989C88FF4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77B-44A4-8906-FF2989C88FF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77B-44A4-8906-FF2989C88FF4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77B-44A4-8906-FF2989C88FF4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77B-44A4-8906-FF2989C88FF4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77B-44A4-8906-FF2989C88FF4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77B-44A4-8906-FF2989C88FF4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77B-44A4-8906-FF2989C88FF4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77B-44A4-8906-FF2989C88FF4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77B-44A4-8906-FF2989C88FF4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77B-44A4-8906-FF2989C88FF4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77B-44A4-8906-FF2989C88FF4}"/>
                </c:ext>
              </c:extLst>
            </c:dLbl>
            <c:numFmt formatCode="_-[$$-409]* #,##0.00_ ;_-[$$-409]* \-#,##0.00\ ;_-[$$-409]* &quot;-&quot;??_ ;_-@_ 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[1]Charts2!$C$6:$C$23</c:f>
              <c:numCache>
                <c:formatCode>General</c:formatCode>
                <c:ptCount val="18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</c:numCache>
            </c:numRef>
          </c:cat>
          <c:val>
            <c:numRef>
              <c:f>[1]Charts2!$D$6:$D$23</c:f>
              <c:numCache>
                <c:formatCode>General</c:formatCode>
                <c:ptCount val="18"/>
                <c:pt idx="0">
                  <c:v>528</c:v>
                </c:pt>
                <c:pt idx="1">
                  <c:v>4550</c:v>
                </c:pt>
                <c:pt idx="2">
                  <c:v>8189</c:v>
                </c:pt>
                <c:pt idx="3">
                  <c:v>1730</c:v>
                </c:pt>
                <c:pt idx="4">
                  <c:v>5262</c:v>
                </c:pt>
                <c:pt idx="5">
                  <c:v>2172</c:v>
                </c:pt>
                <c:pt idx="6">
                  <c:v>4384</c:v>
                </c:pt>
                <c:pt idx="7">
                  <c:v>8709</c:v>
                </c:pt>
                <c:pt idx="8">
                  <c:v>3618</c:v>
                </c:pt>
                <c:pt idx="9">
                  <c:v>6372</c:v>
                </c:pt>
                <c:pt idx="10">
                  <c:v>3456</c:v>
                </c:pt>
                <c:pt idx="11">
                  <c:v>7478</c:v>
                </c:pt>
                <c:pt idx="12">
                  <c:v>4649</c:v>
                </c:pt>
                <c:pt idx="13">
                  <c:v>5831</c:v>
                </c:pt>
                <c:pt idx="14">
                  <c:v>1599</c:v>
                </c:pt>
                <c:pt idx="15">
                  <c:v>3695</c:v>
                </c:pt>
                <c:pt idx="16">
                  <c:v>1678</c:v>
                </c:pt>
                <c:pt idx="17">
                  <c:v>3490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77B-44A4-8906-FF2989C88F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09961728"/>
        <c:axId val="13104340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[1]Charts2!$C$5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solidFill>
                    <a:schemeClr val="accent2">
                      <a:shade val="58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[1]Charts2!$C$6:$C$23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2005</c:v>
                      </c:pt>
                      <c:pt idx="1">
                        <c:v>2006</c:v>
                      </c:pt>
                      <c:pt idx="2">
                        <c:v>2007</c:v>
                      </c:pt>
                      <c:pt idx="3">
                        <c:v>2008</c:v>
                      </c:pt>
                      <c:pt idx="4">
                        <c:v>2009</c:v>
                      </c:pt>
                      <c:pt idx="5">
                        <c:v>2010</c:v>
                      </c:pt>
                      <c:pt idx="6">
                        <c:v>2011</c:v>
                      </c:pt>
                      <c:pt idx="7">
                        <c:v>2012</c:v>
                      </c:pt>
                      <c:pt idx="8">
                        <c:v>2013</c:v>
                      </c:pt>
                      <c:pt idx="9">
                        <c:v>2014</c:v>
                      </c:pt>
                      <c:pt idx="10">
                        <c:v>2015</c:v>
                      </c:pt>
                      <c:pt idx="11">
                        <c:v>2016</c:v>
                      </c:pt>
                      <c:pt idx="12">
                        <c:v>2017</c:v>
                      </c:pt>
                      <c:pt idx="13">
                        <c:v>2018</c:v>
                      </c:pt>
                      <c:pt idx="14">
                        <c:v>2019</c:v>
                      </c:pt>
                      <c:pt idx="15">
                        <c:v>2020</c:v>
                      </c:pt>
                      <c:pt idx="16">
                        <c:v>2021</c:v>
                      </c:pt>
                      <c:pt idx="17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[1]Charts2!$C$6:$C$23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2005</c:v>
                      </c:pt>
                      <c:pt idx="1">
                        <c:v>2006</c:v>
                      </c:pt>
                      <c:pt idx="2">
                        <c:v>2007</c:v>
                      </c:pt>
                      <c:pt idx="3">
                        <c:v>2008</c:v>
                      </c:pt>
                      <c:pt idx="4">
                        <c:v>2009</c:v>
                      </c:pt>
                      <c:pt idx="5">
                        <c:v>2010</c:v>
                      </c:pt>
                      <c:pt idx="6">
                        <c:v>2011</c:v>
                      </c:pt>
                      <c:pt idx="7">
                        <c:v>2012</c:v>
                      </c:pt>
                      <c:pt idx="8">
                        <c:v>2013</c:v>
                      </c:pt>
                      <c:pt idx="9">
                        <c:v>2014</c:v>
                      </c:pt>
                      <c:pt idx="10">
                        <c:v>2015</c:v>
                      </c:pt>
                      <c:pt idx="11">
                        <c:v>2016</c:v>
                      </c:pt>
                      <c:pt idx="12">
                        <c:v>2017</c:v>
                      </c:pt>
                      <c:pt idx="13">
                        <c:v>2018</c:v>
                      </c:pt>
                      <c:pt idx="14">
                        <c:v>2019</c:v>
                      </c:pt>
                      <c:pt idx="15">
                        <c:v>2020</c:v>
                      </c:pt>
                      <c:pt idx="16">
                        <c:v>2021</c:v>
                      </c:pt>
                      <c:pt idx="17">
                        <c:v>2022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2-F77B-44A4-8906-FF2989C88FF4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09961728"/>
        <c:axId val="131043404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[1]Charts2!$E$5</c15:sqref>
                        </c15:formulaRef>
                      </c:ext>
                    </c:extLst>
                    <c:strCache>
                      <c:ptCount val="1"/>
                      <c:pt idx="0">
                        <c:v>Running 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tint val="86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[1]Charts2!$C$6:$C$23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2005</c:v>
                      </c:pt>
                      <c:pt idx="1">
                        <c:v>2006</c:v>
                      </c:pt>
                      <c:pt idx="2">
                        <c:v>2007</c:v>
                      </c:pt>
                      <c:pt idx="3">
                        <c:v>2008</c:v>
                      </c:pt>
                      <c:pt idx="4">
                        <c:v>2009</c:v>
                      </c:pt>
                      <c:pt idx="5">
                        <c:v>2010</c:v>
                      </c:pt>
                      <c:pt idx="6">
                        <c:v>2011</c:v>
                      </c:pt>
                      <c:pt idx="7">
                        <c:v>2012</c:v>
                      </c:pt>
                      <c:pt idx="8">
                        <c:v>2013</c:v>
                      </c:pt>
                      <c:pt idx="9">
                        <c:v>2014</c:v>
                      </c:pt>
                      <c:pt idx="10">
                        <c:v>2015</c:v>
                      </c:pt>
                      <c:pt idx="11">
                        <c:v>2016</c:v>
                      </c:pt>
                      <c:pt idx="12">
                        <c:v>2017</c:v>
                      </c:pt>
                      <c:pt idx="13">
                        <c:v>2018</c:v>
                      </c:pt>
                      <c:pt idx="14">
                        <c:v>2019</c:v>
                      </c:pt>
                      <c:pt idx="15">
                        <c:v>2020</c:v>
                      </c:pt>
                      <c:pt idx="16">
                        <c:v>2021</c:v>
                      </c:pt>
                      <c:pt idx="17">
                        <c:v>2022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[1]Charts2!$E$6:$E$23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1">
                        <c:v>5078</c:v>
                      </c:pt>
                      <c:pt idx="2">
                        <c:v>13267</c:v>
                      </c:pt>
                      <c:pt idx="3">
                        <c:v>14997</c:v>
                      </c:pt>
                      <c:pt idx="4">
                        <c:v>20259</c:v>
                      </c:pt>
                      <c:pt idx="5">
                        <c:v>22431</c:v>
                      </c:pt>
                      <c:pt idx="6">
                        <c:v>26815</c:v>
                      </c:pt>
                      <c:pt idx="7">
                        <c:v>35524</c:v>
                      </c:pt>
                      <c:pt idx="8">
                        <c:v>39142</c:v>
                      </c:pt>
                      <c:pt idx="9">
                        <c:v>45514</c:v>
                      </c:pt>
                      <c:pt idx="10">
                        <c:v>48970</c:v>
                      </c:pt>
                      <c:pt idx="11">
                        <c:v>56448</c:v>
                      </c:pt>
                      <c:pt idx="12">
                        <c:v>61097</c:v>
                      </c:pt>
                      <c:pt idx="13">
                        <c:v>66928</c:v>
                      </c:pt>
                      <c:pt idx="14">
                        <c:v>68527</c:v>
                      </c:pt>
                      <c:pt idx="15">
                        <c:v>72222</c:v>
                      </c:pt>
                      <c:pt idx="16">
                        <c:v>73900</c:v>
                      </c:pt>
                      <c:pt idx="17">
                        <c:v>77390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3-F77B-44A4-8906-FF2989C88FF4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3"/>
          <c:order val="3"/>
          <c:tx>
            <c:strRef>
              <c:f>[1]Charts2!$F$5</c:f>
              <c:strCache>
                <c:ptCount val="1"/>
                <c:pt idx="0">
                  <c:v>%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  <a:beve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662D-48C8-9BFF-22C490E63A4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06C90F6-647D-4FE8-A7F4-B89CAFF2768B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662D-48C8-9BFF-22C490E63A4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F4A2C2A-BA13-419C-9A0F-7BA4B94B75F2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662D-48C8-9BFF-22C490E63A4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B76A62A-5381-478D-A761-B4C1DA702736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662D-48C8-9BFF-22C490E63A4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FD7D740-C94C-4D08-B640-1240BDDF2502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662D-48C8-9BFF-22C490E63A4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DF12BB1-6AB2-4AEC-A436-F34049AD33BE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662D-48C8-9BFF-22C490E63A4C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600" b="0" i="0" u="none" strike="noStrike" kern="1200" baseline="0">
                        <a:pattFill prst="pct5">
                          <a:fgClr>
                            <a:schemeClr val="tx1">
                              <a:lumMod val="75000"/>
                              <a:lumOff val="25000"/>
                            </a:schemeClr>
                          </a:fgClr>
                          <a:bgClr>
                            <a:schemeClr val="bg1"/>
                          </a:bgClr>
                        </a:pattFill>
                        <a:latin typeface="+mn-lt"/>
                        <a:ea typeface="+mn-ea"/>
                        <a:cs typeface="+mn-cs"/>
                      </a:defRPr>
                    </a:pPr>
                    <a:fld id="{BB07E822-654B-4E5E-B027-197AAA98EB7B}" type="CELLRANGE">
                      <a:rPr lang="en-IN"/>
                      <a:pPr>
                        <a:defRPr sz="600">
                          <a:pattFill prst="pct5">
                            <a:fgClr>
                              <a:schemeClr val="tx1">
                                <a:lumMod val="75000"/>
                                <a:lumOff val="25000"/>
                              </a:schemeClr>
                            </a:fgClr>
                            <a:bgClr>
                              <a:schemeClr val="bg1"/>
                            </a:bgClr>
                          </a:pattFill>
                        </a:defRPr>
                      </a:pPr>
                      <a:t>[CELLRANGE]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600" b="0" i="0" u="none" strike="noStrike" kern="1200" baseline="0">
                      <a:pattFill prst="pct5">
                        <a:fgClr>
                          <a:schemeClr val="tx1">
                            <a:lumMod val="75000"/>
                            <a:lumOff val="25000"/>
                          </a:schemeClr>
                        </a:fgClr>
                        <a:bgClr>
                          <a:schemeClr val="bg1"/>
                        </a:bgClr>
                      </a:patt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662D-48C8-9BFF-22C490E63A4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F1632ED4-D4DE-415F-99F9-77E0D4D092CA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662D-48C8-9BFF-22C490E63A4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9B153557-CF9B-405F-86F1-31F2283715CC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662D-48C8-9BFF-22C490E63A4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52D87F5-B0DF-4A98-8A5B-6FEBBE77C0BF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662D-48C8-9BFF-22C490E63A4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69A0D74A-BC7A-481B-9252-FD6EA9AB074D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62D-48C8-9BFF-22C490E63A4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3DBF54EB-0AE1-4B6C-BC0E-9E339E6C361F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662D-48C8-9BFF-22C490E63A4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D0F22C65-68AE-44CD-B7EE-F1598133C107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662D-48C8-9BFF-22C490E63A4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F1BCA24-A340-4249-936C-8F9FD5DAB8A2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662D-48C8-9BFF-22C490E63A4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18E6B81-0215-4849-9976-FA7983020BD2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662D-48C8-9BFF-22C490E63A4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6FFC18EE-B107-4315-BEAC-87BF3C6805D3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662D-48C8-9BFF-22C490E63A4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6127B92B-04D1-45AB-B095-1ACD0F347ACC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662D-48C8-9BFF-22C490E63A4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DB8D997E-9AC6-4BA1-9D5C-DBAB1EB85131}" type="CELLRANGE">
                      <a:rPr lang="en-IN"/>
                      <a:pPr/>
                      <a:t>[CELLRANGE]</a:t>
                    </a:fld>
                    <a:endParaRPr lang="en-IN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662D-48C8-9BFF-22C490E63A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[1]Charts2!$F$6:$F$23</c:f>
              <c:numCache>
                <c:formatCode>General</c:formatCode>
                <c:ptCount val="18"/>
                <c:pt idx="1">
                  <c:v>6.5615712624370076E-2</c:v>
                </c:pt>
                <c:pt idx="2">
                  <c:v>0.17143041736658482</c:v>
                </c:pt>
                <c:pt idx="3">
                  <c:v>0.19378472670887711</c:v>
                </c:pt>
                <c:pt idx="4">
                  <c:v>0.26177800749450836</c:v>
                </c:pt>
                <c:pt idx="5">
                  <c:v>0.28984364905026488</c:v>
                </c:pt>
                <c:pt idx="6">
                  <c:v>0.34649179480553044</c:v>
                </c:pt>
                <c:pt idx="7">
                  <c:v>0.45902571391652669</c:v>
                </c:pt>
                <c:pt idx="8">
                  <c:v>0.50577594004393334</c:v>
                </c:pt>
                <c:pt idx="9">
                  <c:v>0.58811215919369431</c:v>
                </c:pt>
                <c:pt idx="10">
                  <c:v>0.6327690916139036</c:v>
                </c:pt>
                <c:pt idx="11">
                  <c:v>0.72939656286341903</c:v>
                </c:pt>
                <c:pt idx="12">
                  <c:v>0.78946892363354437</c:v>
                </c:pt>
                <c:pt idx="13">
                  <c:v>0.86481457552655383</c:v>
                </c:pt>
                <c:pt idx="14">
                  <c:v>0.88547615971055693</c:v>
                </c:pt>
                <c:pt idx="15">
                  <c:v>0.93322134642718702</c:v>
                </c:pt>
                <c:pt idx="16">
                  <c:v>0.95490373433260112</c:v>
                </c:pt>
                <c:pt idx="17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Charts2!$F$6:$F$23</c15:f>
                <c15:dlblRangeCache>
                  <c:ptCount val="18"/>
                  <c:pt idx="1">
                    <c:v>7%</c:v>
                  </c:pt>
                  <c:pt idx="2">
                    <c:v>17%</c:v>
                  </c:pt>
                  <c:pt idx="3">
                    <c:v>19%</c:v>
                  </c:pt>
                  <c:pt idx="4">
                    <c:v>26%</c:v>
                  </c:pt>
                  <c:pt idx="5">
                    <c:v>29%</c:v>
                  </c:pt>
                  <c:pt idx="6">
                    <c:v>35%</c:v>
                  </c:pt>
                  <c:pt idx="7">
                    <c:v>46%</c:v>
                  </c:pt>
                  <c:pt idx="8">
                    <c:v>51%</c:v>
                  </c:pt>
                  <c:pt idx="9">
                    <c:v>59%</c:v>
                  </c:pt>
                  <c:pt idx="10">
                    <c:v>63%</c:v>
                  </c:pt>
                  <c:pt idx="11">
                    <c:v>73%</c:v>
                  </c:pt>
                  <c:pt idx="12">
                    <c:v>79%</c:v>
                  </c:pt>
                  <c:pt idx="13">
                    <c:v>86%</c:v>
                  </c:pt>
                  <c:pt idx="14">
                    <c:v>89%</c:v>
                  </c:pt>
                  <c:pt idx="15">
                    <c:v>93%</c:v>
                  </c:pt>
                  <c:pt idx="16">
                    <c:v>95%</c:v>
                  </c:pt>
                  <c:pt idx="17">
                    <c:v>100%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1-F77B-44A4-8906-FF2989C88FF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94772208"/>
        <c:axId val="1394887456"/>
      </c:lineChart>
      <c:catAx>
        <c:axId val="150996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434048"/>
        <c:crosses val="autoZero"/>
        <c:auto val="1"/>
        <c:lblAlgn val="ctr"/>
        <c:lblOffset val="100"/>
        <c:noMultiLvlLbl val="0"/>
      </c:catAx>
      <c:valAx>
        <c:axId val="131043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961728"/>
        <c:crosses val="autoZero"/>
        <c:crossBetween val="between"/>
      </c:valAx>
      <c:valAx>
        <c:axId val="1394887456"/>
        <c:scaling>
          <c:orientation val="minMax"/>
          <c:max val="1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72208"/>
        <c:crosses val="max"/>
        <c:crossBetween val="between"/>
      </c:valAx>
      <c:catAx>
        <c:axId val="1394772208"/>
        <c:scaling>
          <c:orientation val="minMax"/>
        </c:scaling>
        <c:delete val="1"/>
        <c:axPos val="b"/>
        <c:majorTickMark val="out"/>
        <c:minorTickMark val="none"/>
        <c:tickLblPos val="nextTo"/>
        <c:crossAx val="1394887456"/>
        <c:crossesAt val="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accent6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890733315327673E-2"/>
          <c:y val="0.13505383255664472"/>
          <c:w val="0.85853018372703416"/>
          <c:h val="0.72088764946048411"/>
        </c:manualLayout>
      </c:layout>
      <c:scatterChart>
        <c:scatterStyle val="smoothMarker"/>
        <c:varyColors val="0"/>
        <c:ser>
          <c:idx val="0"/>
          <c:order val="0"/>
          <c:tx>
            <c:v>weight vs horsepower</c:v>
          </c:tx>
          <c:spPr>
            <a:ln w="9525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25400" cap="rnd" cmpd="thickThin">
                <a:solidFill>
                  <a:schemeClr val="accent2">
                    <a:lumMod val="50000"/>
                  </a:schemeClr>
                </a:solidFill>
                <a:prstDash val="lgDash"/>
                <a:headEnd type="oval" w="lg" len="lg"/>
                <a:tailEnd type="triangle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1.5749676027338687E-3"/>
                  <c:y val="-4.46210174249052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'[1]3'!$C$6:$C$37</c:f>
              <c:numCache>
                <c:formatCode>General</c:formatCode>
                <c:ptCount val="32"/>
                <c:pt idx="0">
                  <c:v>130</c:v>
                </c:pt>
                <c:pt idx="1">
                  <c:v>165</c:v>
                </c:pt>
                <c:pt idx="2">
                  <c:v>150</c:v>
                </c:pt>
                <c:pt idx="3">
                  <c:v>150</c:v>
                </c:pt>
                <c:pt idx="4">
                  <c:v>140</c:v>
                </c:pt>
                <c:pt idx="5">
                  <c:v>198</c:v>
                </c:pt>
                <c:pt idx="6">
                  <c:v>220</c:v>
                </c:pt>
                <c:pt idx="7">
                  <c:v>215</c:v>
                </c:pt>
                <c:pt idx="8">
                  <c:v>225</c:v>
                </c:pt>
                <c:pt idx="9">
                  <c:v>190</c:v>
                </c:pt>
                <c:pt idx="10">
                  <c:v>170</c:v>
                </c:pt>
                <c:pt idx="11">
                  <c:v>160</c:v>
                </c:pt>
                <c:pt idx="12">
                  <c:v>150</c:v>
                </c:pt>
                <c:pt idx="13">
                  <c:v>225</c:v>
                </c:pt>
                <c:pt idx="14">
                  <c:v>95</c:v>
                </c:pt>
                <c:pt idx="15">
                  <c:v>95</c:v>
                </c:pt>
                <c:pt idx="16">
                  <c:v>97</c:v>
                </c:pt>
                <c:pt idx="17">
                  <c:v>85</c:v>
                </c:pt>
                <c:pt idx="18">
                  <c:v>88</c:v>
                </c:pt>
                <c:pt idx="19">
                  <c:v>46</c:v>
                </c:pt>
                <c:pt idx="20">
                  <c:v>87</c:v>
                </c:pt>
                <c:pt idx="21">
                  <c:v>90</c:v>
                </c:pt>
                <c:pt idx="22">
                  <c:v>95</c:v>
                </c:pt>
                <c:pt idx="23">
                  <c:v>113</c:v>
                </c:pt>
                <c:pt idx="24">
                  <c:v>90</c:v>
                </c:pt>
                <c:pt idx="25">
                  <c:v>215</c:v>
                </c:pt>
                <c:pt idx="26">
                  <c:v>200</c:v>
                </c:pt>
                <c:pt idx="27">
                  <c:v>210</c:v>
                </c:pt>
                <c:pt idx="28">
                  <c:v>193</c:v>
                </c:pt>
                <c:pt idx="29">
                  <c:v>88</c:v>
                </c:pt>
                <c:pt idx="30">
                  <c:v>90</c:v>
                </c:pt>
                <c:pt idx="31">
                  <c:v>95</c:v>
                </c:pt>
              </c:numCache>
            </c:numRef>
          </c:xVal>
          <c:yVal>
            <c:numRef>
              <c:f>'[1]3'!$D$6:$D$37</c:f>
              <c:numCache>
                <c:formatCode>General</c:formatCode>
                <c:ptCount val="32"/>
                <c:pt idx="0">
                  <c:v>3504</c:v>
                </c:pt>
                <c:pt idx="1">
                  <c:v>3693</c:v>
                </c:pt>
                <c:pt idx="2">
                  <c:v>3436</c:v>
                </c:pt>
                <c:pt idx="3">
                  <c:v>3433</c:v>
                </c:pt>
                <c:pt idx="4">
                  <c:v>3449</c:v>
                </c:pt>
                <c:pt idx="5">
                  <c:v>4341</c:v>
                </c:pt>
                <c:pt idx="6">
                  <c:v>4354</c:v>
                </c:pt>
                <c:pt idx="7">
                  <c:v>4312</c:v>
                </c:pt>
                <c:pt idx="8">
                  <c:v>4425</c:v>
                </c:pt>
                <c:pt idx="9">
                  <c:v>3850</c:v>
                </c:pt>
                <c:pt idx="10">
                  <c:v>3563</c:v>
                </c:pt>
                <c:pt idx="11">
                  <c:v>3609</c:v>
                </c:pt>
                <c:pt idx="12">
                  <c:v>3761</c:v>
                </c:pt>
                <c:pt idx="13">
                  <c:v>3086</c:v>
                </c:pt>
                <c:pt idx="14">
                  <c:v>2372</c:v>
                </c:pt>
                <c:pt idx="15">
                  <c:v>2833</c:v>
                </c:pt>
                <c:pt idx="16">
                  <c:v>2774</c:v>
                </c:pt>
                <c:pt idx="17">
                  <c:v>2587</c:v>
                </c:pt>
                <c:pt idx="18">
                  <c:v>2130</c:v>
                </c:pt>
                <c:pt idx="19">
                  <c:v>1835</c:v>
                </c:pt>
                <c:pt idx="20">
                  <c:v>2672</c:v>
                </c:pt>
                <c:pt idx="21">
                  <c:v>2430</c:v>
                </c:pt>
                <c:pt idx="22">
                  <c:v>2375</c:v>
                </c:pt>
                <c:pt idx="23">
                  <c:v>2234</c:v>
                </c:pt>
                <c:pt idx="24">
                  <c:v>2648</c:v>
                </c:pt>
                <c:pt idx="25">
                  <c:v>4615</c:v>
                </c:pt>
                <c:pt idx="26">
                  <c:v>4376</c:v>
                </c:pt>
                <c:pt idx="27">
                  <c:v>4382</c:v>
                </c:pt>
                <c:pt idx="28">
                  <c:v>4732</c:v>
                </c:pt>
                <c:pt idx="29">
                  <c:v>2130</c:v>
                </c:pt>
                <c:pt idx="30">
                  <c:v>2264</c:v>
                </c:pt>
                <c:pt idx="31">
                  <c:v>2228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A0-4584-AD17-44EDC419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404336"/>
        <c:axId val="105836112"/>
      </c:scatterChart>
      <c:valAx>
        <c:axId val="9840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36112"/>
        <c:crosses val="autoZero"/>
        <c:crossBetween val="midCat"/>
      </c:valAx>
      <c:valAx>
        <c:axId val="1058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0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228600</xdr:colOff>
      <xdr:row>10</xdr:row>
      <xdr:rowOff>15240</xdr:rowOff>
    </xdr:from>
    <xdr:to>
      <xdr:col>23</xdr:col>
      <xdr:colOff>267179</xdr:colOff>
      <xdr:row>24</xdr:row>
      <xdr:rowOff>45945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3080" y="1767840"/>
          <a:ext cx="5524979" cy="2591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83820</xdr:colOff>
      <xdr:row>3</xdr:row>
      <xdr:rowOff>30480</xdr:rowOff>
    </xdr:from>
    <xdr:to>
      <xdr:col>21</xdr:col>
      <xdr:colOff>23066</xdr:colOff>
      <xdr:row>15</xdr:row>
      <xdr:rowOff>160221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9620" y="579120"/>
          <a:ext cx="2377646" cy="23243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466725</xdr:colOff>
      <xdr:row>6</xdr:row>
      <xdr:rowOff>57150</xdr:rowOff>
    </xdr:from>
    <xdr:ext cx="4572000" cy="18097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10425" y="1108710"/>
          <a:ext cx="4572000" cy="1809750"/>
        </a:xfrm>
        <a:prstGeom prst="rect">
          <a:avLst/>
        </a:prstGeom>
        <a:noFill/>
      </xdr:spPr>
    </xdr:pic>
    <xdr:clientData fLocksWithSheet="0"/>
  </xdr:oneCellAnchor>
  <xdr:twoCellAnchor>
    <xdr:from>
      <xdr:col>11</xdr:col>
      <xdr:colOff>492369</xdr:colOff>
      <xdr:row>22</xdr:row>
      <xdr:rowOff>5861</xdr:rowOff>
    </xdr:from>
    <xdr:to>
      <xdr:col>19</xdr:col>
      <xdr:colOff>320040</xdr:colOff>
      <xdr:row>35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241935</xdr:colOff>
      <xdr:row>0</xdr:row>
      <xdr:rowOff>51435</xdr:rowOff>
    </xdr:from>
    <xdr:ext cx="3905250" cy="22574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24875" y="51435"/>
          <a:ext cx="3905250" cy="2257425"/>
        </a:xfrm>
        <a:prstGeom prst="rect">
          <a:avLst/>
        </a:prstGeom>
        <a:noFill/>
      </xdr:spPr>
    </xdr:pic>
    <xdr:clientData fLocksWithSheet="0"/>
  </xdr:oneCellAnchor>
  <xdr:twoCellAnchor>
    <xdr:from>
      <xdr:col>13</xdr:col>
      <xdr:colOff>251460</xdr:colOff>
      <xdr:row>14</xdr:row>
      <xdr:rowOff>53340</xdr:rowOff>
    </xdr:from>
    <xdr:to>
      <xdr:col>19</xdr:col>
      <xdr:colOff>571500</xdr:colOff>
      <xdr:row>28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552450</xdr:colOff>
      <xdr:row>3</xdr:row>
      <xdr:rowOff>57150</xdr:rowOff>
    </xdr:from>
    <xdr:ext cx="6057900" cy="3848100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44790" y="582930"/>
          <a:ext cx="6057900" cy="3848100"/>
        </a:xfrm>
        <a:prstGeom prst="rect">
          <a:avLst/>
        </a:prstGeom>
        <a:noFill/>
      </xdr:spPr>
    </xdr:pic>
    <xdr:clientData fLocksWithSheet="0"/>
  </xdr:oneCellAnchor>
  <xdr:twoCellAnchor>
    <xdr:from>
      <xdr:col>13</xdr:col>
      <xdr:colOff>15240</xdr:colOff>
      <xdr:row>26</xdr:row>
      <xdr:rowOff>22860</xdr:rowOff>
    </xdr:from>
    <xdr:to>
      <xdr:col>23</xdr:col>
      <xdr:colOff>152400</xdr:colOff>
      <xdr:row>51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68580</xdr:colOff>
      <xdr:row>22</xdr:row>
      <xdr:rowOff>99060</xdr:rowOff>
    </xdr:from>
    <xdr:to>
      <xdr:col>21</xdr:col>
      <xdr:colOff>586740</xdr:colOff>
      <xdr:row>33</xdr:row>
      <xdr:rowOff>45890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9920" y="4122420"/>
          <a:ext cx="6004560" cy="1958510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8</xdr:row>
      <xdr:rowOff>119375</xdr:rowOff>
    </xdr:from>
    <xdr:to>
      <xdr:col>21</xdr:col>
      <xdr:colOff>579120</xdr:colOff>
      <xdr:row>20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7480" y="1582415"/>
          <a:ext cx="6469380" cy="20904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525780</xdr:colOff>
          <xdr:row>6</xdr:row>
          <xdr:rowOff>121920</xdr:rowOff>
        </xdr:from>
        <xdr:to>
          <xdr:col>16</xdr:col>
          <xdr:colOff>358140</xdr:colOff>
          <xdr:row>9</xdr:row>
          <xdr:rowOff>106680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2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IN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Press to Enter Emploee Data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radha\ExelR%20Assigments\exelR_assignment_Excel\Assignment%20Day%208.xlsx" TargetMode="External"/><Relationship Id="rId1" Type="http://schemas.openxmlformats.org/officeDocument/2006/relationships/externalLinkPath" Target="Assignment%20Day%208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adha\AppData\Roaming\Microsoft\Excel\XLSTART\PERSONAL.XLSB" TargetMode="External"/><Relationship Id="rId1" Type="http://schemas.microsoft.com/office/2006/relationships/xlExternalLinkPath/xlStartup" Target="PERSO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harts1"/>
      <sheetName val="Charts2"/>
      <sheetName val="3"/>
    </sheetNames>
    <sheetDataSet>
      <sheetData sheetId="0">
        <row r="5">
          <cell r="D5" t="str">
            <v>Revenue'000</v>
          </cell>
        </row>
        <row r="6">
          <cell r="C6">
            <v>1990</v>
          </cell>
          <cell r="D6">
            <v>2156</v>
          </cell>
        </row>
        <row r="7">
          <cell r="C7">
            <v>1991</v>
          </cell>
          <cell r="D7">
            <v>3562</v>
          </cell>
        </row>
        <row r="8">
          <cell r="C8">
            <v>1992</v>
          </cell>
          <cell r="D8">
            <v>7506</v>
          </cell>
        </row>
        <row r="9">
          <cell r="C9">
            <v>1993</v>
          </cell>
          <cell r="D9">
            <v>6258</v>
          </cell>
        </row>
        <row r="10">
          <cell r="C10">
            <v>1994</v>
          </cell>
          <cell r="D10">
            <v>6279</v>
          </cell>
        </row>
        <row r="11">
          <cell r="C11">
            <v>1995</v>
          </cell>
          <cell r="D11">
            <v>1963</v>
          </cell>
        </row>
        <row r="12">
          <cell r="C12">
            <v>1996</v>
          </cell>
          <cell r="D12">
            <v>6736</v>
          </cell>
        </row>
        <row r="13">
          <cell r="C13">
            <v>1997</v>
          </cell>
          <cell r="D13">
            <v>3280</v>
          </cell>
        </row>
        <row r="14">
          <cell r="C14">
            <v>1998</v>
          </cell>
          <cell r="D14">
            <v>8398</v>
          </cell>
        </row>
        <row r="15">
          <cell r="C15">
            <v>1999</v>
          </cell>
          <cell r="D15">
            <v>2882</v>
          </cell>
        </row>
        <row r="16">
          <cell r="C16">
            <v>2000</v>
          </cell>
          <cell r="D16">
            <v>4686</v>
          </cell>
        </row>
        <row r="17">
          <cell r="C17">
            <v>2001</v>
          </cell>
          <cell r="D17">
            <v>6976</v>
          </cell>
        </row>
        <row r="18">
          <cell r="C18">
            <v>2002</v>
          </cell>
          <cell r="D18">
            <v>2173</v>
          </cell>
        </row>
        <row r="19">
          <cell r="C19">
            <v>2003</v>
          </cell>
          <cell r="D19">
            <v>2166</v>
          </cell>
        </row>
        <row r="20">
          <cell r="C20">
            <v>2004</v>
          </cell>
          <cell r="D20">
            <v>8418</v>
          </cell>
        </row>
      </sheetData>
      <sheetData sheetId="1">
        <row r="5">
          <cell r="C5" t="str">
            <v>Date</v>
          </cell>
          <cell r="D5" t="str">
            <v>Revenue'000</v>
          </cell>
          <cell r="E5" t="str">
            <v>Running Total</v>
          </cell>
          <cell r="F5" t="str">
            <v>%</v>
          </cell>
        </row>
        <row r="6">
          <cell r="C6">
            <v>2005</v>
          </cell>
          <cell r="D6">
            <v>528</v>
          </cell>
          <cell r="E6"/>
          <cell r="F6"/>
        </row>
        <row r="7">
          <cell r="C7">
            <v>2006</v>
          </cell>
          <cell r="D7">
            <v>4550</v>
          </cell>
          <cell r="E7">
            <v>5078</v>
          </cell>
          <cell r="F7">
            <v>6.5615712624370076E-2</v>
          </cell>
        </row>
        <row r="8">
          <cell r="C8">
            <v>2007</v>
          </cell>
          <cell r="D8">
            <v>8189</v>
          </cell>
          <cell r="E8">
            <v>13267</v>
          </cell>
          <cell r="F8">
            <v>0.17143041736658482</v>
          </cell>
        </row>
        <row r="9">
          <cell r="C9">
            <v>2008</v>
          </cell>
          <cell r="D9">
            <v>1730</v>
          </cell>
          <cell r="E9">
            <v>14997</v>
          </cell>
          <cell r="F9">
            <v>0.19378472670887711</v>
          </cell>
        </row>
        <row r="10">
          <cell r="C10">
            <v>2009</v>
          </cell>
          <cell r="D10">
            <v>5262</v>
          </cell>
          <cell r="E10">
            <v>20259</v>
          </cell>
          <cell r="F10">
            <v>0.26177800749450836</v>
          </cell>
        </row>
        <row r="11">
          <cell r="C11">
            <v>2010</v>
          </cell>
          <cell r="D11">
            <v>2172</v>
          </cell>
          <cell r="E11">
            <v>22431</v>
          </cell>
          <cell r="F11">
            <v>0.28984364905026488</v>
          </cell>
        </row>
        <row r="12">
          <cell r="C12">
            <v>2011</v>
          </cell>
          <cell r="D12">
            <v>4384</v>
          </cell>
          <cell r="E12">
            <v>26815</v>
          </cell>
          <cell r="F12">
            <v>0.34649179480553044</v>
          </cell>
        </row>
        <row r="13">
          <cell r="C13">
            <v>2012</v>
          </cell>
          <cell r="D13">
            <v>8709</v>
          </cell>
          <cell r="E13">
            <v>35524</v>
          </cell>
          <cell r="F13">
            <v>0.45902571391652669</v>
          </cell>
        </row>
        <row r="14">
          <cell r="C14">
            <v>2013</v>
          </cell>
          <cell r="D14">
            <v>3618</v>
          </cell>
          <cell r="E14">
            <v>39142</v>
          </cell>
          <cell r="F14">
            <v>0.50577594004393334</v>
          </cell>
        </row>
        <row r="15">
          <cell r="C15">
            <v>2014</v>
          </cell>
          <cell r="D15">
            <v>6372</v>
          </cell>
          <cell r="E15">
            <v>45514</v>
          </cell>
          <cell r="F15">
            <v>0.58811215919369431</v>
          </cell>
        </row>
        <row r="16">
          <cell r="C16">
            <v>2015</v>
          </cell>
          <cell r="D16">
            <v>3456</v>
          </cell>
          <cell r="E16">
            <v>48970</v>
          </cell>
          <cell r="F16">
            <v>0.6327690916139036</v>
          </cell>
        </row>
        <row r="17">
          <cell r="C17">
            <v>2016</v>
          </cell>
          <cell r="D17">
            <v>7478</v>
          </cell>
          <cell r="E17">
            <v>56448</v>
          </cell>
          <cell r="F17">
            <v>0.72939656286341903</v>
          </cell>
        </row>
        <row r="18">
          <cell r="C18">
            <v>2017</v>
          </cell>
          <cell r="D18">
            <v>4649</v>
          </cell>
          <cell r="E18">
            <v>61097</v>
          </cell>
          <cell r="F18">
            <v>0.78946892363354437</v>
          </cell>
        </row>
        <row r="19">
          <cell r="C19">
            <v>2018</v>
          </cell>
          <cell r="D19">
            <v>5831</v>
          </cell>
          <cell r="E19">
            <v>66928</v>
          </cell>
          <cell r="F19">
            <v>0.86481457552655383</v>
          </cell>
        </row>
        <row r="20">
          <cell r="C20">
            <v>2019</v>
          </cell>
          <cell r="D20">
            <v>1599</v>
          </cell>
          <cell r="E20">
            <v>68527</v>
          </cell>
          <cell r="F20">
            <v>0.88547615971055693</v>
          </cell>
        </row>
        <row r="21">
          <cell r="C21">
            <v>2020</v>
          </cell>
          <cell r="D21">
            <v>3695</v>
          </cell>
          <cell r="E21">
            <v>72222</v>
          </cell>
          <cell r="F21">
            <v>0.93322134642718702</v>
          </cell>
        </row>
        <row r="22">
          <cell r="C22">
            <v>2021</v>
          </cell>
          <cell r="D22">
            <v>1678</v>
          </cell>
          <cell r="E22">
            <v>73900</v>
          </cell>
          <cell r="F22">
            <v>0.95490373433260112</v>
          </cell>
        </row>
        <row r="23">
          <cell r="C23">
            <v>2022</v>
          </cell>
          <cell r="D23">
            <v>3490</v>
          </cell>
          <cell r="E23">
            <v>77390</v>
          </cell>
          <cell r="F23">
            <v>1</v>
          </cell>
        </row>
      </sheetData>
      <sheetData sheetId="2">
        <row r="6">
          <cell r="C6">
            <v>130</v>
          </cell>
          <cell r="D6">
            <v>3504</v>
          </cell>
        </row>
        <row r="7">
          <cell r="C7">
            <v>165</v>
          </cell>
          <cell r="D7">
            <v>3693</v>
          </cell>
        </row>
        <row r="8">
          <cell r="C8">
            <v>150</v>
          </cell>
          <cell r="D8">
            <v>3436</v>
          </cell>
        </row>
        <row r="9">
          <cell r="C9">
            <v>150</v>
          </cell>
          <cell r="D9">
            <v>3433</v>
          </cell>
        </row>
        <row r="10">
          <cell r="C10">
            <v>140</v>
          </cell>
          <cell r="D10">
            <v>3449</v>
          </cell>
        </row>
        <row r="11">
          <cell r="C11">
            <v>198</v>
          </cell>
          <cell r="D11">
            <v>4341</v>
          </cell>
        </row>
        <row r="12">
          <cell r="C12">
            <v>220</v>
          </cell>
          <cell r="D12">
            <v>4354</v>
          </cell>
        </row>
        <row r="13">
          <cell r="C13">
            <v>215</v>
          </cell>
          <cell r="D13">
            <v>4312</v>
          </cell>
        </row>
        <row r="14">
          <cell r="C14">
            <v>225</v>
          </cell>
          <cell r="D14">
            <v>4425</v>
          </cell>
        </row>
        <row r="15">
          <cell r="C15">
            <v>190</v>
          </cell>
          <cell r="D15">
            <v>3850</v>
          </cell>
        </row>
        <row r="16">
          <cell r="C16">
            <v>170</v>
          </cell>
          <cell r="D16">
            <v>3563</v>
          </cell>
        </row>
        <row r="17">
          <cell r="C17">
            <v>160</v>
          </cell>
          <cell r="D17">
            <v>3609</v>
          </cell>
        </row>
        <row r="18">
          <cell r="C18">
            <v>150</v>
          </cell>
          <cell r="D18">
            <v>3761</v>
          </cell>
        </row>
        <row r="19">
          <cell r="C19">
            <v>225</v>
          </cell>
          <cell r="D19">
            <v>3086</v>
          </cell>
        </row>
        <row r="20">
          <cell r="C20">
            <v>95</v>
          </cell>
          <cell r="D20">
            <v>2372</v>
          </cell>
        </row>
        <row r="21">
          <cell r="C21">
            <v>95</v>
          </cell>
          <cell r="D21">
            <v>2833</v>
          </cell>
        </row>
        <row r="22">
          <cell r="C22">
            <v>97</v>
          </cell>
          <cell r="D22">
            <v>2774</v>
          </cell>
        </row>
        <row r="23">
          <cell r="C23">
            <v>85</v>
          </cell>
          <cell r="D23">
            <v>2587</v>
          </cell>
        </row>
        <row r="24">
          <cell r="C24">
            <v>88</v>
          </cell>
          <cell r="D24">
            <v>2130</v>
          </cell>
        </row>
        <row r="25">
          <cell r="C25">
            <v>46</v>
          </cell>
          <cell r="D25">
            <v>1835</v>
          </cell>
        </row>
        <row r="26">
          <cell r="C26">
            <v>87</v>
          </cell>
          <cell r="D26">
            <v>2672</v>
          </cell>
        </row>
        <row r="27">
          <cell r="C27">
            <v>90</v>
          </cell>
          <cell r="D27">
            <v>2430</v>
          </cell>
        </row>
        <row r="28">
          <cell r="C28">
            <v>95</v>
          </cell>
          <cell r="D28">
            <v>2375</v>
          </cell>
        </row>
        <row r="29">
          <cell r="C29">
            <v>113</v>
          </cell>
          <cell r="D29">
            <v>2234</v>
          </cell>
        </row>
        <row r="30">
          <cell r="C30">
            <v>90</v>
          </cell>
          <cell r="D30">
            <v>2648</v>
          </cell>
        </row>
        <row r="31">
          <cell r="C31">
            <v>215</v>
          </cell>
          <cell r="D31">
            <v>4615</v>
          </cell>
        </row>
        <row r="32">
          <cell r="C32">
            <v>200</v>
          </cell>
          <cell r="D32">
            <v>4376</v>
          </cell>
        </row>
        <row r="33">
          <cell r="C33">
            <v>210</v>
          </cell>
          <cell r="D33">
            <v>4382</v>
          </cell>
        </row>
        <row r="34">
          <cell r="C34">
            <v>193</v>
          </cell>
          <cell r="D34">
            <v>4732</v>
          </cell>
        </row>
        <row r="35">
          <cell r="C35">
            <v>88</v>
          </cell>
          <cell r="D35">
            <v>2130</v>
          </cell>
        </row>
        <row r="36">
          <cell r="C36">
            <v>90</v>
          </cell>
          <cell r="D36">
            <v>2264</v>
          </cell>
        </row>
        <row r="37">
          <cell r="C37">
            <v>95</v>
          </cell>
          <cell r="D37">
            <v>2228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nter_employee_details"/>
    </defined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E3DFED-A7B8-4D0A-B375-010BC022B5EF}" name="Table1" displayName="Table1" ref="B5:F318" totalsRowShown="0" headerRowDxfId="27">
  <autoFilter ref="B5:F318" xr:uid="{DDE3DFED-A7B8-4D0A-B375-010BC022B5EF}"/>
  <sortState xmlns:xlrd2="http://schemas.microsoft.com/office/spreadsheetml/2017/richdata2" ref="B6:F318">
    <sortCondition ref="C6:C318"/>
    <sortCondition ref="D6:D318"/>
    <sortCondition ref="F6:F318"/>
  </sortState>
  <tableColumns count="5">
    <tableColumn id="1" xr3:uid="{D91C54F7-A270-4BF4-9270-7D7608C62F93}" name="ID" dataDxfId="26"/>
    <tableColumn id="2" xr3:uid="{EF763826-A99C-4A8A-8288-0A22DD02E9C4}" name="Segment" dataDxfId="25"/>
    <tableColumn id="3" xr3:uid="{D63B2530-B915-4B2A-9F87-4D56B6D2D9CC}" name="Country" dataDxfId="24"/>
    <tableColumn id="4" xr3:uid="{2CD74E83-2C9B-443B-8265-85FA8E8EC15D}" name="Date" dataDxfId="23"/>
    <tableColumn id="5" xr3:uid="{67E83AB3-9EEC-4D51-AD0E-EA82BE10C756}" name="Profit" dataDxfId="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A35663-2941-41A9-B3C6-5227B4993EDD}" name="Table3" displayName="Table3" ref="E3:I316" totalsRowShown="0" headerRowDxfId="21">
  <tableColumns count="5">
    <tableColumn id="1" xr3:uid="{0CFF1030-3294-4B08-B9AC-E3A6D9D2666B}" name="ID" dataDxfId="20"/>
    <tableColumn id="2" xr3:uid="{9A3B4FC3-9B87-4316-A28D-F46E364DCE47}" name="Segment" dataDxfId="19"/>
    <tableColumn id="3" xr3:uid="{28D06C99-879F-48F6-A17C-3B6240FB2630}" name="Country" dataDxfId="18"/>
    <tableColumn id="4" xr3:uid="{84044909-CBF4-4AA3-B6B3-759C41D39232}" name="Date" dataDxfId="17"/>
    <tableColumn id="5" xr3:uid="{9710BBF1-68F2-4129-B848-908A9E59037F}" name="Profit" data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FB6531-4217-41CE-8279-4F1BCA1AE41F}" name="Table4" displayName="Table4" ref="L3:M6" totalsRowShown="0" headerRowDxfId="15" headerRowBorderDxfId="14" tableBorderDxfId="13">
  <autoFilter ref="L3:M6" xr:uid="{B2FB6531-4217-41CE-8279-4F1BCA1AE41F}"/>
  <tableColumns count="2">
    <tableColumn id="1" xr3:uid="{D5A70473-7D31-4EB5-BEF8-A100F8675A3C}" name="Country" dataDxfId="12"/>
    <tableColumn id="2" xr3:uid="{AC414FD5-8996-42EA-BA49-238641850A33}" name="Date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503DB6-17D8-4ECF-B3C2-9A5893CE6D03}" name="Table2" displayName="Table2" ref="L13:P29" totalsRowShown="0" headerRowDxfId="10">
  <autoFilter ref="L13:P29" xr:uid="{E7503DB6-17D8-4ECF-B3C2-9A5893CE6D03}"/>
  <tableColumns count="5">
    <tableColumn id="1" xr3:uid="{FAE8D9F5-FF4F-400F-8E28-BA935756F2F0}" name="ID" dataDxfId="9"/>
    <tableColumn id="2" xr3:uid="{8CE9F375-043D-4E91-8827-9C96C4F419F2}" name="Segment" dataDxfId="8"/>
    <tableColumn id="3" xr3:uid="{94365311-3CD4-4443-88C6-33C78C302F66}" name="Country" dataDxfId="7"/>
    <tableColumn id="4" xr3:uid="{A72CE8F9-002C-4E5B-8D11-252FA1C79C67}" name="Date" dataDxfId="6"/>
    <tableColumn id="5" xr3:uid="{173785A9-7F55-4091-A483-C7635107EF2E}" name="Profit" dataDxfId="5"/>
  </tableColumns>
  <tableStyleInfo name="TableStyleLight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D17F501-D246-4F1F-9073-004E46E6EF6A}" name="Table113" displayName="Table113" ref="C8:J41" totalsRowShown="0">
  <autoFilter ref="C8:J41" xr:uid="{4D17F501-D246-4F1F-9073-004E46E6EF6A}"/>
  <tableColumns count="8">
    <tableColumn id="1" xr3:uid="{A8B28AA6-B3CA-42CA-84BB-A89131AD5323}" name="Row ID" dataDxfId="4"/>
    <tableColumn id="2" xr3:uid="{E0B67841-E828-4580-8A81-9425211EF1E8}" name="Order Priority"/>
    <tableColumn id="3" xr3:uid="{D323BAE6-FFA0-4D0F-8FCF-3FA8347C0559}" name="Quantity ordered" dataDxfId="3"/>
    <tableColumn id="4" xr3:uid="{8FAA0C89-4072-4460-93D7-35EDD1904001}" name="Unit Price" dataDxfId="2"/>
    <tableColumn id="5" xr3:uid="{C8069F4B-8F7A-409D-ACEA-50FF783FC9AF}" name="Shipping Cost" dataDxfId="1"/>
    <tableColumn id="6" xr3:uid="{8D8DDC99-BBC4-4ED5-9B30-83B55CD5A632}" name="Sales amount"/>
    <tableColumn id="7" xr3:uid="{7C2A02FE-4592-4470-9223-35FE339086CE}" name="Product Margin per unit"/>
    <tableColumn id="8" xr3:uid="{57E466C2-1E55-49A9-8CCB-30E53E9A0889}" name="Profi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A4FF446-98B1-4738-9A3E-2346498ABFED}" name="Table314" displayName="Table314" ref="A1:L1048576" headerRowCount="0" totalsRowShown="0">
  <tableColumns count="12">
    <tableColumn id="2" xr3:uid="{F81A7735-AE7F-4A6D-A822-C8CE29714EBC}" name="Column2"/>
    <tableColumn id="3" xr3:uid="{5BD9E16D-762A-40A9-B9DA-12B9F7CADAAB}" name="Column3"/>
    <tableColumn id="4" xr3:uid="{76C6DD61-3D9B-4682-B22B-BADA87EDD7C7}" name="Column4"/>
    <tableColumn id="5" xr3:uid="{64FC4F32-20FA-45E1-B76C-672C82C1DF77}" name="Column5"/>
    <tableColumn id="6" xr3:uid="{108907B7-B23E-4A9B-9BCD-4DCD4F9D9787}" name="Column6"/>
    <tableColumn id="7" xr3:uid="{A977D3DC-D0CF-4B03-BCAC-8559486CC372}" name="Column7"/>
    <tableColumn id="8" xr3:uid="{E454028B-D8A7-40A9-984F-957C9CEE2E6A}" name="Column8"/>
    <tableColumn id="9" xr3:uid="{E17BE491-A073-4FE1-A465-829C19D63419}" name="Column9"/>
    <tableColumn id="10" xr3:uid="{4286DE6B-9715-4E86-8AE5-2CDFAF9D7DE5}" name="Column10"/>
    <tableColumn id="11" xr3:uid="{7E8B6E6E-8238-4FF0-8EA6-D098C5F27701}" name="Column11"/>
    <tableColumn id="12" xr3:uid="{8880AB31-6E04-4E5A-99FE-E0A0BDAA8545}" name="Column12"/>
    <tableColumn id="1" xr3:uid="{863AEB3B-3A74-4A73-8C5A-0256022A265D}" name="Column1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Relationship Id="rId4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Relationship Id="rId4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Q44"/>
  <sheetViews>
    <sheetView topLeftCell="D1" workbookViewId="0">
      <selection activeCell="P22" sqref="P22"/>
    </sheetView>
  </sheetViews>
  <sheetFormatPr defaultColWidth="14.44140625" defaultRowHeight="14.4" x14ac:dyDescent="0.3"/>
  <cols>
    <col min="1" max="1" width="8.6640625" customWidth="1"/>
    <col min="2" max="2" width="7.44140625" bestFit="1" customWidth="1"/>
    <col min="3" max="3" width="55.44140625" bestFit="1" customWidth="1"/>
    <col min="4" max="4" width="13.21875" bestFit="1" customWidth="1"/>
    <col min="5" max="5" width="9.88671875" customWidth="1"/>
    <col min="6" max="6" width="7.109375" bestFit="1" customWidth="1"/>
    <col min="7" max="7" width="9" bestFit="1" customWidth="1"/>
    <col min="8" max="8" width="21.33203125" bestFit="1" customWidth="1"/>
    <col min="9" max="9" width="8.77734375" bestFit="1" customWidth="1"/>
    <col min="10" max="10" width="10.77734375" bestFit="1" customWidth="1"/>
    <col min="11" max="12" width="8.6640625" customWidth="1"/>
    <col min="13" max="13" width="49.21875" bestFit="1" customWidth="1"/>
    <col min="14" max="14" width="8.5546875" bestFit="1" customWidth="1"/>
    <col min="15" max="15" width="11" bestFit="1" customWidth="1"/>
    <col min="16" max="16" width="6" bestFit="1" customWidth="1"/>
    <col min="17" max="17" width="9" bestFit="1" customWidth="1"/>
    <col min="18" max="26" width="8.6640625" customWidth="1"/>
  </cols>
  <sheetData>
    <row r="2" spans="2:14" x14ac:dyDescent="0.3">
      <c r="C2" s="1" t="s">
        <v>0</v>
      </c>
      <c r="D2" s="1"/>
      <c r="E2" s="1"/>
      <c r="F2" s="1"/>
      <c r="G2" s="1"/>
      <c r="H2" s="1"/>
      <c r="M2" s="111" t="s">
        <v>1</v>
      </c>
      <c r="N2" s="112"/>
    </row>
    <row r="3" spans="2:14" x14ac:dyDescent="0.3">
      <c r="C3" s="1" t="s">
        <v>2</v>
      </c>
      <c r="D3" s="1"/>
      <c r="E3" s="1"/>
      <c r="F3" s="1"/>
      <c r="G3" s="1"/>
      <c r="H3" s="1"/>
      <c r="M3" s="2" t="s">
        <v>3</v>
      </c>
      <c r="N3" s="3">
        <f>SUM(Basic_Salary)</f>
        <v>2191000</v>
      </c>
    </row>
    <row r="4" spans="2:14" x14ac:dyDescent="0.3">
      <c r="M4" s="2" t="s">
        <v>4</v>
      </c>
      <c r="N4" s="8">
        <f>AVERAGE(Basic_Salary)</f>
        <v>57657.894736842107</v>
      </c>
    </row>
    <row r="5" spans="2:14" x14ac:dyDescent="0.3">
      <c r="M5" s="2" t="s">
        <v>5</v>
      </c>
      <c r="N5" s="3">
        <f>MEDIAN(Basic_Salary)</f>
        <v>55000</v>
      </c>
    </row>
    <row r="6" spans="2:14" x14ac:dyDescent="0.3">
      <c r="B6" s="2" t="s">
        <v>6</v>
      </c>
      <c r="C6" s="2" t="s">
        <v>7</v>
      </c>
      <c r="D6" s="2" t="s">
        <v>8</v>
      </c>
      <c r="E6" s="2" t="s">
        <v>9</v>
      </c>
      <c r="F6" s="2" t="s">
        <v>10</v>
      </c>
      <c r="G6" s="2" t="s">
        <v>11</v>
      </c>
      <c r="H6" s="2" t="s">
        <v>12</v>
      </c>
      <c r="I6" s="2" t="s">
        <v>13</v>
      </c>
      <c r="J6" s="2" t="s">
        <v>14</v>
      </c>
      <c r="M6" s="2" t="s">
        <v>15</v>
      </c>
      <c r="N6" s="3">
        <f>COUNT(C_Code)</f>
        <v>38</v>
      </c>
    </row>
    <row r="7" spans="2:14" x14ac:dyDescent="0.3">
      <c r="B7" s="4">
        <v>150834</v>
      </c>
      <c r="C7" s="5" t="s">
        <v>16</v>
      </c>
      <c r="D7" s="5" t="s">
        <v>17</v>
      </c>
      <c r="E7" s="6">
        <v>31199</v>
      </c>
      <c r="F7" s="7" t="s">
        <v>18</v>
      </c>
      <c r="G7" s="5" t="s">
        <v>19</v>
      </c>
      <c r="H7" s="5" t="s">
        <v>20</v>
      </c>
      <c r="I7" s="5" t="s">
        <v>21</v>
      </c>
      <c r="J7" s="3">
        <v>48000</v>
      </c>
      <c r="M7" s="2" t="s">
        <v>22</v>
      </c>
      <c r="N7" s="3">
        <f>MAX(Basic_Salary)</f>
        <v>92000</v>
      </c>
    </row>
    <row r="8" spans="2:14" x14ac:dyDescent="0.3">
      <c r="B8" s="4">
        <v>150784</v>
      </c>
      <c r="C8" s="5" t="s">
        <v>23</v>
      </c>
      <c r="D8" s="5" t="s">
        <v>24</v>
      </c>
      <c r="E8" s="6">
        <v>28365</v>
      </c>
      <c r="F8" s="7" t="s">
        <v>18</v>
      </c>
      <c r="G8" s="5" t="s">
        <v>25</v>
      </c>
      <c r="H8" s="5" t="s">
        <v>26</v>
      </c>
      <c r="I8" s="5" t="s">
        <v>21</v>
      </c>
      <c r="J8" s="3">
        <v>35000</v>
      </c>
      <c r="M8" s="2" t="s">
        <v>27</v>
      </c>
      <c r="N8" s="3">
        <f>MIN(Basic_Salary)</f>
        <v>15000</v>
      </c>
    </row>
    <row r="9" spans="2:14" x14ac:dyDescent="0.3">
      <c r="B9" s="4">
        <v>150791</v>
      </c>
      <c r="C9" s="5" t="s">
        <v>28</v>
      </c>
      <c r="D9" s="5" t="s">
        <v>29</v>
      </c>
      <c r="E9" s="6">
        <v>23346</v>
      </c>
      <c r="F9" s="7" t="s">
        <v>18</v>
      </c>
      <c r="G9" s="5" t="s">
        <v>19</v>
      </c>
      <c r="H9" s="5" t="s">
        <v>26</v>
      </c>
      <c r="I9" s="5" t="s">
        <v>21</v>
      </c>
      <c r="J9" s="3">
        <v>67000</v>
      </c>
    </row>
    <row r="10" spans="2:14" x14ac:dyDescent="0.3">
      <c r="B10" s="4">
        <v>150940</v>
      </c>
      <c r="C10" s="5" t="s">
        <v>30</v>
      </c>
      <c r="D10" s="5" t="s">
        <v>31</v>
      </c>
      <c r="E10" s="6">
        <v>26906</v>
      </c>
      <c r="F10" s="7" t="s">
        <v>32</v>
      </c>
      <c r="G10" s="5" t="s">
        <v>25</v>
      </c>
      <c r="H10" s="5" t="s">
        <v>33</v>
      </c>
      <c r="I10" s="5" t="s">
        <v>34</v>
      </c>
      <c r="J10" s="3">
        <v>87000</v>
      </c>
      <c r="M10" s="111" t="s">
        <v>35</v>
      </c>
      <c r="N10" s="112"/>
    </row>
    <row r="11" spans="2:14" x14ac:dyDescent="0.3">
      <c r="B11" s="4">
        <v>150777</v>
      </c>
      <c r="C11" s="5" t="s">
        <v>36</v>
      </c>
      <c r="D11" s="5" t="s">
        <v>37</v>
      </c>
      <c r="E11" s="6">
        <v>21123</v>
      </c>
      <c r="F11" s="7" t="s">
        <v>32</v>
      </c>
      <c r="G11" s="5" t="s">
        <v>19</v>
      </c>
      <c r="H11" s="5" t="s">
        <v>38</v>
      </c>
      <c r="I11" s="5" t="s">
        <v>21</v>
      </c>
      <c r="J11" s="3">
        <v>22000</v>
      </c>
      <c r="M11" s="3" t="s">
        <v>39</v>
      </c>
      <c r="N11" s="3">
        <f>COUNTIFS(Gender,"Male")</f>
        <v>23</v>
      </c>
    </row>
    <row r="12" spans="2:14" x14ac:dyDescent="0.3">
      <c r="B12" s="4">
        <v>150805</v>
      </c>
      <c r="C12" s="5" t="s">
        <v>28</v>
      </c>
      <c r="D12" s="5" t="s">
        <v>40</v>
      </c>
      <c r="E12" s="6">
        <v>26172</v>
      </c>
      <c r="F12" s="7" t="s">
        <v>32</v>
      </c>
      <c r="G12" s="5" t="s">
        <v>19</v>
      </c>
      <c r="H12" s="5" t="s">
        <v>41</v>
      </c>
      <c r="I12" s="5" t="s">
        <v>21</v>
      </c>
      <c r="J12" s="3">
        <v>91000</v>
      </c>
      <c r="M12" s="3" t="s">
        <v>42</v>
      </c>
      <c r="N12" s="3">
        <f>COUNTIFS(Gender,"Female")</f>
        <v>15</v>
      </c>
    </row>
    <row r="13" spans="2:14" x14ac:dyDescent="0.3">
      <c r="B13" s="4">
        <v>150990</v>
      </c>
      <c r="C13" s="5" t="s">
        <v>43</v>
      </c>
      <c r="D13" s="5" t="s">
        <v>44</v>
      </c>
      <c r="E13" s="6">
        <v>36400</v>
      </c>
      <c r="F13" s="7" t="s">
        <v>32</v>
      </c>
      <c r="G13" s="5" t="s">
        <v>19</v>
      </c>
      <c r="H13" s="5" t="s">
        <v>45</v>
      </c>
      <c r="I13" s="5" t="s">
        <v>46</v>
      </c>
      <c r="J13" s="3">
        <v>77000</v>
      </c>
      <c r="M13" s="3" t="s">
        <v>47</v>
      </c>
      <c r="N13" s="3">
        <f>COUNTIFS(Region,"North")</f>
        <v>10</v>
      </c>
    </row>
    <row r="14" spans="2:14" x14ac:dyDescent="0.3">
      <c r="B14" s="4">
        <v>150989</v>
      </c>
      <c r="C14" s="5" t="s">
        <v>48</v>
      </c>
      <c r="D14" s="5" t="s">
        <v>44</v>
      </c>
      <c r="E14" s="6">
        <v>33113</v>
      </c>
      <c r="F14" s="7" t="s">
        <v>32</v>
      </c>
      <c r="G14" s="5" t="s">
        <v>19</v>
      </c>
      <c r="H14" s="5" t="s">
        <v>26</v>
      </c>
      <c r="I14" s="5" t="s">
        <v>46</v>
      </c>
      <c r="J14" s="3">
        <v>45000</v>
      </c>
      <c r="M14" s="3" t="s">
        <v>49</v>
      </c>
      <c r="N14" s="3">
        <f>AVERAGEIFS(Basic_Salary,Department,"Sales",Region,"North")</f>
        <v>52000</v>
      </c>
    </row>
    <row r="15" spans="2:14" x14ac:dyDescent="0.3">
      <c r="B15" s="4">
        <v>150881</v>
      </c>
      <c r="C15" s="5" t="s">
        <v>50</v>
      </c>
      <c r="D15" s="5" t="s">
        <v>51</v>
      </c>
      <c r="E15" s="6">
        <v>30337</v>
      </c>
      <c r="F15" s="7" t="s">
        <v>32</v>
      </c>
      <c r="G15" s="5" t="s">
        <v>25</v>
      </c>
      <c r="H15" s="5" t="s">
        <v>26</v>
      </c>
      <c r="I15" s="5" t="s">
        <v>52</v>
      </c>
      <c r="J15" s="3">
        <v>92000</v>
      </c>
      <c r="M15" s="3" t="s">
        <v>53</v>
      </c>
      <c r="N15" s="3">
        <f>_xlfn.MAXIFS(Basic_Salary,Department,"Digital Marketing")</f>
        <v>92000</v>
      </c>
    </row>
    <row r="16" spans="2:14" x14ac:dyDescent="0.3">
      <c r="B16" s="4">
        <v>150814</v>
      </c>
      <c r="C16" s="5" t="s">
        <v>54</v>
      </c>
      <c r="D16" s="5" t="s">
        <v>55</v>
      </c>
      <c r="E16" s="6">
        <v>26246</v>
      </c>
      <c r="F16" s="7" t="s">
        <v>32</v>
      </c>
      <c r="G16" s="5" t="s">
        <v>19</v>
      </c>
      <c r="H16" s="5" t="s">
        <v>33</v>
      </c>
      <c r="I16" s="5" t="s">
        <v>21</v>
      </c>
      <c r="J16" s="3">
        <v>50000</v>
      </c>
      <c r="M16" s="3" t="s">
        <v>56</v>
      </c>
      <c r="N16" s="3">
        <f>_xlfn.MINIFS(Basic_Salary,Region,"South")</f>
        <v>19000</v>
      </c>
    </row>
    <row r="17" spans="2:17" x14ac:dyDescent="0.3">
      <c r="B17" s="4">
        <v>150937</v>
      </c>
      <c r="C17" s="5" t="s">
        <v>57</v>
      </c>
      <c r="D17" s="5" t="s">
        <v>58</v>
      </c>
      <c r="E17" s="6">
        <v>24700</v>
      </c>
      <c r="F17" s="7" t="s">
        <v>32</v>
      </c>
      <c r="G17" s="5" t="s">
        <v>19</v>
      </c>
      <c r="H17" s="5" t="s">
        <v>45</v>
      </c>
      <c r="I17" s="5" t="s">
        <v>34</v>
      </c>
      <c r="J17" s="3">
        <v>37000</v>
      </c>
    </row>
    <row r="18" spans="2:17" x14ac:dyDescent="0.3">
      <c r="B18" s="4">
        <v>150888</v>
      </c>
      <c r="C18" s="5" t="s">
        <v>59</v>
      </c>
      <c r="D18" s="5" t="s">
        <v>60</v>
      </c>
      <c r="E18" s="6">
        <v>29221</v>
      </c>
      <c r="F18" s="7" t="s">
        <v>32</v>
      </c>
      <c r="G18" s="5" t="s">
        <v>19</v>
      </c>
      <c r="H18" s="5" t="s">
        <v>45</v>
      </c>
      <c r="I18" s="5" t="s">
        <v>52</v>
      </c>
      <c r="J18" s="3">
        <v>43000</v>
      </c>
    </row>
    <row r="19" spans="2:17" x14ac:dyDescent="0.3">
      <c r="B19" s="4">
        <v>150865</v>
      </c>
      <c r="C19" s="5" t="s">
        <v>61</v>
      </c>
      <c r="D19" s="5" t="s">
        <v>60</v>
      </c>
      <c r="E19" s="6">
        <v>31279</v>
      </c>
      <c r="F19" s="7" t="s">
        <v>18</v>
      </c>
      <c r="G19" s="5" t="s">
        <v>19</v>
      </c>
      <c r="H19" s="5" t="s">
        <v>62</v>
      </c>
      <c r="I19" s="5" t="s">
        <v>52</v>
      </c>
      <c r="J19" s="3">
        <v>90000</v>
      </c>
    </row>
    <row r="20" spans="2:17" x14ac:dyDescent="0.3">
      <c r="B20" s="4">
        <v>150858</v>
      </c>
      <c r="C20" s="5" t="s">
        <v>63</v>
      </c>
      <c r="D20" s="5" t="s">
        <v>64</v>
      </c>
      <c r="E20" s="6">
        <v>34846</v>
      </c>
      <c r="F20" s="7" t="s">
        <v>32</v>
      </c>
      <c r="G20" s="5" t="s">
        <v>19</v>
      </c>
      <c r="H20" s="5" t="s">
        <v>65</v>
      </c>
      <c r="I20" s="5" t="s">
        <v>52</v>
      </c>
      <c r="J20" s="3">
        <v>34000</v>
      </c>
      <c r="M20" s="111" t="s">
        <v>66</v>
      </c>
      <c r="N20" s="112"/>
      <c r="O20" s="9" t="s">
        <v>114</v>
      </c>
    </row>
    <row r="21" spans="2:17" x14ac:dyDescent="0.3">
      <c r="B21" s="4">
        <v>150930</v>
      </c>
      <c r="C21" s="5" t="s">
        <v>67</v>
      </c>
      <c r="D21" s="5" t="s">
        <v>68</v>
      </c>
      <c r="E21" s="6">
        <v>37027</v>
      </c>
      <c r="F21" s="7" t="s">
        <v>32</v>
      </c>
      <c r="G21" s="5" t="s">
        <v>19</v>
      </c>
      <c r="H21" s="5" t="s">
        <v>26</v>
      </c>
      <c r="I21" s="5" t="s">
        <v>34</v>
      </c>
      <c r="J21" s="3">
        <v>82000</v>
      </c>
      <c r="M21" s="2" t="s">
        <v>69</v>
      </c>
      <c r="N21" s="2" t="s">
        <v>21</v>
      </c>
      <c r="O21" s="2" t="s">
        <v>34</v>
      </c>
      <c r="P21" s="2" t="s">
        <v>52</v>
      </c>
      <c r="Q21" s="2" t="s">
        <v>46</v>
      </c>
    </row>
    <row r="22" spans="2:17" x14ac:dyDescent="0.3">
      <c r="B22" s="4">
        <v>150894</v>
      </c>
      <c r="C22" s="5" t="s">
        <v>70</v>
      </c>
      <c r="D22" s="5" t="s">
        <v>71</v>
      </c>
      <c r="E22" s="6">
        <v>37124</v>
      </c>
      <c r="F22" s="7" t="s">
        <v>32</v>
      </c>
      <c r="G22" s="5" t="s">
        <v>19</v>
      </c>
      <c r="H22" s="5" t="s">
        <v>33</v>
      </c>
      <c r="I22" s="5" t="s">
        <v>34</v>
      </c>
      <c r="J22" s="3">
        <v>67000</v>
      </c>
      <c r="M22" s="5" t="s">
        <v>20</v>
      </c>
      <c r="N22" s="3">
        <f t="shared" ref="N22:Q32" si="0">SUMIFS(Basic_Salary,Region,N$21,Department,$M22)</f>
        <v>48000</v>
      </c>
      <c r="O22" s="3">
        <f t="shared" si="0"/>
        <v>62000</v>
      </c>
      <c r="P22" s="3">
        <f t="shared" si="0"/>
        <v>0</v>
      </c>
      <c r="Q22" s="3">
        <f t="shared" si="0"/>
        <v>0</v>
      </c>
    </row>
    <row r="23" spans="2:17" x14ac:dyDescent="0.3">
      <c r="B23" s="4">
        <v>150947</v>
      </c>
      <c r="C23" s="5" t="s">
        <v>72</v>
      </c>
      <c r="D23" s="5" t="s">
        <v>73</v>
      </c>
      <c r="E23" s="6">
        <v>33449</v>
      </c>
      <c r="F23" s="7" t="s">
        <v>18</v>
      </c>
      <c r="G23" s="5" t="s">
        <v>19</v>
      </c>
      <c r="H23" s="5" t="s">
        <v>65</v>
      </c>
      <c r="I23" s="5" t="s">
        <v>34</v>
      </c>
      <c r="J23" s="3">
        <v>85000</v>
      </c>
      <c r="M23" s="5" t="s">
        <v>26</v>
      </c>
      <c r="N23" s="3">
        <f t="shared" si="0"/>
        <v>183000</v>
      </c>
      <c r="O23" s="3">
        <f t="shared" si="0"/>
        <v>82000</v>
      </c>
      <c r="P23" s="3">
        <f t="shared" si="0"/>
        <v>92000</v>
      </c>
      <c r="Q23" s="3">
        <f t="shared" si="0"/>
        <v>45000</v>
      </c>
    </row>
    <row r="24" spans="2:17" x14ac:dyDescent="0.3">
      <c r="B24" s="4">
        <v>150905</v>
      </c>
      <c r="C24" s="5" t="s">
        <v>74</v>
      </c>
      <c r="D24" s="5" t="s">
        <v>75</v>
      </c>
      <c r="E24" s="6">
        <v>30819</v>
      </c>
      <c r="F24" s="7" t="s">
        <v>18</v>
      </c>
      <c r="G24" s="5" t="s">
        <v>25</v>
      </c>
      <c r="H24" s="5" t="s">
        <v>20</v>
      </c>
      <c r="I24" s="5" t="s">
        <v>34</v>
      </c>
      <c r="J24" s="3">
        <v>62000</v>
      </c>
      <c r="M24" s="5" t="s">
        <v>33</v>
      </c>
      <c r="N24" s="3">
        <f t="shared" si="0"/>
        <v>50000</v>
      </c>
      <c r="O24" s="3">
        <f t="shared" si="0"/>
        <v>154000</v>
      </c>
      <c r="P24" s="3">
        <f t="shared" si="0"/>
        <v>95000</v>
      </c>
      <c r="Q24" s="3">
        <f t="shared" si="0"/>
        <v>15000</v>
      </c>
    </row>
    <row r="25" spans="2:17" x14ac:dyDescent="0.3">
      <c r="B25" s="4">
        <v>150995</v>
      </c>
      <c r="C25" s="5" t="s">
        <v>76</v>
      </c>
      <c r="D25" s="5" t="s">
        <v>77</v>
      </c>
      <c r="E25" s="6">
        <v>35330</v>
      </c>
      <c r="F25" s="7" t="s">
        <v>32</v>
      </c>
      <c r="G25" s="5" t="s">
        <v>19</v>
      </c>
      <c r="H25" s="5" t="s">
        <v>33</v>
      </c>
      <c r="I25" s="5" t="s">
        <v>46</v>
      </c>
      <c r="J25" s="3">
        <v>15000</v>
      </c>
      <c r="M25" s="5" t="s">
        <v>38</v>
      </c>
      <c r="N25" s="3">
        <f t="shared" si="0"/>
        <v>22000</v>
      </c>
      <c r="O25" s="3">
        <f t="shared" si="0"/>
        <v>58000</v>
      </c>
      <c r="P25" s="3">
        <f t="shared" si="0"/>
        <v>27000</v>
      </c>
      <c r="Q25" s="3">
        <f t="shared" si="0"/>
        <v>47000</v>
      </c>
    </row>
    <row r="26" spans="2:17" x14ac:dyDescent="0.3">
      <c r="B26" s="4">
        <v>150912</v>
      </c>
      <c r="C26" s="5" t="s">
        <v>78</v>
      </c>
      <c r="D26" s="5" t="s">
        <v>79</v>
      </c>
      <c r="E26" s="6">
        <v>37629</v>
      </c>
      <c r="F26" s="7" t="s">
        <v>18</v>
      </c>
      <c r="G26" s="5" t="s">
        <v>19</v>
      </c>
      <c r="H26" s="5" t="s">
        <v>80</v>
      </c>
      <c r="I26" s="5" t="s">
        <v>34</v>
      </c>
      <c r="J26" s="3">
        <v>81000</v>
      </c>
      <c r="M26" s="5" t="s">
        <v>41</v>
      </c>
      <c r="N26" s="3">
        <f t="shared" si="0"/>
        <v>91000</v>
      </c>
      <c r="O26" s="3">
        <f t="shared" si="0"/>
        <v>87000</v>
      </c>
      <c r="P26" s="3">
        <f t="shared" si="0"/>
        <v>0</v>
      </c>
      <c r="Q26" s="3">
        <f t="shared" si="0"/>
        <v>0</v>
      </c>
    </row>
    <row r="27" spans="2:17" x14ac:dyDescent="0.3">
      <c r="B27" s="4">
        <v>150921</v>
      </c>
      <c r="C27" s="5" t="s">
        <v>81</v>
      </c>
      <c r="D27" s="5" t="s">
        <v>82</v>
      </c>
      <c r="E27" s="6">
        <v>38092</v>
      </c>
      <c r="F27" s="7" t="s">
        <v>32</v>
      </c>
      <c r="G27" s="5" t="s">
        <v>19</v>
      </c>
      <c r="H27" s="5" t="s">
        <v>83</v>
      </c>
      <c r="I27" s="5" t="s">
        <v>34</v>
      </c>
      <c r="J27" s="3">
        <v>19000</v>
      </c>
      <c r="M27" s="5" t="s">
        <v>45</v>
      </c>
      <c r="N27" s="3">
        <f t="shared" si="0"/>
        <v>0</v>
      </c>
      <c r="O27" s="3">
        <f t="shared" si="0"/>
        <v>37000</v>
      </c>
      <c r="P27" s="3">
        <f t="shared" si="0"/>
        <v>43000</v>
      </c>
      <c r="Q27" s="3">
        <f t="shared" si="0"/>
        <v>77000</v>
      </c>
    </row>
    <row r="28" spans="2:17" x14ac:dyDescent="0.3">
      <c r="B28" s="4">
        <v>150851</v>
      </c>
      <c r="C28" s="5" t="s">
        <v>84</v>
      </c>
      <c r="D28" s="5" t="s">
        <v>85</v>
      </c>
      <c r="E28" s="6">
        <v>29368</v>
      </c>
      <c r="F28" s="7" t="s">
        <v>32</v>
      </c>
      <c r="G28" s="5" t="s">
        <v>25</v>
      </c>
      <c r="H28" s="5" t="s">
        <v>33</v>
      </c>
      <c r="I28" s="5" t="s">
        <v>52</v>
      </c>
      <c r="J28" s="3">
        <v>75000</v>
      </c>
      <c r="M28" s="5" t="s">
        <v>62</v>
      </c>
      <c r="N28" s="3">
        <f t="shared" si="0"/>
        <v>0</v>
      </c>
      <c r="O28" s="3">
        <f t="shared" si="0"/>
        <v>0</v>
      </c>
      <c r="P28" s="3">
        <f t="shared" si="0"/>
        <v>90000</v>
      </c>
      <c r="Q28" s="3">
        <f t="shared" si="0"/>
        <v>0</v>
      </c>
    </row>
    <row r="29" spans="2:17" x14ac:dyDescent="0.3">
      <c r="B29" s="4">
        <v>150867</v>
      </c>
      <c r="C29" s="5" t="s">
        <v>86</v>
      </c>
      <c r="D29" s="5" t="s">
        <v>87</v>
      </c>
      <c r="E29" s="6">
        <v>29028</v>
      </c>
      <c r="F29" s="7" t="s">
        <v>18</v>
      </c>
      <c r="G29" s="5" t="s">
        <v>25</v>
      </c>
      <c r="H29" s="5" t="s">
        <v>83</v>
      </c>
      <c r="I29" s="5" t="s">
        <v>52</v>
      </c>
      <c r="J29" s="3">
        <v>49000</v>
      </c>
      <c r="M29" s="5" t="s">
        <v>65</v>
      </c>
      <c r="N29" s="3">
        <f t="shared" si="0"/>
        <v>26000</v>
      </c>
      <c r="O29" s="3">
        <f t="shared" si="0"/>
        <v>135000</v>
      </c>
      <c r="P29" s="3">
        <f t="shared" si="0"/>
        <v>81000</v>
      </c>
      <c r="Q29" s="3">
        <f t="shared" si="0"/>
        <v>0</v>
      </c>
    </row>
    <row r="30" spans="2:17" x14ac:dyDescent="0.3">
      <c r="B30" s="4">
        <v>150899</v>
      </c>
      <c r="C30" s="5" t="s">
        <v>88</v>
      </c>
      <c r="D30" s="5" t="s">
        <v>89</v>
      </c>
      <c r="E30" s="6">
        <v>37400</v>
      </c>
      <c r="F30" s="7" t="s">
        <v>32</v>
      </c>
      <c r="G30" s="5" t="s">
        <v>19</v>
      </c>
      <c r="H30" s="5" t="s">
        <v>65</v>
      </c>
      <c r="I30" s="5" t="s">
        <v>34</v>
      </c>
      <c r="J30" s="3">
        <v>50000</v>
      </c>
      <c r="M30" s="5" t="s">
        <v>80</v>
      </c>
      <c r="N30" s="3">
        <f t="shared" si="0"/>
        <v>0</v>
      </c>
      <c r="O30" s="3">
        <f t="shared" si="0"/>
        <v>146000</v>
      </c>
      <c r="P30" s="3">
        <f t="shared" si="0"/>
        <v>0</v>
      </c>
      <c r="Q30" s="3">
        <f t="shared" si="0"/>
        <v>0</v>
      </c>
    </row>
    <row r="31" spans="2:17" x14ac:dyDescent="0.3">
      <c r="B31" s="4">
        <v>150975</v>
      </c>
      <c r="C31" s="5" t="s">
        <v>90</v>
      </c>
      <c r="D31" s="5" t="s">
        <v>91</v>
      </c>
      <c r="E31" s="6">
        <v>31478</v>
      </c>
      <c r="F31" s="7" t="s">
        <v>32</v>
      </c>
      <c r="G31" s="5" t="s">
        <v>19</v>
      </c>
      <c r="H31" s="5" t="s">
        <v>83</v>
      </c>
      <c r="I31" s="5" t="s">
        <v>46</v>
      </c>
      <c r="J31" s="3">
        <v>83000</v>
      </c>
      <c r="M31" s="5" t="s">
        <v>83</v>
      </c>
      <c r="N31" s="3">
        <f t="shared" si="0"/>
        <v>85000</v>
      </c>
      <c r="O31" s="3">
        <f t="shared" si="0"/>
        <v>19000</v>
      </c>
      <c r="P31" s="3">
        <f t="shared" si="0"/>
        <v>49000</v>
      </c>
      <c r="Q31" s="3">
        <f t="shared" si="0"/>
        <v>83000</v>
      </c>
    </row>
    <row r="32" spans="2:17" x14ac:dyDescent="0.3">
      <c r="B32" s="4">
        <v>150901</v>
      </c>
      <c r="C32" s="5" t="s">
        <v>92</v>
      </c>
      <c r="D32" s="5" t="s">
        <v>93</v>
      </c>
      <c r="E32" s="6">
        <v>32946</v>
      </c>
      <c r="F32" s="7" t="s">
        <v>18</v>
      </c>
      <c r="G32" s="5" t="s">
        <v>19</v>
      </c>
      <c r="H32" s="5" t="s">
        <v>94</v>
      </c>
      <c r="I32" s="5" t="s">
        <v>34</v>
      </c>
      <c r="J32" s="3">
        <v>53000</v>
      </c>
      <c r="M32" s="5" t="s">
        <v>94</v>
      </c>
      <c r="N32" s="3">
        <f t="shared" si="0"/>
        <v>52000</v>
      </c>
      <c r="O32" s="3">
        <f t="shared" si="0"/>
        <v>110000</v>
      </c>
      <c r="P32" s="3">
        <f t="shared" si="0"/>
        <v>0</v>
      </c>
      <c r="Q32" s="3">
        <f t="shared" si="0"/>
        <v>0</v>
      </c>
    </row>
    <row r="33" spans="2:10" x14ac:dyDescent="0.3">
      <c r="B33" s="4">
        <v>150968</v>
      </c>
      <c r="C33" s="5" t="s">
        <v>95</v>
      </c>
      <c r="D33" s="5" t="s">
        <v>96</v>
      </c>
      <c r="E33" s="6">
        <v>37208</v>
      </c>
      <c r="F33" s="7" t="s">
        <v>32</v>
      </c>
      <c r="G33" s="5" t="s">
        <v>19</v>
      </c>
      <c r="H33" s="5" t="s">
        <v>80</v>
      </c>
      <c r="I33" s="5" t="s">
        <v>34</v>
      </c>
      <c r="J33" s="3">
        <v>65000</v>
      </c>
    </row>
    <row r="34" spans="2:10" x14ac:dyDescent="0.3">
      <c r="B34" s="4">
        <v>150773</v>
      </c>
      <c r="C34" s="5" t="s">
        <v>97</v>
      </c>
      <c r="D34" s="5" t="s">
        <v>98</v>
      </c>
      <c r="E34" s="6">
        <v>26860</v>
      </c>
      <c r="F34" s="7" t="s">
        <v>32</v>
      </c>
      <c r="G34" s="5" t="s">
        <v>19</v>
      </c>
      <c r="H34" s="5" t="s">
        <v>83</v>
      </c>
      <c r="I34" s="5" t="s">
        <v>21</v>
      </c>
      <c r="J34" s="3">
        <v>85000</v>
      </c>
    </row>
    <row r="35" spans="2:10" x14ac:dyDescent="0.3">
      <c r="B35" s="4">
        <v>150840</v>
      </c>
      <c r="C35" s="5" t="s">
        <v>67</v>
      </c>
      <c r="D35" s="5" t="s">
        <v>99</v>
      </c>
      <c r="E35" s="6">
        <v>23136</v>
      </c>
      <c r="F35" s="7" t="s">
        <v>18</v>
      </c>
      <c r="G35" s="5" t="s">
        <v>19</v>
      </c>
      <c r="H35" s="5" t="s">
        <v>33</v>
      </c>
      <c r="I35" s="5" t="s">
        <v>52</v>
      </c>
      <c r="J35" s="3">
        <v>20000</v>
      </c>
    </row>
    <row r="36" spans="2:10" x14ac:dyDescent="0.3">
      <c r="B36" s="4">
        <v>150850</v>
      </c>
      <c r="C36" s="5" t="s">
        <v>57</v>
      </c>
      <c r="D36" s="5" t="s">
        <v>100</v>
      </c>
      <c r="E36" s="6">
        <v>32027</v>
      </c>
      <c r="F36" s="7" t="s">
        <v>32</v>
      </c>
      <c r="G36" s="5" t="s">
        <v>19</v>
      </c>
      <c r="H36" s="5" t="s">
        <v>65</v>
      </c>
      <c r="I36" s="5" t="s">
        <v>52</v>
      </c>
      <c r="J36" s="3">
        <v>47000</v>
      </c>
    </row>
    <row r="37" spans="2:10" x14ac:dyDescent="0.3">
      <c r="B37" s="4">
        <v>150962</v>
      </c>
      <c r="C37" s="5" t="s">
        <v>101</v>
      </c>
      <c r="D37" s="5" t="s">
        <v>102</v>
      </c>
      <c r="E37" s="6">
        <v>37773</v>
      </c>
      <c r="F37" s="7" t="s">
        <v>18</v>
      </c>
      <c r="G37" s="5" t="s">
        <v>19</v>
      </c>
      <c r="H37" s="5" t="s">
        <v>41</v>
      </c>
      <c r="I37" s="5" t="s">
        <v>34</v>
      </c>
      <c r="J37" s="3">
        <v>87000</v>
      </c>
    </row>
    <row r="38" spans="2:10" x14ac:dyDescent="0.3">
      <c r="B38" s="4">
        <v>150954</v>
      </c>
      <c r="C38" s="5" t="s">
        <v>103</v>
      </c>
      <c r="D38" s="5" t="s">
        <v>102</v>
      </c>
      <c r="E38" s="6">
        <v>35495</v>
      </c>
      <c r="F38" s="7" t="s">
        <v>18</v>
      </c>
      <c r="G38" s="5" t="s">
        <v>19</v>
      </c>
      <c r="H38" s="5" t="s">
        <v>94</v>
      </c>
      <c r="I38" s="5" t="s">
        <v>34</v>
      </c>
      <c r="J38" s="3">
        <v>57000</v>
      </c>
    </row>
    <row r="39" spans="2:10" x14ac:dyDescent="0.3">
      <c r="B39" s="4">
        <v>150874</v>
      </c>
      <c r="C39" s="5" t="s">
        <v>104</v>
      </c>
      <c r="D39" s="5" t="s">
        <v>102</v>
      </c>
      <c r="E39" s="6">
        <v>37890</v>
      </c>
      <c r="F39" s="7" t="s">
        <v>18</v>
      </c>
      <c r="G39" s="5" t="s">
        <v>19</v>
      </c>
      <c r="H39" s="5" t="s">
        <v>38</v>
      </c>
      <c r="I39" s="5" t="s">
        <v>52</v>
      </c>
      <c r="J39" s="3">
        <v>27000</v>
      </c>
    </row>
    <row r="40" spans="2:10" x14ac:dyDescent="0.3">
      <c r="B40" s="4">
        <v>150798</v>
      </c>
      <c r="C40" s="5" t="s">
        <v>105</v>
      </c>
      <c r="D40" s="5" t="s">
        <v>102</v>
      </c>
      <c r="E40" s="6">
        <v>28276</v>
      </c>
      <c r="F40" s="7" t="s">
        <v>18</v>
      </c>
      <c r="G40" s="5" t="s">
        <v>19</v>
      </c>
      <c r="H40" s="5" t="s">
        <v>26</v>
      </c>
      <c r="I40" s="5" t="s">
        <v>21</v>
      </c>
      <c r="J40" s="3">
        <v>81000</v>
      </c>
    </row>
    <row r="41" spans="2:10" x14ac:dyDescent="0.3">
      <c r="B41" s="4">
        <v>150830</v>
      </c>
      <c r="C41" s="5" t="s">
        <v>106</v>
      </c>
      <c r="D41" s="5" t="s">
        <v>107</v>
      </c>
      <c r="E41" s="6">
        <v>29037</v>
      </c>
      <c r="F41" s="7" t="s">
        <v>18</v>
      </c>
      <c r="G41" s="5" t="s">
        <v>19</v>
      </c>
      <c r="H41" s="5" t="s">
        <v>94</v>
      </c>
      <c r="I41" s="5" t="s">
        <v>21</v>
      </c>
      <c r="J41" s="3">
        <v>52000</v>
      </c>
    </row>
    <row r="42" spans="2:10" x14ac:dyDescent="0.3">
      <c r="B42" s="4">
        <v>150929</v>
      </c>
      <c r="C42" s="5" t="s">
        <v>108</v>
      </c>
      <c r="D42" s="5" t="s">
        <v>109</v>
      </c>
      <c r="E42" s="6">
        <v>26739</v>
      </c>
      <c r="F42" s="7" t="s">
        <v>32</v>
      </c>
      <c r="G42" s="5" t="s">
        <v>19</v>
      </c>
      <c r="H42" s="5" t="s">
        <v>38</v>
      </c>
      <c r="I42" s="5" t="s">
        <v>34</v>
      </c>
      <c r="J42" s="3">
        <v>58000</v>
      </c>
    </row>
    <row r="43" spans="2:10" x14ac:dyDescent="0.3">
      <c r="B43" s="4">
        <v>150982</v>
      </c>
      <c r="C43" s="5" t="s">
        <v>110</v>
      </c>
      <c r="D43" s="5" t="s">
        <v>111</v>
      </c>
      <c r="E43" s="6">
        <v>35574</v>
      </c>
      <c r="F43" s="7" t="s">
        <v>32</v>
      </c>
      <c r="G43" s="5" t="s">
        <v>19</v>
      </c>
      <c r="H43" s="5" t="s">
        <v>38</v>
      </c>
      <c r="I43" s="5" t="s">
        <v>46</v>
      </c>
      <c r="J43" s="3">
        <v>47000</v>
      </c>
    </row>
    <row r="44" spans="2:10" x14ac:dyDescent="0.3">
      <c r="B44" s="4">
        <v>150821</v>
      </c>
      <c r="C44" s="5" t="s">
        <v>112</v>
      </c>
      <c r="D44" s="5" t="s">
        <v>113</v>
      </c>
      <c r="E44" s="6">
        <v>29966</v>
      </c>
      <c r="F44" s="7" t="s">
        <v>32</v>
      </c>
      <c r="G44" s="5" t="s">
        <v>25</v>
      </c>
      <c r="H44" s="5" t="s">
        <v>65</v>
      </c>
      <c r="I44" s="5" t="s">
        <v>21</v>
      </c>
      <c r="J44" s="3">
        <v>26000</v>
      </c>
    </row>
  </sheetData>
  <mergeCells count="3">
    <mergeCell ref="M2:N2"/>
    <mergeCell ref="M10:N10"/>
    <mergeCell ref="M20:N20"/>
  </mergeCells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CF60D-7A19-41A7-AB16-F3FFFBAFAC81}">
  <sheetPr codeName="Sheet2"/>
  <dimension ref="A1:CZ29"/>
  <sheetViews>
    <sheetView workbookViewId="0">
      <selection activeCell="B11" sqref="B11"/>
    </sheetView>
  </sheetViews>
  <sheetFormatPr defaultRowHeight="14.4" x14ac:dyDescent="0.3"/>
  <cols>
    <col min="1" max="1" width="25" style="17" bestFit="1" customWidth="1"/>
    <col min="2" max="2" width="7" style="17" bestFit="1" customWidth="1"/>
    <col min="3" max="5" width="8.88671875" style="17"/>
    <col min="6" max="6" width="8.44140625" style="17" customWidth="1"/>
    <col min="7" max="7" width="2.77734375" style="17" hidden="1" customWidth="1"/>
    <col min="8" max="8" width="13.77734375" style="17" bestFit="1" customWidth="1"/>
    <col min="9" max="9" width="7.109375" style="17" bestFit="1" customWidth="1"/>
    <col min="10" max="104" width="8.88671875" style="17"/>
  </cols>
  <sheetData>
    <row r="1" spans="1:12" x14ac:dyDescent="0.3">
      <c r="A1" s="10" t="s">
        <v>115</v>
      </c>
      <c r="B1" s="11"/>
      <c r="C1" s="11"/>
      <c r="D1" s="11"/>
      <c r="E1" s="11"/>
      <c r="F1"/>
      <c r="G1"/>
      <c r="H1"/>
      <c r="I1"/>
      <c r="J1"/>
      <c r="K1"/>
      <c r="L1"/>
    </row>
    <row r="2" spans="1:12" x14ac:dyDescent="0.3">
      <c r="A2" s="113" t="s">
        <v>116</v>
      </c>
      <c r="B2" s="114"/>
      <c r="C2" s="114"/>
      <c r="D2" s="114"/>
      <c r="E2" s="114"/>
      <c r="F2" s="114"/>
      <c r="G2" s="114"/>
      <c r="H2" s="114"/>
      <c r="I2" s="114"/>
      <c r="J2"/>
      <c r="K2"/>
      <c r="L2"/>
    </row>
    <row r="3" spans="1:12" x14ac:dyDescent="0.3">
      <c r="A3"/>
      <c r="B3"/>
      <c r="C3"/>
      <c r="D3"/>
      <c r="E3"/>
      <c r="F3"/>
      <c r="G3"/>
      <c r="H3"/>
      <c r="I3"/>
      <c r="J3"/>
      <c r="K3"/>
      <c r="L3"/>
    </row>
    <row r="4" spans="1:12" x14ac:dyDescent="0.3">
      <c r="A4"/>
      <c r="B4"/>
      <c r="C4"/>
      <c r="D4"/>
      <c r="E4"/>
      <c r="F4"/>
      <c r="G4"/>
      <c r="H4" s="12" t="s">
        <v>117</v>
      </c>
      <c r="I4" s="12" t="s">
        <v>118</v>
      </c>
      <c r="J4"/>
      <c r="K4"/>
      <c r="L4"/>
    </row>
    <row r="5" spans="1:12" x14ac:dyDescent="0.3">
      <c r="A5"/>
      <c r="B5"/>
      <c r="C5"/>
      <c r="D5"/>
      <c r="E5"/>
      <c r="F5"/>
      <c r="G5"/>
      <c r="H5" s="13" t="s">
        <v>119</v>
      </c>
      <c r="I5" s="14">
        <v>0.96589557673564153</v>
      </c>
      <c r="J5"/>
      <c r="K5"/>
      <c r="L5"/>
    </row>
    <row r="6" spans="1:12" x14ac:dyDescent="0.3">
      <c r="A6"/>
      <c r="B6"/>
      <c r="C6"/>
      <c r="D6"/>
      <c r="E6"/>
      <c r="F6"/>
      <c r="G6"/>
      <c r="H6" s="13" t="s">
        <v>119</v>
      </c>
      <c r="I6" s="14">
        <v>0.94392708385781399</v>
      </c>
      <c r="J6"/>
      <c r="K6"/>
      <c r="L6"/>
    </row>
    <row r="7" spans="1:12" x14ac:dyDescent="0.3">
      <c r="A7"/>
      <c r="B7"/>
      <c r="C7"/>
      <c r="D7"/>
      <c r="E7"/>
      <c r="F7"/>
      <c r="G7"/>
      <c r="H7" s="13" t="s">
        <v>119</v>
      </c>
      <c r="I7" s="14">
        <v>0.92309264525721524</v>
      </c>
      <c r="J7"/>
      <c r="K7"/>
      <c r="L7"/>
    </row>
    <row r="8" spans="1:12" x14ac:dyDescent="0.3">
      <c r="A8" s="12" t="s">
        <v>117</v>
      </c>
      <c r="B8"/>
      <c r="C8"/>
      <c r="D8"/>
      <c r="E8"/>
      <c r="F8"/>
      <c r="G8"/>
      <c r="H8" s="13" t="s">
        <v>119</v>
      </c>
      <c r="I8" s="14">
        <v>0.91184511983622285</v>
      </c>
      <c r="J8"/>
      <c r="K8"/>
      <c r="L8"/>
    </row>
    <row r="9" spans="1:12" x14ac:dyDescent="0.3">
      <c r="A9" s="15" t="s">
        <v>119</v>
      </c>
      <c r="B9" s="16">
        <f>AVERAGEIFS(Scores,Manager_name,A9)</f>
        <v>0.91886115604430774</v>
      </c>
      <c r="C9"/>
      <c r="D9"/>
      <c r="E9"/>
      <c r="F9"/>
      <c r="G9"/>
      <c r="H9" s="13" t="s">
        <v>119</v>
      </c>
      <c r="I9" s="14">
        <v>0.9118255099358572</v>
      </c>
      <c r="J9"/>
      <c r="K9"/>
      <c r="L9"/>
    </row>
    <row r="10" spans="1:12" x14ac:dyDescent="0.3">
      <c r="A10" s="15" t="s">
        <v>120</v>
      </c>
      <c r="B10" s="16">
        <f>AVERAGEIFS(Scores,Manager_name,A10)</f>
        <v>1.0222065508139568</v>
      </c>
      <c r="C10"/>
      <c r="D10"/>
      <c r="E10"/>
      <c r="F10"/>
      <c r="G10"/>
      <c r="H10" s="13" t="s">
        <v>119</v>
      </c>
      <c r="I10" s="14">
        <v>0.90810515968284966</v>
      </c>
      <c r="J10"/>
      <c r="K10"/>
      <c r="L10"/>
    </row>
    <row r="11" spans="1:12" x14ac:dyDescent="0.3">
      <c r="A11" s="15" t="s">
        <v>121</v>
      </c>
      <c r="B11" s="16">
        <f>AVERAGEIFS(Scores,Manager_name,A11)</f>
        <v>1.0157355036666562</v>
      </c>
      <c r="C11"/>
      <c r="D11"/>
      <c r="E11"/>
      <c r="F11"/>
      <c r="G11"/>
      <c r="H11" s="13" t="s">
        <v>119</v>
      </c>
      <c r="I11" s="14">
        <v>0.89440647514660199</v>
      </c>
      <c r="J11"/>
      <c r="K11"/>
      <c r="L11"/>
    </row>
    <row r="12" spans="1:12" x14ac:dyDescent="0.3">
      <c r="A12"/>
      <c r="B12"/>
      <c r="C12"/>
      <c r="D12"/>
      <c r="E12"/>
      <c r="F12"/>
      <c r="G12"/>
      <c r="H12" s="13" t="s">
        <v>119</v>
      </c>
      <c r="I12" s="14">
        <v>0.89179167790225944</v>
      </c>
      <c r="J12"/>
      <c r="K12"/>
      <c r="L12"/>
    </row>
    <row r="13" spans="1:12" x14ac:dyDescent="0.3">
      <c r="A13"/>
      <c r="B13"/>
      <c r="C13"/>
      <c r="D13"/>
      <c r="E13"/>
      <c r="F13"/>
      <c r="G13"/>
      <c r="H13" s="13" t="s">
        <v>120</v>
      </c>
      <c r="I13" s="14">
        <v>1.036565959732173</v>
      </c>
      <c r="J13"/>
      <c r="K13"/>
      <c r="L13"/>
    </row>
    <row r="14" spans="1:12" x14ac:dyDescent="0.3">
      <c r="A14"/>
      <c r="B14"/>
      <c r="C14"/>
      <c r="D14"/>
      <c r="E14"/>
      <c r="F14"/>
      <c r="G14"/>
      <c r="H14" s="13" t="s">
        <v>120</v>
      </c>
      <c r="I14" s="14">
        <v>1.0337164992501291</v>
      </c>
      <c r="J14"/>
      <c r="K14"/>
      <c r="L14"/>
    </row>
    <row r="15" spans="1:12" x14ac:dyDescent="0.3">
      <c r="A15"/>
      <c r="B15"/>
      <c r="C15"/>
      <c r="D15"/>
      <c r="E15"/>
      <c r="F15"/>
      <c r="G15"/>
      <c r="H15" s="13" t="s">
        <v>120</v>
      </c>
      <c r="I15" s="14">
        <v>1.0278529134819105</v>
      </c>
      <c r="J15"/>
      <c r="K15"/>
      <c r="L15"/>
    </row>
    <row r="16" spans="1:12" x14ac:dyDescent="0.3">
      <c r="A16"/>
      <c r="B16"/>
      <c r="C16"/>
      <c r="D16"/>
      <c r="E16"/>
      <c r="F16"/>
      <c r="G16"/>
      <c r="H16" s="13" t="s">
        <v>121</v>
      </c>
      <c r="I16" s="14">
        <v>1.0225254867552653</v>
      </c>
      <c r="J16"/>
      <c r="K16"/>
      <c r="L16"/>
    </row>
    <row r="17" spans="1:12" x14ac:dyDescent="0.3">
      <c r="A17"/>
      <c r="B17"/>
      <c r="C17"/>
      <c r="D17"/>
      <c r="E17"/>
      <c r="F17"/>
      <c r="G17"/>
      <c r="H17" s="13" t="s">
        <v>120</v>
      </c>
      <c r="I17" s="14">
        <v>1.0205521205568453</v>
      </c>
      <c r="J17"/>
      <c r="K17"/>
      <c r="L17"/>
    </row>
    <row r="18" spans="1:12" x14ac:dyDescent="0.3">
      <c r="A18"/>
      <c r="B18"/>
      <c r="C18"/>
      <c r="D18"/>
      <c r="E18"/>
      <c r="F18"/>
      <c r="G18"/>
      <c r="H18" s="13" t="s">
        <v>120</v>
      </c>
      <c r="I18" s="14">
        <v>1.0161556517969272</v>
      </c>
      <c r="J18"/>
      <c r="K18"/>
      <c r="L18"/>
    </row>
    <row r="19" spans="1:12" x14ac:dyDescent="0.3">
      <c r="A19"/>
      <c r="B19"/>
      <c r="C19"/>
      <c r="D19"/>
      <c r="E19"/>
      <c r="F19"/>
      <c r="G19"/>
      <c r="H19" s="13" t="s">
        <v>121</v>
      </c>
      <c r="I19" s="14">
        <v>1.0146878982904652</v>
      </c>
      <c r="J19"/>
      <c r="K19"/>
      <c r="L19"/>
    </row>
    <row r="20" spans="1:12" x14ac:dyDescent="0.3">
      <c r="A20"/>
      <c r="B20"/>
      <c r="C20"/>
      <c r="D20"/>
      <c r="E20"/>
      <c r="F20"/>
      <c r="G20"/>
      <c r="H20" s="13" t="s">
        <v>121</v>
      </c>
      <c r="I20" s="14">
        <v>1.0146878982904652</v>
      </c>
      <c r="J20"/>
      <c r="K20"/>
      <c r="L20"/>
    </row>
    <row r="21" spans="1:12" x14ac:dyDescent="0.3">
      <c r="A21"/>
      <c r="B21"/>
      <c r="C21"/>
      <c r="D21"/>
      <c r="E21"/>
      <c r="F21"/>
      <c r="G21"/>
      <c r="H21" s="13" t="s">
        <v>121</v>
      </c>
      <c r="I21" s="14">
        <v>1.0146878982904652</v>
      </c>
      <c r="J21"/>
      <c r="K21"/>
      <c r="L21"/>
    </row>
    <row r="22" spans="1:12" x14ac:dyDescent="0.3">
      <c r="A22"/>
      <c r="B22"/>
      <c r="C22"/>
      <c r="D22"/>
      <c r="E22"/>
      <c r="F22"/>
      <c r="G22"/>
      <c r="H22" s="13" t="s">
        <v>121</v>
      </c>
      <c r="I22" s="14">
        <v>1.0140790017282357</v>
      </c>
      <c r="J22"/>
      <c r="K22"/>
      <c r="L22"/>
    </row>
    <row r="23" spans="1:12" x14ac:dyDescent="0.3">
      <c r="A23"/>
      <c r="B23"/>
      <c r="C23"/>
      <c r="D23"/>
      <c r="E23"/>
      <c r="F23"/>
      <c r="G23"/>
      <c r="H23" s="13" t="s">
        <v>121</v>
      </c>
      <c r="I23" s="14">
        <v>1.0137448386450401</v>
      </c>
      <c r="J23"/>
      <c r="K23"/>
      <c r="L23"/>
    </row>
    <row r="24" spans="1:12" x14ac:dyDescent="0.3">
      <c r="A24"/>
      <c r="B24"/>
      <c r="C24"/>
      <c r="D24"/>
      <c r="E24"/>
      <c r="F24"/>
      <c r="G24"/>
      <c r="H24" s="13" t="s">
        <v>120</v>
      </c>
      <c r="I24" s="14">
        <v>1.0103129611817092</v>
      </c>
      <c r="J24"/>
      <c r="K24"/>
      <c r="L24"/>
    </row>
    <row r="25" spans="1:12" x14ac:dyDescent="0.3">
      <c r="A25"/>
      <c r="B25"/>
      <c r="C25"/>
      <c r="D25"/>
      <c r="E25"/>
      <c r="F25"/>
      <c r="G25"/>
      <c r="H25" s="13" t="s">
        <v>120</v>
      </c>
      <c r="I25" s="14">
        <v>1.010289749698003</v>
      </c>
      <c r="J25"/>
      <c r="K25"/>
      <c r="L25"/>
    </row>
    <row r="26" spans="1:12" x14ac:dyDescent="0.3">
      <c r="A26"/>
      <c r="B26"/>
      <c r="C26"/>
      <c r="D26"/>
      <c r="E26"/>
      <c r="F26"/>
      <c r="G26"/>
      <c r="H26"/>
      <c r="I26"/>
      <c r="J26"/>
      <c r="K26"/>
      <c r="L26"/>
    </row>
    <row r="27" spans="1:12" x14ac:dyDescent="0.3">
      <c r="A27"/>
      <c r="B27"/>
      <c r="C27"/>
      <c r="D27"/>
      <c r="E27"/>
      <c r="F27"/>
      <c r="G27"/>
      <c r="H27"/>
      <c r="I27"/>
      <c r="J27"/>
      <c r="K27"/>
      <c r="L27"/>
    </row>
    <row r="28" spans="1:12" x14ac:dyDescent="0.3">
      <c r="A28"/>
      <c r="B28"/>
      <c r="C28"/>
      <c r="D28"/>
      <c r="E28"/>
      <c r="F28"/>
      <c r="G28"/>
      <c r="H28"/>
      <c r="I28"/>
      <c r="J28"/>
      <c r="K28"/>
      <c r="L28"/>
    </row>
    <row r="29" spans="1:12" x14ac:dyDescent="0.3">
      <c r="A29"/>
      <c r="B29"/>
      <c r="C29"/>
      <c r="D29"/>
      <c r="E29"/>
      <c r="F29"/>
      <c r="G29"/>
      <c r="H29"/>
      <c r="I29"/>
      <c r="J29"/>
      <c r="K29"/>
      <c r="L29"/>
    </row>
  </sheetData>
  <mergeCells count="1">
    <mergeCell ref="A2:I2"/>
  </mergeCells>
  <conditionalFormatting sqref="I5:I25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4CE1C-B9FD-4193-929A-F9603F40AD4F}">
  <sheetPr codeName="Sheet3"/>
  <dimension ref="A1:R1000"/>
  <sheetViews>
    <sheetView topLeftCell="A40" workbookViewId="0">
      <selection activeCell="I9" sqref="I9"/>
    </sheetView>
  </sheetViews>
  <sheetFormatPr defaultColWidth="14.44140625" defaultRowHeight="14.4" x14ac:dyDescent="0.3"/>
  <cols>
    <col min="1" max="1" width="25" bestFit="1" customWidth="1"/>
    <col min="2" max="2" width="7.109375" bestFit="1" customWidth="1"/>
    <col min="3" max="3" width="6.88671875" bestFit="1" customWidth="1"/>
    <col min="4" max="4" width="10" customWidth="1"/>
    <col min="5" max="6" width="8.6640625" customWidth="1"/>
    <col min="7" max="7" width="10.5546875" customWidth="1"/>
    <col min="8" max="8" width="4" bestFit="1" customWidth="1"/>
    <col min="9" max="9" width="4.44140625" bestFit="1" customWidth="1"/>
    <col min="10" max="10" width="6.33203125" bestFit="1" customWidth="1"/>
    <col min="11" max="26" width="8.6640625" customWidth="1"/>
  </cols>
  <sheetData>
    <row r="1" spans="1:18" x14ac:dyDescent="0.3">
      <c r="A1" s="18" t="s">
        <v>115</v>
      </c>
      <c r="B1" s="19"/>
      <c r="C1" s="19"/>
      <c r="D1" s="11"/>
      <c r="E1" s="11"/>
    </row>
    <row r="2" spans="1:18" x14ac:dyDescent="0.3">
      <c r="A2" s="115" t="s">
        <v>122</v>
      </c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114"/>
      <c r="N2" s="114"/>
      <c r="O2" s="114"/>
      <c r="P2" s="114"/>
      <c r="Q2" s="114"/>
      <c r="R2" s="114"/>
    </row>
    <row r="3" spans="1:18" ht="15.6" x14ac:dyDescent="0.3">
      <c r="A3" s="20"/>
      <c r="B3" s="21"/>
      <c r="C3" s="21"/>
      <c r="D3" s="21"/>
      <c r="E3" s="21"/>
      <c r="F3" s="21"/>
      <c r="G3" s="21"/>
      <c r="H3" s="21"/>
      <c r="I3" s="21"/>
    </row>
    <row r="4" spans="1:18" x14ac:dyDescent="0.3">
      <c r="A4" s="22" t="s">
        <v>123</v>
      </c>
      <c r="B4" s="22" t="s">
        <v>118</v>
      </c>
      <c r="C4" s="23" t="s">
        <v>124</v>
      </c>
      <c r="H4" s="22" t="s">
        <v>125</v>
      </c>
      <c r="I4" s="22" t="s">
        <v>126</v>
      </c>
      <c r="J4" s="22" t="s">
        <v>124</v>
      </c>
    </row>
    <row r="5" spans="1:18" x14ac:dyDescent="0.3">
      <c r="A5" s="24" t="s">
        <v>127</v>
      </c>
      <c r="B5" s="24">
        <v>62</v>
      </c>
      <c r="C5" s="25" t="str">
        <f t="shared" ref="C5:C54" si="0">IF(AND(B5&lt;=100,B5&gt;=90),$J$5,IF(AND(B5&lt;90,B5&gt;=80),$J$6,IF(AND(B5&lt;80,B5&gt;=51),$J$7,IF(AND(B5&lt;=500,B5&gt;=41),$J$8,IF(B5&lt;=40,$J$9)))))</f>
        <v>C</v>
      </c>
      <c r="H5" s="26">
        <f>_xlfn.MINIFS('Maxif and Maxif'!Scores,Grade,J5)</f>
        <v>90</v>
      </c>
      <c r="I5" s="26">
        <f>_xlfn.MAXIFS('Maxif and Maxif'!Scores,Grade,J5)</f>
        <v>100</v>
      </c>
      <c r="J5" s="24" t="s">
        <v>128</v>
      </c>
    </row>
    <row r="6" spans="1:18" x14ac:dyDescent="0.3">
      <c r="A6" s="24" t="s">
        <v>129</v>
      </c>
      <c r="B6" s="24">
        <v>92</v>
      </c>
      <c r="C6" s="25" t="str">
        <f t="shared" si="0"/>
        <v>A</v>
      </c>
      <c r="H6" s="26">
        <f>_xlfn.MINIFS('Maxif and Maxif'!Scores,Grade,J6)</f>
        <v>81</v>
      </c>
      <c r="I6" s="26">
        <f>_xlfn.MAXIFS('Maxif and Maxif'!Scores,Grade,J6)</f>
        <v>89</v>
      </c>
      <c r="J6" s="24" t="s">
        <v>130</v>
      </c>
    </row>
    <row r="7" spans="1:18" x14ac:dyDescent="0.3">
      <c r="A7" s="24" t="s">
        <v>131</v>
      </c>
      <c r="B7" s="24">
        <v>52</v>
      </c>
      <c r="C7" s="25" t="str">
        <f t="shared" si="0"/>
        <v>C</v>
      </c>
      <c r="H7" s="26">
        <f>_xlfn.MINIFS('Maxif and Maxif'!Scores,Grade,J7)</f>
        <v>51</v>
      </c>
      <c r="I7" s="26">
        <f>_xlfn.MAXIFS('Maxif and Maxif'!Scores,Grade,J7)</f>
        <v>76</v>
      </c>
      <c r="J7" s="24" t="s">
        <v>31</v>
      </c>
    </row>
    <row r="8" spans="1:18" x14ac:dyDescent="0.3">
      <c r="A8" s="24" t="s">
        <v>132</v>
      </c>
      <c r="B8" s="24">
        <v>60</v>
      </c>
      <c r="C8" s="25" t="str">
        <f t="shared" si="0"/>
        <v>C</v>
      </c>
      <c r="H8" s="26">
        <f>_xlfn.MINIFS('Maxif and Maxif'!Scores,Grade,J8)</f>
        <v>44</v>
      </c>
      <c r="I8" s="26">
        <f>_xlfn.MAXIFS('Maxif and Maxif'!Scores,Grade,J8)</f>
        <v>46</v>
      </c>
      <c r="J8" s="24" t="s">
        <v>70</v>
      </c>
    </row>
    <row r="9" spans="1:18" x14ac:dyDescent="0.3">
      <c r="A9" s="24" t="s">
        <v>133</v>
      </c>
      <c r="B9" s="24">
        <v>81</v>
      </c>
      <c r="C9" s="25" t="str">
        <f t="shared" si="0"/>
        <v>B</v>
      </c>
      <c r="H9" s="26">
        <f>_xlfn.MINIFS('Maxif and Maxif'!Scores,Grade,J9)</f>
        <v>31</v>
      </c>
      <c r="I9" s="26">
        <f>_xlfn.MAXIFS('Maxif and Maxif'!Scores,Grade,J9)</f>
        <v>40</v>
      </c>
      <c r="J9" s="24" t="s">
        <v>134</v>
      </c>
    </row>
    <row r="10" spans="1:18" x14ac:dyDescent="0.3">
      <c r="A10" s="24" t="s">
        <v>135</v>
      </c>
      <c r="B10" s="24">
        <v>66</v>
      </c>
      <c r="C10" s="25" t="str">
        <f t="shared" si="0"/>
        <v>C</v>
      </c>
    </row>
    <row r="11" spans="1:18" x14ac:dyDescent="0.3">
      <c r="A11" s="24" t="s">
        <v>136</v>
      </c>
      <c r="B11" s="24">
        <v>63</v>
      </c>
      <c r="C11" s="25" t="str">
        <f t="shared" si="0"/>
        <v>C</v>
      </c>
      <c r="D11" s="27"/>
    </row>
    <row r="12" spans="1:18" x14ac:dyDescent="0.3">
      <c r="A12" s="24" t="s">
        <v>137</v>
      </c>
      <c r="B12" s="24">
        <v>100</v>
      </c>
      <c r="C12" s="25" t="str">
        <f t="shared" si="0"/>
        <v>A</v>
      </c>
      <c r="D12" s="28"/>
    </row>
    <row r="13" spans="1:18" x14ac:dyDescent="0.3">
      <c r="A13" s="24" t="s">
        <v>138</v>
      </c>
      <c r="B13" s="24">
        <v>46</v>
      </c>
      <c r="C13" s="25" t="str">
        <f t="shared" si="0"/>
        <v>D</v>
      </c>
    </row>
    <row r="14" spans="1:18" x14ac:dyDescent="0.3">
      <c r="A14" s="24" t="s">
        <v>139</v>
      </c>
      <c r="B14" s="24">
        <v>87</v>
      </c>
      <c r="C14" s="25" t="str">
        <f t="shared" si="0"/>
        <v>B</v>
      </c>
    </row>
    <row r="15" spans="1:18" x14ac:dyDescent="0.3">
      <c r="A15" s="24" t="s">
        <v>140</v>
      </c>
      <c r="B15" s="24">
        <v>93</v>
      </c>
      <c r="C15" s="25" t="str">
        <f t="shared" si="0"/>
        <v>A</v>
      </c>
    </row>
    <row r="16" spans="1:18" x14ac:dyDescent="0.3">
      <c r="A16" s="24" t="s">
        <v>141</v>
      </c>
      <c r="B16" s="24">
        <v>84</v>
      </c>
      <c r="C16" s="25" t="str">
        <f t="shared" si="0"/>
        <v>B</v>
      </c>
    </row>
    <row r="17" spans="1:3" x14ac:dyDescent="0.3">
      <c r="A17" s="24" t="s">
        <v>142</v>
      </c>
      <c r="B17" s="24">
        <v>44</v>
      </c>
      <c r="C17" s="25" t="str">
        <f t="shared" si="0"/>
        <v>D</v>
      </c>
    </row>
    <row r="18" spans="1:3" x14ac:dyDescent="0.3">
      <c r="A18" s="24" t="s">
        <v>143</v>
      </c>
      <c r="B18" s="24">
        <v>71</v>
      </c>
      <c r="C18" s="25" t="str">
        <f t="shared" si="0"/>
        <v>C</v>
      </c>
    </row>
    <row r="19" spans="1:3" x14ac:dyDescent="0.3">
      <c r="A19" s="24" t="s">
        <v>144</v>
      </c>
      <c r="B19" s="24">
        <v>100</v>
      </c>
      <c r="C19" s="25" t="str">
        <f t="shared" si="0"/>
        <v>A</v>
      </c>
    </row>
    <row r="20" spans="1:3" x14ac:dyDescent="0.3">
      <c r="A20" s="24" t="s">
        <v>145</v>
      </c>
      <c r="B20" s="24">
        <v>40</v>
      </c>
      <c r="C20" s="25" t="str">
        <f t="shared" si="0"/>
        <v>F</v>
      </c>
    </row>
    <row r="21" spans="1:3" x14ac:dyDescent="0.3">
      <c r="A21" s="24" t="s">
        <v>146</v>
      </c>
      <c r="B21" s="24">
        <v>35</v>
      </c>
      <c r="C21" s="25" t="str">
        <f t="shared" si="0"/>
        <v>F</v>
      </c>
    </row>
    <row r="22" spans="1:3" x14ac:dyDescent="0.3">
      <c r="A22" s="24" t="s">
        <v>147</v>
      </c>
      <c r="B22" s="24">
        <v>73</v>
      </c>
      <c r="C22" s="25" t="str">
        <f t="shared" si="0"/>
        <v>C</v>
      </c>
    </row>
    <row r="23" spans="1:3" x14ac:dyDescent="0.3">
      <c r="A23" s="24" t="s">
        <v>148</v>
      </c>
      <c r="B23" s="24">
        <v>99</v>
      </c>
      <c r="C23" s="25" t="str">
        <f t="shared" si="0"/>
        <v>A</v>
      </c>
    </row>
    <row r="24" spans="1:3" x14ac:dyDescent="0.3">
      <c r="A24" s="24" t="s">
        <v>149</v>
      </c>
      <c r="B24" s="24">
        <v>88</v>
      </c>
      <c r="C24" s="25" t="str">
        <f t="shared" si="0"/>
        <v>B</v>
      </c>
    </row>
    <row r="25" spans="1:3" x14ac:dyDescent="0.3">
      <c r="A25" s="24" t="s">
        <v>150</v>
      </c>
      <c r="B25" s="24">
        <v>90</v>
      </c>
      <c r="C25" s="25" t="str">
        <f t="shared" si="0"/>
        <v>A</v>
      </c>
    </row>
    <row r="26" spans="1:3" x14ac:dyDescent="0.3">
      <c r="A26" s="24" t="s">
        <v>151</v>
      </c>
      <c r="B26" s="24">
        <v>90</v>
      </c>
      <c r="C26" s="25" t="str">
        <f t="shared" si="0"/>
        <v>A</v>
      </c>
    </row>
    <row r="27" spans="1:3" x14ac:dyDescent="0.3">
      <c r="A27" s="24" t="s">
        <v>152</v>
      </c>
      <c r="B27" s="24">
        <v>44</v>
      </c>
      <c r="C27" s="25" t="str">
        <f t="shared" si="0"/>
        <v>D</v>
      </c>
    </row>
    <row r="28" spans="1:3" x14ac:dyDescent="0.3">
      <c r="A28" s="24" t="s">
        <v>153</v>
      </c>
      <c r="B28" s="24">
        <v>74</v>
      </c>
      <c r="C28" s="25" t="str">
        <f t="shared" si="0"/>
        <v>C</v>
      </c>
    </row>
    <row r="29" spans="1:3" x14ac:dyDescent="0.3">
      <c r="A29" s="24" t="s">
        <v>154</v>
      </c>
      <c r="B29" s="24">
        <v>46</v>
      </c>
      <c r="C29" s="25" t="str">
        <f t="shared" si="0"/>
        <v>D</v>
      </c>
    </row>
    <row r="30" spans="1:3" x14ac:dyDescent="0.3">
      <c r="A30" s="24" t="s">
        <v>155</v>
      </c>
      <c r="B30" s="24">
        <v>74</v>
      </c>
      <c r="C30" s="25" t="str">
        <f t="shared" si="0"/>
        <v>C</v>
      </c>
    </row>
    <row r="31" spans="1:3" x14ac:dyDescent="0.3">
      <c r="A31" s="24" t="s">
        <v>156</v>
      </c>
      <c r="B31" s="24">
        <v>92</v>
      </c>
      <c r="C31" s="25" t="str">
        <f t="shared" si="0"/>
        <v>A</v>
      </c>
    </row>
    <row r="32" spans="1:3" x14ac:dyDescent="0.3">
      <c r="A32" s="24" t="s">
        <v>157</v>
      </c>
      <c r="B32" s="24">
        <v>31</v>
      </c>
      <c r="C32" s="25" t="str">
        <f t="shared" si="0"/>
        <v>F</v>
      </c>
    </row>
    <row r="33" spans="1:3" x14ac:dyDescent="0.3">
      <c r="A33" s="24" t="s">
        <v>158</v>
      </c>
      <c r="B33" s="24">
        <v>51</v>
      </c>
      <c r="C33" s="25" t="str">
        <f t="shared" si="0"/>
        <v>C</v>
      </c>
    </row>
    <row r="34" spans="1:3" x14ac:dyDescent="0.3">
      <c r="A34" s="24" t="s">
        <v>159</v>
      </c>
      <c r="B34" s="24">
        <v>59</v>
      </c>
      <c r="C34" s="25" t="str">
        <f t="shared" si="0"/>
        <v>C</v>
      </c>
    </row>
    <row r="35" spans="1:3" x14ac:dyDescent="0.3">
      <c r="A35" s="24" t="s">
        <v>160</v>
      </c>
      <c r="B35" s="24">
        <v>85</v>
      </c>
      <c r="C35" s="25" t="str">
        <f t="shared" si="0"/>
        <v>B</v>
      </c>
    </row>
    <row r="36" spans="1:3" x14ac:dyDescent="0.3">
      <c r="A36" s="24" t="s">
        <v>161</v>
      </c>
      <c r="B36" s="24">
        <v>63</v>
      </c>
      <c r="C36" s="25" t="str">
        <f t="shared" si="0"/>
        <v>C</v>
      </c>
    </row>
    <row r="37" spans="1:3" x14ac:dyDescent="0.3">
      <c r="A37" s="24" t="s">
        <v>162</v>
      </c>
      <c r="B37" s="24">
        <v>60</v>
      </c>
      <c r="C37" s="25" t="str">
        <f t="shared" si="0"/>
        <v>C</v>
      </c>
    </row>
    <row r="38" spans="1:3" x14ac:dyDescent="0.3">
      <c r="A38" s="24" t="s">
        <v>163</v>
      </c>
      <c r="B38" s="24">
        <v>83</v>
      </c>
      <c r="C38" s="25" t="str">
        <f t="shared" si="0"/>
        <v>B</v>
      </c>
    </row>
    <row r="39" spans="1:3" x14ac:dyDescent="0.3">
      <c r="A39" s="24" t="s">
        <v>164</v>
      </c>
      <c r="B39" s="24">
        <v>72</v>
      </c>
      <c r="C39" s="25" t="str">
        <f t="shared" si="0"/>
        <v>C</v>
      </c>
    </row>
    <row r="40" spans="1:3" x14ac:dyDescent="0.3">
      <c r="A40" s="24" t="s">
        <v>165</v>
      </c>
      <c r="B40" s="24">
        <v>94</v>
      </c>
      <c r="C40" s="25" t="str">
        <f t="shared" si="0"/>
        <v>A</v>
      </c>
    </row>
    <row r="41" spans="1:3" x14ac:dyDescent="0.3">
      <c r="A41" s="24" t="s">
        <v>166</v>
      </c>
      <c r="B41" s="24">
        <v>92</v>
      </c>
      <c r="C41" s="25" t="str">
        <f t="shared" si="0"/>
        <v>A</v>
      </c>
    </row>
    <row r="42" spans="1:3" x14ac:dyDescent="0.3">
      <c r="A42" s="24" t="s">
        <v>167</v>
      </c>
      <c r="B42" s="24">
        <v>92</v>
      </c>
      <c r="C42" s="25" t="str">
        <f t="shared" si="0"/>
        <v>A</v>
      </c>
    </row>
    <row r="43" spans="1:3" x14ac:dyDescent="0.3">
      <c r="A43" s="24" t="s">
        <v>168</v>
      </c>
      <c r="B43" s="24">
        <v>59</v>
      </c>
      <c r="C43" s="25" t="str">
        <f t="shared" si="0"/>
        <v>C</v>
      </c>
    </row>
    <row r="44" spans="1:3" x14ac:dyDescent="0.3">
      <c r="A44" s="24" t="s">
        <v>169</v>
      </c>
      <c r="B44" s="24">
        <v>51</v>
      </c>
      <c r="C44" s="25" t="str">
        <f t="shared" si="0"/>
        <v>C</v>
      </c>
    </row>
    <row r="45" spans="1:3" x14ac:dyDescent="0.3">
      <c r="A45" s="24" t="s">
        <v>170</v>
      </c>
      <c r="B45" s="24">
        <v>45</v>
      </c>
      <c r="C45" s="25" t="str">
        <f t="shared" si="0"/>
        <v>D</v>
      </c>
    </row>
    <row r="46" spans="1:3" x14ac:dyDescent="0.3">
      <c r="A46" s="24" t="s">
        <v>171</v>
      </c>
      <c r="B46" s="24">
        <v>89</v>
      </c>
      <c r="C46" s="25" t="str">
        <f t="shared" si="0"/>
        <v>B</v>
      </c>
    </row>
    <row r="47" spans="1:3" x14ac:dyDescent="0.3">
      <c r="A47" s="24" t="s">
        <v>172</v>
      </c>
      <c r="B47" s="24">
        <v>51</v>
      </c>
      <c r="C47" s="25" t="str">
        <f t="shared" si="0"/>
        <v>C</v>
      </c>
    </row>
    <row r="48" spans="1:3" x14ac:dyDescent="0.3">
      <c r="A48" s="24" t="s">
        <v>173</v>
      </c>
      <c r="B48" s="24">
        <v>84</v>
      </c>
      <c r="C48" s="25" t="str">
        <f t="shared" si="0"/>
        <v>B</v>
      </c>
    </row>
    <row r="49" spans="1:3" x14ac:dyDescent="0.3">
      <c r="A49" s="24" t="s">
        <v>174</v>
      </c>
      <c r="B49" s="24">
        <v>32</v>
      </c>
      <c r="C49" s="25" t="str">
        <f t="shared" si="0"/>
        <v>F</v>
      </c>
    </row>
    <row r="50" spans="1:3" x14ac:dyDescent="0.3">
      <c r="A50" s="24" t="s">
        <v>175</v>
      </c>
      <c r="B50" s="24">
        <v>73</v>
      </c>
      <c r="C50" s="25" t="str">
        <f t="shared" si="0"/>
        <v>C</v>
      </c>
    </row>
    <row r="51" spans="1:3" x14ac:dyDescent="0.3">
      <c r="A51" s="24" t="s">
        <v>176</v>
      </c>
      <c r="B51" s="24">
        <v>44</v>
      </c>
      <c r="C51" s="25" t="str">
        <f t="shared" si="0"/>
        <v>D</v>
      </c>
    </row>
    <row r="52" spans="1:3" x14ac:dyDescent="0.3">
      <c r="A52" s="24" t="s">
        <v>177</v>
      </c>
      <c r="B52" s="24">
        <v>81</v>
      </c>
      <c r="C52" s="25" t="str">
        <f t="shared" si="0"/>
        <v>B</v>
      </c>
    </row>
    <row r="53" spans="1:3" x14ac:dyDescent="0.3">
      <c r="A53" s="24" t="s">
        <v>178</v>
      </c>
      <c r="B53" s="24">
        <v>76</v>
      </c>
      <c r="C53" s="25" t="str">
        <f t="shared" si="0"/>
        <v>C</v>
      </c>
    </row>
    <row r="54" spans="1:3" x14ac:dyDescent="0.3">
      <c r="A54" s="24" t="s">
        <v>179</v>
      </c>
      <c r="B54" s="24">
        <v>89</v>
      </c>
      <c r="C54" s="25" t="str">
        <f t="shared" si="0"/>
        <v>B</v>
      </c>
    </row>
    <row r="55" spans="1:3" x14ac:dyDescent="0.3">
      <c r="A55" s="29"/>
      <c r="B55" s="29"/>
      <c r="C55" s="29"/>
    </row>
    <row r="56" spans="1:3" x14ac:dyDescent="0.3">
      <c r="A56" s="29"/>
      <c r="B56" s="29"/>
      <c r="C56" s="29"/>
    </row>
    <row r="57" spans="1:3" x14ac:dyDescent="0.3">
      <c r="A57" s="29"/>
      <c r="B57" s="29"/>
      <c r="C57" s="29"/>
    </row>
    <row r="58" spans="1:3" x14ac:dyDescent="0.3">
      <c r="A58" s="29"/>
      <c r="B58" s="29"/>
      <c r="C58" s="29"/>
    </row>
    <row r="59" spans="1:3" x14ac:dyDescent="0.3">
      <c r="A59" s="29"/>
      <c r="B59" s="29"/>
      <c r="C59" s="29"/>
    </row>
    <row r="60" spans="1:3" x14ac:dyDescent="0.3">
      <c r="A60" s="29"/>
      <c r="B60" s="29"/>
      <c r="C60" s="29"/>
    </row>
    <row r="61" spans="1:3" x14ac:dyDescent="0.3">
      <c r="A61" s="29"/>
      <c r="B61" s="29"/>
      <c r="C61" s="29"/>
    </row>
    <row r="62" spans="1:3" x14ac:dyDescent="0.3">
      <c r="A62" s="29"/>
      <c r="B62" s="29"/>
      <c r="C62" s="29"/>
    </row>
    <row r="63" spans="1:3" x14ac:dyDescent="0.3">
      <c r="A63" s="29"/>
      <c r="B63" s="29"/>
      <c r="C63" s="29"/>
    </row>
    <row r="64" spans="1:3" x14ac:dyDescent="0.3">
      <c r="A64" s="29"/>
      <c r="B64" s="29"/>
      <c r="C64" s="29"/>
    </row>
    <row r="65" spans="1:3" x14ac:dyDescent="0.3">
      <c r="A65" s="29"/>
      <c r="B65" s="29"/>
      <c r="C65" s="29"/>
    </row>
    <row r="66" spans="1:3" x14ac:dyDescent="0.3">
      <c r="A66" s="29"/>
      <c r="B66" s="29"/>
      <c r="C66" s="29"/>
    </row>
    <row r="67" spans="1:3" x14ac:dyDescent="0.3">
      <c r="A67" s="29"/>
      <c r="B67" s="29"/>
      <c r="C67" s="29"/>
    </row>
    <row r="68" spans="1:3" x14ac:dyDescent="0.3">
      <c r="A68" s="29"/>
      <c r="B68" s="29"/>
      <c r="C68" s="29"/>
    </row>
    <row r="69" spans="1:3" x14ac:dyDescent="0.3">
      <c r="A69" s="29"/>
      <c r="B69" s="29"/>
      <c r="C69" s="29"/>
    </row>
    <row r="70" spans="1:3" x14ac:dyDescent="0.3">
      <c r="A70" s="29"/>
      <c r="B70" s="29"/>
      <c r="C70" s="29"/>
    </row>
    <row r="71" spans="1:3" x14ac:dyDescent="0.3">
      <c r="A71" s="29"/>
      <c r="B71" s="29"/>
      <c r="C71" s="29"/>
    </row>
    <row r="72" spans="1:3" x14ac:dyDescent="0.3">
      <c r="A72" s="29"/>
      <c r="B72" s="29"/>
      <c r="C72" s="29"/>
    </row>
    <row r="73" spans="1:3" x14ac:dyDescent="0.3">
      <c r="A73" s="29"/>
      <c r="B73" s="29"/>
      <c r="C73" s="29"/>
    </row>
    <row r="74" spans="1:3" x14ac:dyDescent="0.3">
      <c r="A74" s="29"/>
      <c r="B74" s="29"/>
      <c r="C74" s="29"/>
    </row>
    <row r="75" spans="1:3" x14ac:dyDescent="0.3">
      <c r="A75" s="29"/>
      <c r="B75" s="29"/>
      <c r="C75" s="29"/>
    </row>
    <row r="76" spans="1:3" x14ac:dyDescent="0.3">
      <c r="A76" s="29"/>
      <c r="B76" s="29"/>
      <c r="C76" s="29"/>
    </row>
    <row r="77" spans="1:3" x14ac:dyDescent="0.3">
      <c r="A77" s="29"/>
      <c r="B77" s="29"/>
      <c r="C77" s="29"/>
    </row>
    <row r="78" spans="1:3" x14ac:dyDescent="0.3">
      <c r="A78" s="29"/>
      <c r="B78" s="29"/>
      <c r="C78" s="29"/>
    </row>
    <row r="79" spans="1:3" x14ac:dyDescent="0.3">
      <c r="A79" s="29"/>
      <c r="B79" s="29"/>
      <c r="C79" s="29"/>
    </row>
    <row r="80" spans="1:3" x14ac:dyDescent="0.3">
      <c r="A80" s="29"/>
      <c r="B80" s="29"/>
      <c r="C80" s="29"/>
    </row>
    <row r="81" spans="1:3" x14ac:dyDescent="0.3">
      <c r="A81" s="29"/>
      <c r="B81" s="29"/>
      <c r="C81" s="29"/>
    </row>
    <row r="82" spans="1:3" x14ac:dyDescent="0.3">
      <c r="A82" s="29"/>
      <c r="B82" s="29"/>
      <c r="C82" s="29"/>
    </row>
    <row r="83" spans="1:3" x14ac:dyDescent="0.3">
      <c r="A83" s="29"/>
      <c r="B83" s="29"/>
      <c r="C83" s="29"/>
    </row>
    <row r="84" spans="1:3" x14ac:dyDescent="0.3">
      <c r="A84" s="29"/>
      <c r="B84" s="29"/>
      <c r="C84" s="29"/>
    </row>
    <row r="85" spans="1:3" x14ac:dyDescent="0.3">
      <c r="A85" s="29"/>
      <c r="B85" s="29"/>
      <c r="C85" s="29"/>
    </row>
    <row r="86" spans="1:3" x14ac:dyDescent="0.3">
      <c r="A86" s="29"/>
      <c r="B86" s="29"/>
      <c r="C86" s="29"/>
    </row>
    <row r="87" spans="1:3" x14ac:dyDescent="0.3">
      <c r="A87" s="29"/>
      <c r="B87" s="29"/>
      <c r="C87" s="29"/>
    </row>
    <row r="88" spans="1:3" x14ac:dyDescent="0.3">
      <c r="A88" s="29"/>
      <c r="B88" s="29"/>
      <c r="C88" s="29"/>
    </row>
    <row r="89" spans="1:3" x14ac:dyDescent="0.3">
      <c r="A89" s="29"/>
      <c r="B89" s="29"/>
      <c r="C89" s="29"/>
    </row>
    <row r="90" spans="1:3" x14ac:dyDescent="0.3">
      <c r="A90" s="29"/>
      <c r="B90" s="29"/>
      <c r="C90" s="29"/>
    </row>
    <row r="91" spans="1:3" x14ac:dyDescent="0.3">
      <c r="A91" s="29"/>
      <c r="B91" s="29"/>
      <c r="C91" s="29"/>
    </row>
    <row r="92" spans="1:3" x14ac:dyDescent="0.3">
      <c r="A92" s="29"/>
      <c r="B92" s="29"/>
      <c r="C92" s="29"/>
    </row>
    <row r="93" spans="1:3" x14ac:dyDescent="0.3">
      <c r="A93" s="29"/>
      <c r="B93" s="29"/>
      <c r="C93" s="29"/>
    </row>
    <row r="94" spans="1:3" x14ac:dyDescent="0.3">
      <c r="A94" s="29"/>
      <c r="B94" s="29"/>
      <c r="C94" s="29"/>
    </row>
    <row r="95" spans="1:3" x14ac:dyDescent="0.3">
      <c r="A95" s="29"/>
      <c r="B95" s="29"/>
      <c r="C95" s="29"/>
    </row>
    <row r="96" spans="1:3" x14ac:dyDescent="0.3">
      <c r="A96" s="29"/>
      <c r="B96" s="29"/>
      <c r="C96" s="29"/>
    </row>
    <row r="97" spans="1:3" x14ac:dyDescent="0.3">
      <c r="A97" s="29"/>
      <c r="B97" s="29"/>
      <c r="C97" s="29"/>
    </row>
    <row r="98" spans="1:3" x14ac:dyDescent="0.3">
      <c r="A98" s="29"/>
      <c r="B98" s="29"/>
      <c r="C98" s="29"/>
    </row>
    <row r="99" spans="1:3" x14ac:dyDescent="0.3">
      <c r="A99" s="29"/>
      <c r="B99" s="29"/>
      <c r="C99" s="29"/>
    </row>
    <row r="100" spans="1:3" x14ac:dyDescent="0.3">
      <c r="A100" s="29"/>
      <c r="B100" s="29"/>
      <c r="C100" s="29"/>
    </row>
    <row r="101" spans="1:3" x14ac:dyDescent="0.3">
      <c r="A101" s="29"/>
      <c r="B101" s="29"/>
      <c r="C101" s="29"/>
    </row>
    <row r="102" spans="1:3" x14ac:dyDescent="0.3">
      <c r="A102" s="29"/>
      <c r="B102" s="29"/>
      <c r="C102" s="29"/>
    </row>
    <row r="103" spans="1:3" x14ac:dyDescent="0.3">
      <c r="A103" s="29"/>
      <c r="B103" s="29"/>
      <c r="C103" s="29"/>
    </row>
    <row r="104" spans="1:3" x14ac:dyDescent="0.3">
      <c r="A104" s="29"/>
      <c r="B104" s="29"/>
      <c r="C104" s="29"/>
    </row>
    <row r="105" spans="1:3" x14ac:dyDescent="0.3">
      <c r="A105" s="29"/>
      <c r="B105" s="29"/>
      <c r="C105" s="29"/>
    </row>
    <row r="106" spans="1:3" x14ac:dyDescent="0.3">
      <c r="A106" s="29"/>
      <c r="B106" s="29"/>
      <c r="C106" s="29"/>
    </row>
    <row r="107" spans="1:3" x14ac:dyDescent="0.3">
      <c r="A107" s="29"/>
      <c r="B107" s="29"/>
      <c r="C107" s="29"/>
    </row>
    <row r="108" spans="1:3" x14ac:dyDescent="0.3">
      <c r="A108" s="29"/>
      <c r="B108" s="29"/>
      <c r="C108" s="29"/>
    </row>
    <row r="109" spans="1:3" x14ac:dyDescent="0.3">
      <c r="A109" s="29"/>
      <c r="B109" s="29"/>
      <c r="C109" s="29"/>
    </row>
    <row r="110" spans="1:3" x14ac:dyDescent="0.3">
      <c r="A110" s="29"/>
      <c r="B110" s="29"/>
      <c r="C110" s="29"/>
    </row>
    <row r="111" spans="1:3" x14ac:dyDescent="0.3">
      <c r="A111" s="29"/>
      <c r="B111" s="29"/>
      <c r="C111" s="29"/>
    </row>
    <row r="112" spans="1:3" x14ac:dyDescent="0.3">
      <c r="A112" s="29"/>
      <c r="B112" s="29"/>
      <c r="C112" s="29"/>
    </row>
    <row r="113" spans="1:3" x14ac:dyDescent="0.3">
      <c r="A113" s="29"/>
      <c r="B113" s="29"/>
      <c r="C113" s="29"/>
    </row>
    <row r="114" spans="1:3" x14ac:dyDescent="0.3">
      <c r="A114" s="29"/>
      <c r="B114" s="29"/>
      <c r="C114" s="29"/>
    </row>
    <row r="115" spans="1:3" x14ac:dyDescent="0.3">
      <c r="A115" s="29"/>
      <c r="B115" s="29"/>
      <c r="C115" s="29"/>
    </row>
    <row r="116" spans="1:3" x14ac:dyDescent="0.3">
      <c r="A116" s="29"/>
      <c r="B116" s="29"/>
      <c r="C116" s="29"/>
    </row>
    <row r="117" spans="1:3" x14ac:dyDescent="0.3">
      <c r="A117" s="29"/>
      <c r="B117" s="29"/>
      <c r="C117" s="29"/>
    </row>
    <row r="118" spans="1:3" x14ac:dyDescent="0.3">
      <c r="A118" s="29"/>
      <c r="B118" s="29"/>
      <c r="C118" s="29"/>
    </row>
    <row r="119" spans="1:3" x14ac:dyDescent="0.3">
      <c r="A119" s="29"/>
      <c r="B119" s="29"/>
      <c r="C119" s="29"/>
    </row>
    <row r="120" spans="1:3" x14ac:dyDescent="0.3">
      <c r="A120" s="29"/>
      <c r="B120" s="29"/>
      <c r="C120" s="29"/>
    </row>
    <row r="121" spans="1:3" x14ac:dyDescent="0.3">
      <c r="A121" s="29"/>
      <c r="B121" s="29"/>
      <c r="C121" s="29"/>
    </row>
    <row r="122" spans="1:3" x14ac:dyDescent="0.3">
      <c r="A122" s="29"/>
      <c r="B122" s="29"/>
      <c r="C122" s="29"/>
    </row>
    <row r="123" spans="1:3" x14ac:dyDescent="0.3">
      <c r="A123" s="29"/>
      <c r="B123" s="29"/>
      <c r="C123" s="29"/>
    </row>
    <row r="124" spans="1:3" x14ac:dyDescent="0.3">
      <c r="A124" s="29"/>
      <c r="B124" s="29"/>
      <c r="C124" s="29"/>
    </row>
    <row r="125" spans="1:3" x14ac:dyDescent="0.3">
      <c r="A125" s="29"/>
      <c r="B125" s="29"/>
      <c r="C125" s="29"/>
    </row>
    <row r="126" spans="1:3" x14ac:dyDescent="0.3">
      <c r="A126" s="29"/>
      <c r="B126" s="29"/>
      <c r="C126" s="29"/>
    </row>
    <row r="127" spans="1:3" x14ac:dyDescent="0.3">
      <c r="A127" s="29"/>
      <c r="B127" s="29"/>
      <c r="C127" s="29"/>
    </row>
    <row r="128" spans="1:3" x14ac:dyDescent="0.3">
      <c r="A128" s="29"/>
      <c r="B128" s="29"/>
      <c r="C128" s="29"/>
    </row>
    <row r="129" spans="1:3" x14ac:dyDescent="0.3">
      <c r="A129" s="29"/>
      <c r="B129" s="29"/>
      <c r="C129" s="29"/>
    </row>
    <row r="130" spans="1:3" x14ac:dyDescent="0.3">
      <c r="A130" s="29"/>
      <c r="B130" s="29"/>
      <c r="C130" s="29"/>
    </row>
    <row r="131" spans="1:3" x14ac:dyDescent="0.3">
      <c r="A131" s="29"/>
      <c r="B131" s="29"/>
      <c r="C131" s="29"/>
    </row>
    <row r="132" spans="1:3" x14ac:dyDescent="0.3">
      <c r="A132" s="29"/>
      <c r="B132" s="29"/>
      <c r="C132" s="29"/>
    </row>
    <row r="133" spans="1:3" x14ac:dyDescent="0.3">
      <c r="A133" s="29"/>
      <c r="B133" s="29"/>
      <c r="C133" s="29"/>
    </row>
    <row r="134" spans="1:3" x14ac:dyDescent="0.3">
      <c r="A134" s="29"/>
      <c r="B134" s="29"/>
      <c r="C134" s="29"/>
    </row>
    <row r="135" spans="1:3" x14ac:dyDescent="0.3">
      <c r="A135" s="29"/>
      <c r="B135" s="29"/>
      <c r="C135" s="29"/>
    </row>
    <row r="136" spans="1:3" x14ac:dyDescent="0.3">
      <c r="A136" s="29"/>
      <c r="B136" s="29"/>
      <c r="C136" s="29"/>
    </row>
    <row r="137" spans="1:3" x14ac:dyDescent="0.3">
      <c r="A137" s="29"/>
      <c r="B137" s="29"/>
      <c r="C137" s="29"/>
    </row>
    <row r="138" spans="1:3" x14ac:dyDescent="0.3">
      <c r="A138" s="29"/>
      <c r="B138" s="29"/>
      <c r="C138" s="29"/>
    </row>
    <row r="139" spans="1:3" x14ac:dyDescent="0.3">
      <c r="A139" s="29"/>
      <c r="B139" s="29"/>
      <c r="C139" s="29"/>
    </row>
    <row r="140" spans="1:3" x14ac:dyDescent="0.3">
      <c r="A140" s="29"/>
      <c r="B140" s="29"/>
      <c r="C140" s="29"/>
    </row>
    <row r="141" spans="1:3" x14ac:dyDescent="0.3">
      <c r="A141" s="29"/>
      <c r="B141" s="29"/>
      <c r="C141" s="29"/>
    </row>
    <row r="142" spans="1:3" x14ac:dyDescent="0.3">
      <c r="A142" s="29"/>
      <c r="B142" s="29"/>
      <c r="C142" s="29"/>
    </row>
    <row r="143" spans="1:3" x14ac:dyDescent="0.3">
      <c r="A143" s="29"/>
      <c r="B143" s="29"/>
      <c r="C143" s="29"/>
    </row>
    <row r="144" spans="1:3" x14ac:dyDescent="0.3">
      <c r="A144" s="29"/>
      <c r="B144" s="29"/>
      <c r="C144" s="29"/>
    </row>
    <row r="145" spans="1:3" x14ac:dyDescent="0.3">
      <c r="A145" s="29"/>
      <c r="B145" s="29"/>
      <c r="C145" s="29"/>
    </row>
    <row r="146" spans="1:3" x14ac:dyDescent="0.3">
      <c r="A146" s="29"/>
      <c r="B146" s="29"/>
      <c r="C146" s="29"/>
    </row>
    <row r="147" spans="1:3" x14ac:dyDescent="0.3">
      <c r="A147" s="29"/>
      <c r="B147" s="29"/>
      <c r="C147" s="29"/>
    </row>
    <row r="148" spans="1:3" x14ac:dyDescent="0.3">
      <c r="A148" s="29"/>
      <c r="B148" s="29"/>
      <c r="C148" s="29"/>
    </row>
    <row r="149" spans="1:3" x14ac:dyDescent="0.3">
      <c r="A149" s="29"/>
      <c r="B149" s="29"/>
      <c r="C149" s="29"/>
    </row>
    <row r="150" spans="1:3" x14ac:dyDescent="0.3">
      <c r="A150" s="29"/>
      <c r="B150" s="29"/>
      <c r="C150" s="29"/>
    </row>
    <row r="151" spans="1:3" x14ac:dyDescent="0.3">
      <c r="A151" s="29"/>
      <c r="B151" s="29"/>
      <c r="C151" s="29"/>
    </row>
    <row r="152" spans="1:3" x14ac:dyDescent="0.3">
      <c r="A152" s="29"/>
      <c r="B152" s="29"/>
      <c r="C152" s="29"/>
    </row>
    <row r="153" spans="1:3" x14ac:dyDescent="0.3">
      <c r="A153" s="29"/>
      <c r="B153" s="29"/>
      <c r="C153" s="29"/>
    </row>
    <row r="154" spans="1:3" x14ac:dyDescent="0.3">
      <c r="A154" s="29"/>
      <c r="B154" s="29"/>
      <c r="C154" s="29"/>
    </row>
    <row r="155" spans="1:3" x14ac:dyDescent="0.3">
      <c r="A155" s="29"/>
      <c r="B155" s="29"/>
      <c r="C155" s="29"/>
    </row>
    <row r="156" spans="1:3" x14ac:dyDescent="0.3">
      <c r="A156" s="29"/>
      <c r="B156" s="29"/>
      <c r="C156" s="29"/>
    </row>
    <row r="157" spans="1:3" x14ac:dyDescent="0.3">
      <c r="A157" s="29"/>
      <c r="B157" s="29"/>
      <c r="C157" s="29"/>
    </row>
    <row r="158" spans="1:3" x14ac:dyDescent="0.3">
      <c r="A158" s="29"/>
      <c r="B158" s="29"/>
      <c r="C158" s="29"/>
    </row>
    <row r="159" spans="1:3" x14ac:dyDescent="0.3">
      <c r="A159" s="29"/>
      <c r="B159" s="29"/>
      <c r="C159" s="29"/>
    </row>
    <row r="160" spans="1:3" x14ac:dyDescent="0.3">
      <c r="A160" s="29"/>
      <c r="B160" s="29"/>
      <c r="C160" s="29"/>
    </row>
    <row r="161" spans="1:3" x14ac:dyDescent="0.3">
      <c r="A161" s="29"/>
      <c r="B161" s="29"/>
      <c r="C161" s="29"/>
    </row>
    <row r="162" spans="1:3" x14ac:dyDescent="0.3">
      <c r="A162" s="29"/>
      <c r="B162" s="29"/>
      <c r="C162" s="29"/>
    </row>
    <row r="163" spans="1:3" x14ac:dyDescent="0.3">
      <c r="A163" s="29"/>
      <c r="B163" s="29"/>
      <c r="C163" s="29"/>
    </row>
    <row r="164" spans="1:3" x14ac:dyDescent="0.3">
      <c r="A164" s="29"/>
      <c r="B164" s="29"/>
      <c r="C164" s="29"/>
    </row>
    <row r="165" spans="1:3" x14ac:dyDescent="0.3">
      <c r="A165" s="29"/>
      <c r="B165" s="29"/>
      <c r="C165" s="29"/>
    </row>
    <row r="166" spans="1:3" x14ac:dyDescent="0.3">
      <c r="A166" s="29"/>
      <c r="B166" s="29"/>
      <c r="C166" s="29"/>
    </row>
    <row r="167" spans="1:3" x14ac:dyDescent="0.3">
      <c r="A167" s="29"/>
      <c r="B167" s="29"/>
      <c r="C167" s="29"/>
    </row>
    <row r="168" spans="1:3" x14ac:dyDescent="0.3">
      <c r="A168" s="29"/>
      <c r="B168" s="29"/>
      <c r="C168" s="29"/>
    </row>
    <row r="169" spans="1:3" x14ac:dyDescent="0.3">
      <c r="A169" s="29"/>
      <c r="B169" s="29"/>
      <c r="C169" s="29"/>
    </row>
    <row r="170" spans="1:3" x14ac:dyDescent="0.3">
      <c r="A170" s="29"/>
      <c r="B170" s="29"/>
      <c r="C170" s="29"/>
    </row>
    <row r="171" spans="1:3" x14ac:dyDescent="0.3">
      <c r="A171" s="29"/>
      <c r="B171" s="29"/>
      <c r="C171" s="29"/>
    </row>
    <row r="172" spans="1:3" x14ac:dyDescent="0.3">
      <c r="A172" s="29"/>
      <c r="B172" s="29"/>
      <c r="C172" s="29"/>
    </row>
    <row r="173" spans="1:3" x14ac:dyDescent="0.3">
      <c r="A173" s="29"/>
      <c r="B173" s="29"/>
      <c r="C173" s="29"/>
    </row>
    <row r="174" spans="1:3" x14ac:dyDescent="0.3">
      <c r="A174" s="29"/>
      <c r="B174" s="29"/>
      <c r="C174" s="29"/>
    </row>
    <row r="175" spans="1:3" x14ac:dyDescent="0.3">
      <c r="A175" s="29"/>
      <c r="B175" s="29"/>
      <c r="C175" s="29"/>
    </row>
    <row r="176" spans="1:3" x14ac:dyDescent="0.3">
      <c r="A176" s="29"/>
      <c r="B176" s="29"/>
      <c r="C176" s="29"/>
    </row>
    <row r="177" spans="1:3" x14ac:dyDescent="0.3">
      <c r="A177" s="29"/>
      <c r="B177" s="29"/>
      <c r="C177" s="29"/>
    </row>
    <row r="178" spans="1:3" x14ac:dyDescent="0.3">
      <c r="A178" s="29"/>
      <c r="B178" s="29"/>
      <c r="C178" s="29"/>
    </row>
    <row r="179" spans="1:3" x14ac:dyDescent="0.3">
      <c r="A179" s="29"/>
      <c r="B179" s="29"/>
      <c r="C179" s="29"/>
    </row>
    <row r="180" spans="1:3" x14ac:dyDescent="0.3">
      <c r="A180" s="29"/>
      <c r="B180" s="29"/>
      <c r="C180" s="29"/>
    </row>
    <row r="181" spans="1:3" x14ac:dyDescent="0.3">
      <c r="A181" s="29"/>
      <c r="B181" s="29"/>
      <c r="C181" s="29"/>
    </row>
    <row r="182" spans="1:3" x14ac:dyDescent="0.3">
      <c r="A182" s="29"/>
      <c r="B182" s="29"/>
      <c r="C182" s="29"/>
    </row>
    <row r="183" spans="1:3" x14ac:dyDescent="0.3">
      <c r="A183" s="29"/>
      <c r="B183" s="29"/>
      <c r="C183" s="29"/>
    </row>
    <row r="184" spans="1:3" x14ac:dyDescent="0.3">
      <c r="A184" s="29"/>
      <c r="B184" s="29"/>
      <c r="C184" s="29"/>
    </row>
    <row r="185" spans="1:3" x14ac:dyDescent="0.3">
      <c r="A185" s="29"/>
      <c r="B185" s="29"/>
      <c r="C185" s="29"/>
    </row>
    <row r="186" spans="1:3" x14ac:dyDescent="0.3">
      <c r="A186" s="29"/>
      <c r="B186" s="29"/>
      <c r="C186" s="29"/>
    </row>
    <row r="187" spans="1:3" x14ac:dyDescent="0.3">
      <c r="A187" s="29"/>
      <c r="B187" s="29"/>
      <c r="C187" s="29"/>
    </row>
    <row r="188" spans="1:3" x14ac:dyDescent="0.3">
      <c r="A188" s="29"/>
      <c r="B188" s="29"/>
      <c r="C188" s="29"/>
    </row>
    <row r="189" spans="1:3" x14ac:dyDescent="0.3">
      <c r="A189" s="29"/>
      <c r="B189" s="29"/>
      <c r="C189" s="29"/>
    </row>
    <row r="190" spans="1:3" x14ac:dyDescent="0.3">
      <c r="A190" s="29"/>
      <c r="B190" s="29"/>
      <c r="C190" s="29"/>
    </row>
    <row r="191" spans="1:3" x14ac:dyDescent="0.3">
      <c r="A191" s="29"/>
      <c r="B191" s="29"/>
      <c r="C191" s="29"/>
    </row>
    <row r="192" spans="1:3" x14ac:dyDescent="0.3">
      <c r="A192" s="29"/>
      <c r="B192" s="29"/>
      <c r="C192" s="29"/>
    </row>
    <row r="193" spans="1:3" x14ac:dyDescent="0.3">
      <c r="A193" s="29"/>
      <c r="B193" s="29"/>
      <c r="C193" s="29"/>
    </row>
    <row r="194" spans="1:3" x14ac:dyDescent="0.3">
      <c r="A194" s="29"/>
      <c r="B194" s="29"/>
      <c r="C194" s="29"/>
    </row>
    <row r="195" spans="1:3" x14ac:dyDescent="0.3">
      <c r="A195" s="29"/>
      <c r="B195" s="29"/>
      <c r="C195" s="29"/>
    </row>
    <row r="196" spans="1:3" x14ac:dyDescent="0.3">
      <c r="A196" s="29"/>
      <c r="B196" s="29"/>
      <c r="C196" s="29"/>
    </row>
    <row r="197" spans="1:3" x14ac:dyDescent="0.3">
      <c r="A197" s="29"/>
      <c r="B197" s="29"/>
      <c r="C197" s="29"/>
    </row>
    <row r="198" spans="1:3" x14ac:dyDescent="0.3">
      <c r="A198" s="29"/>
      <c r="B198" s="29"/>
      <c r="C198" s="29"/>
    </row>
    <row r="199" spans="1:3" x14ac:dyDescent="0.3">
      <c r="A199" s="29"/>
      <c r="B199" s="29"/>
      <c r="C199" s="29"/>
    </row>
    <row r="200" spans="1:3" x14ac:dyDescent="0.3">
      <c r="A200" s="29"/>
      <c r="B200" s="29"/>
      <c r="C200" s="29"/>
    </row>
    <row r="201" spans="1:3" x14ac:dyDescent="0.3">
      <c r="A201" s="29"/>
      <c r="B201" s="29"/>
      <c r="C201" s="29"/>
    </row>
    <row r="202" spans="1:3" x14ac:dyDescent="0.3">
      <c r="A202" s="29"/>
      <c r="B202" s="29"/>
      <c r="C202" s="29"/>
    </row>
    <row r="203" spans="1:3" x14ac:dyDescent="0.3">
      <c r="A203" s="29"/>
      <c r="B203" s="29"/>
      <c r="C203" s="29"/>
    </row>
    <row r="204" spans="1:3" x14ac:dyDescent="0.3">
      <c r="A204" s="29"/>
      <c r="B204" s="29"/>
      <c r="C204" s="29"/>
    </row>
    <row r="205" spans="1:3" x14ac:dyDescent="0.3">
      <c r="A205" s="29"/>
      <c r="B205" s="29"/>
      <c r="C205" s="29"/>
    </row>
    <row r="206" spans="1:3" x14ac:dyDescent="0.3">
      <c r="A206" s="29"/>
      <c r="B206" s="29"/>
      <c r="C206" s="29"/>
    </row>
    <row r="207" spans="1:3" x14ac:dyDescent="0.3">
      <c r="A207" s="29"/>
      <c r="B207" s="29"/>
      <c r="C207" s="29"/>
    </row>
    <row r="208" spans="1:3" x14ac:dyDescent="0.3">
      <c r="A208" s="29"/>
      <c r="B208" s="29"/>
      <c r="C208" s="29"/>
    </row>
    <row r="209" spans="1:3" x14ac:dyDescent="0.3">
      <c r="A209" s="29"/>
      <c r="B209" s="29"/>
      <c r="C209" s="29"/>
    </row>
    <row r="210" spans="1:3" x14ac:dyDescent="0.3">
      <c r="A210" s="29"/>
      <c r="B210" s="29"/>
      <c r="C210" s="29"/>
    </row>
    <row r="211" spans="1:3" x14ac:dyDescent="0.3">
      <c r="A211" s="29"/>
      <c r="B211" s="29"/>
      <c r="C211" s="29"/>
    </row>
    <row r="212" spans="1:3" x14ac:dyDescent="0.3">
      <c r="A212" s="29"/>
      <c r="B212" s="29"/>
      <c r="C212" s="29"/>
    </row>
    <row r="213" spans="1:3" x14ac:dyDescent="0.3">
      <c r="A213" s="29"/>
      <c r="B213" s="29"/>
      <c r="C213" s="29"/>
    </row>
    <row r="214" spans="1:3" x14ac:dyDescent="0.3">
      <c r="A214" s="29"/>
      <c r="B214" s="29"/>
      <c r="C214" s="29"/>
    </row>
    <row r="215" spans="1:3" x14ac:dyDescent="0.3">
      <c r="A215" s="29"/>
      <c r="B215" s="29"/>
      <c r="C215" s="29"/>
    </row>
    <row r="216" spans="1:3" x14ac:dyDescent="0.3">
      <c r="A216" s="29"/>
      <c r="B216" s="29"/>
      <c r="C216" s="29"/>
    </row>
    <row r="217" spans="1:3" x14ac:dyDescent="0.3">
      <c r="A217" s="29"/>
      <c r="B217" s="29"/>
      <c r="C217" s="29"/>
    </row>
    <row r="218" spans="1:3" x14ac:dyDescent="0.3">
      <c r="A218" s="29"/>
      <c r="B218" s="29"/>
      <c r="C218" s="29"/>
    </row>
    <row r="219" spans="1:3" x14ac:dyDescent="0.3">
      <c r="A219" s="29"/>
      <c r="B219" s="29"/>
      <c r="C219" s="29"/>
    </row>
    <row r="220" spans="1:3" x14ac:dyDescent="0.3">
      <c r="A220" s="29"/>
      <c r="B220" s="29"/>
      <c r="C220" s="29"/>
    </row>
    <row r="221" spans="1:3" x14ac:dyDescent="0.3">
      <c r="A221" s="29"/>
      <c r="B221" s="29"/>
      <c r="C221" s="29"/>
    </row>
    <row r="222" spans="1:3" x14ac:dyDescent="0.3">
      <c r="A222" s="29"/>
      <c r="B222" s="29"/>
      <c r="C222" s="29"/>
    </row>
    <row r="223" spans="1:3" x14ac:dyDescent="0.3">
      <c r="A223" s="29"/>
      <c r="B223" s="29"/>
      <c r="C223" s="29"/>
    </row>
    <row r="224" spans="1:3" x14ac:dyDescent="0.3">
      <c r="A224" s="29"/>
      <c r="B224" s="29"/>
      <c r="C224" s="29"/>
    </row>
    <row r="225" spans="1:3" x14ac:dyDescent="0.3">
      <c r="A225" s="29"/>
      <c r="B225" s="29"/>
      <c r="C225" s="29"/>
    </row>
    <row r="226" spans="1:3" x14ac:dyDescent="0.3">
      <c r="A226" s="29"/>
      <c r="B226" s="29"/>
      <c r="C226" s="29"/>
    </row>
    <row r="227" spans="1:3" x14ac:dyDescent="0.3">
      <c r="A227" s="29"/>
      <c r="B227" s="29"/>
      <c r="C227" s="29"/>
    </row>
    <row r="228" spans="1:3" x14ac:dyDescent="0.3">
      <c r="A228" s="29"/>
      <c r="B228" s="29"/>
      <c r="C228" s="29"/>
    </row>
    <row r="229" spans="1:3" x14ac:dyDescent="0.3">
      <c r="A229" s="29"/>
      <c r="B229" s="29"/>
      <c r="C229" s="29"/>
    </row>
    <row r="230" spans="1:3" x14ac:dyDescent="0.3">
      <c r="A230" s="29"/>
      <c r="B230" s="29"/>
      <c r="C230" s="29"/>
    </row>
    <row r="231" spans="1:3" x14ac:dyDescent="0.3">
      <c r="A231" s="29"/>
      <c r="B231" s="29"/>
      <c r="C231" s="29"/>
    </row>
    <row r="232" spans="1:3" x14ac:dyDescent="0.3">
      <c r="A232" s="29"/>
      <c r="B232" s="29"/>
      <c r="C232" s="29"/>
    </row>
    <row r="233" spans="1:3" x14ac:dyDescent="0.3">
      <c r="A233" s="29"/>
      <c r="B233" s="29"/>
      <c r="C233" s="29"/>
    </row>
    <row r="234" spans="1:3" x14ac:dyDescent="0.3">
      <c r="A234" s="29"/>
      <c r="B234" s="29"/>
      <c r="C234" s="29"/>
    </row>
    <row r="235" spans="1:3" x14ac:dyDescent="0.3">
      <c r="A235" s="29"/>
      <c r="B235" s="29"/>
      <c r="C235" s="29"/>
    </row>
    <row r="236" spans="1:3" x14ac:dyDescent="0.3">
      <c r="A236" s="29"/>
      <c r="B236" s="29"/>
      <c r="C236" s="29"/>
    </row>
    <row r="237" spans="1:3" x14ac:dyDescent="0.3">
      <c r="A237" s="29"/>
      <c r="B237" s="29"/>
      <c r="C237" s="29"/>
    </row>
    <row r="238" spans="1:3" x14ac:dyDescent="0.3">
      <c r="A238" s="29"/>
      <c r="B238" s="29"/>
      <c r="C238" s="29"/>
    </row>
    <row r="239" spans="1:3" x14ac:dyDescent="0.3">
      <c r="A239" s="29"/>
      <c r="B239" s="29"/>
      <c r="C239" s="29"/>
    </row>
    <row r="240" spans="1:3" x14ac:dyDescent="0.3">
      <c r="A240" s="29"/>
      <c r="B240" s="29"/>
      <c r="C240" s="29"/>
    </row>
    <row r="241" spans="1:3" x14ac:dyDescent="0.3">
      <c r="A241" s="29"/>
      <c r="B241" s="29"/>
      <c r="C241" s="29"/>
    </row>
    <row r="242" spans="1:3" x14ac:dyDescent="0.3">
      <c r="A242" s="29"/>
      <c r="B242" s="29"/>
      <c r="C242" s="29"/>
    </row>
    <row r="243" spans="1:3" x14ac:dyDescent="0.3">
      <c r="A243" s="29"/>
      <c r="B243" s="29"/>
      <c r="C243" s="29"/>
    </row>
    <row r="244" spans="1:3" x14ac:dyDescent="0.3">
      <c r="A244" s="29"/>
      <c r="B244" s="29"/>
      <c r="C244" s="29"/>
    </row>
    <row r="245" spans="1:3" x14ac:dyDescent="0.3">
      <c r="A245" s="29"/>
      <c r="B245" s="29"/>
      <c r="C245" s="29"/>
    </row>
    <row r="246" spans="1:3" x14ac:dyDescent="0.3">
      <c r="A246" s="29"/>
      <c r="B246" s="29"/>
      <c r="C246" s="29"/>
    </row>
    <row r="247" spans="1:3" x14ac:dyDescent="0.3">
      <c r="A247" s="29"/>
      <c r="B247" s="29"/>
      <c r="C247" s="29"/>
    </row>
    <row r="248" spans="1:3" x14ac:dyDescent="0.3">
      <c r="A248" s="29"/>
      <c r="B248" s="29"/>
      <c r="C248" s="29"/>
    </row>
    <row r="249" spans="1:3" x14ac:dyDescent="0.3">
      <c r="A249" s="29"/>
      <c r="B249" s="29"/>
      <c r="C249" s="29"/>
    </row>
    <row r="250" spans="1:3" x14ac:dyDescent="0.3">
      <c r="A250" s="29"/>
      <c r="B250" s="29"/>
      <c r="C250" s="29"/>
    </row>
    <row r="251" spans="1:3" x14ac:dyDescent="0.3">
      <c r="A251" s="29"/>
      <c r="B251" s="29"/>
      <c r="C251" s="29"/>
    </row>
    <row r="252" spans="1:3" x14ac:dyDescent="0.3">
      <c r="A252" s="29"/>
      <c r="B252" s="29"/>
      <c r="C252" s="29"/>
    </row>
    <row r="253" spans="1:3" x14ac:dyDescent="0.3">
      <c r="A253" s="29"/>
      <c r="B253" s="29"/>
      <c r="C253" s="29"/>
    </row>
    <row r="254" spans="1:3" x14ac:dyDescent="0.3">
      <c r="A254" s="29"/>
      <c r="B254" s="29"/>
      <c r="C254" s="29"/>
    </row>
    <row r="255" spans="1:3" x14ac:dyDescent="0.3">
      <c r="A255" s="29"/>
      <c r="B255" s="29"/>
      <c r="C255" s="29"/>
    </row>
    <row r="256" spans="1:3" x14ac:dyDescent="0.3">
      <c r="A256" s="29"/>
      <c r="B256" s="29"/>
      <c r="C256" s="29"/>
    </row>
    <row r="257" spans="1:3" x14ac:dyDescent="0.3">
      <c r="A257" s="29"/>
      <c r="B257" s="29"/>
      <c r="C257" s="29"/>
    </row>
    <row r="258" spans="1:3" x14ac:dyDescent="0.3">
      <c r="A258" s="29"/>
      <c r="B258" s="29"/>
      <c r="C258" s="29"/>
    </row>
    <row r="259" spans="1:3" x14ac:dyDescent="0.3">
      <c r="A259" s="29"/>
      <c r="B259" s="29"/>
      <c r="C259" s="29"/>
    </row>
    <row r="260" spans="1:3" x14ac:dyDescent="0.3">
      <c r="A260" s="29"/>
      <c r="B260" s="29"/>
      <c r="C260" s="29"/>
    </row>
    <row r="261" spans="1:3" x14ac:dyDescent="0.3">
      <c r="A261" s="29"/>
      <c r="B261" s="29"/>
      <c r="C261" s="29"/>
    </row>
    <row r="262" spans="1:3" x14ac:dyDescent="0.3">
      <c r="A262" s="29"/>
      <c r="B262" s="29"/>
      <c r="C262" s="29"/>
    </row>
    <row r="263" spans="1:3" x14ac:dyDescent="0.3">
      <c r="A263" s="29"/>
      <c r="B263" s="29"/>
      <c r="C263" s="29"/>
    </row>
    <row r="264" spans="1:3" x14ac:dyDescent="0.3">
      <c r="A264" s="29"/>
      <c r="B264" s="29"/>
      <c r="C264" s="29"/>
    </row>
    <row r="265" spans="1:3" x14ac:dyDescent="0.3">
      <c r="A265" s="29"/>
      <c r="B265" s="29"/>
      <c r="C265" s="29"/>
    </row>
    <row r="266" spans="1:3" x14ac:dyDescent="0.3">
      <c r="A266" s="29"/>
      <c r="B266" s="29"/>
      <c r="C266" s="29"/>
    </row>
    <row r="267" spans="1:3" x14ac:dyDescent="0.3">
      <c r="A267" s="29"/>
      <c r="B267" s="29"/>
      <c r="C267" s="29"/>
    </row>
    <row r="268" spans="1:3" x14ac:dyDescent="0.3">
      <c r="A268" s="29"/>
      <c r="B268" s="29"/>
      <c r="C268" s="29"/>
    </row>
    <row r="269" spans="1:3" x14ac:dyDescent="0.3">
      <c r="A269" s="29"/>
      <c r="B269" s="29"/>
      <c r="C269" s="29"/>
    </row>
    <row r="270" spans="1:3" x14ac:dyDescent="0.3">
      <c r="A270" s="29"/>
      <c r="B270" s="29"/>
      <c r="C270" s="29"/>
    </row>
    <row r="271" spans="1:3" x14ac:dyDescent="0.3">
      <c r="A271" s="29"/>
      <c r="B271" s="29"/>
      <c r="C271" s="29"/>
    </row>
    <row r="272" spans="1:3" x14ac:dyDescent="0.3">
      <c r="A272" s="29"/>
      <c r="B272" s="29"/>
      <c r="C272" s="29"/>
    </row>
    <row r="273" spans="1:3" x14ac:dyDescent="0.3">
      <c r="A273" s="29"/>
      <c r="B273" s="29"/>
      <c r="C273" s="29"/>
    </row>
    <row r="274" spans="1:3" x14ac:dyDescent="0.3">
      <c r="A274" s="29"/>
      <c r="B274" s="29"/>
      <c r="C274" s="29"/>
    </row>
    <row r="275" spans="1:3" x14ac:dyDescent="0.3">
      <c r="A275" s="29"/>
      <c r="B275" s="29"/>
      <c r="C275" s="29"/>
    </row>
    <row r="276" spans="1:3" x14ac:dyDescent="0.3">
      <c r="A276" s="29"/>
      <c r="B276" s="29"/>
      <c r="C276" s="29"/>
    </row>
    <row r="277" spans="1:3" x14ac:dyDescent="0.3">
      <c r="A277" s="29"/>
      <c r="B277" s="29"/>
      <c r="C277" s="29"/>
    </row>
    <row r="278" spans="1:3" x14ac:dyDescent="0.3">
      <c r="A278" s="29"/>
      <c r="B278" s="29"/>
      <c r="C278" s="29"/>
    </row>
    <row r="279" spans="1:3" x14ac:dyDescent="0.3">
      <c r="A279" s="29"/>
      <c r="B279" s="29"/>
      <c r="C279" s="29"/>
    </row>
    <row r="280" spans="1:3" x14ac:dyDescent="0.3">
      <c r="A280" s="29"/>
      <c r="B280" s="29"/>
      <c r="C280" s="29"/>
    </row>
    <row r="281" spans="1:3" x14ac:dyDescent="0.3">
      <c r="A281" s="29"/>
      <c r="B281" s="29"/>
      <c r="C281" s="29"/>
    </row>
    <row r="282" spans="1:3" x14ac:dyDescent="0.3">
      <c r="A282" s="29"/>
      <c r="B282" s="29"/>
      <c r="C282" s="29"/>
    </row>
    <row r="283" spans="1:3" x14ac:dyDescent="0.3">
      <c r="A283" s="29"/>
      <c r="B283" s="29"/>
      <c r="C283" s="29"/>
    </row>
    <row r="284" spans="1:3" x14ac:dyDescent="0.3">
      <c r="A284" s="29"/>
      <c r="B284" s="29"/>
      <c r="C284" s="29"/>
    </row>
    <row r="285" spans="1:3" x14ac:dyDescent="0.3">
      <c r="A285" s="29"/>
      <c r="B285" s="29"/>
      <c r="C285" s="29"/>
    </row>
    <row r="286" spans="1:3" x14ac:dyDescent="0.3">
      <c r="A286" s="29"/>
      <c r="B286" s="29"/>
      <c r="C286" s="29"/>
    </row>
    <row r="287" spans="1:3" x14ac:dyDescent="0.3">
      <c r="A287" s="29"/>
      <c r="B287" s="29"/>
      <c r="C287" s="29"/>
    </row>
    <row r="288" spans="1:3" x14ac:dyDescent="0.3">
      <c r="A288" s="29"/>
      <c r="B288" s="29"/>
      <c r="C288" s="29"/>
    </row>
    <row r="289" spans="1:3" x14ac:dyDescent="0.3">
      <c r="A289" s="29"/>
      <c r="B289" s="29"/>
      <c r="C289" s="29"/>
    </row>
    <row r="290" spans="1:3" x14ac:dyDescent="0.3">
      <c r="A290" s="29"/>
      <c r="B290" s="29"/>
      <c r="C290" s="29"/>
    </row>
    <row r="291" spans="1:3" x14ac:dyDescent="0.3">
      <c r="A291" s="29"/>
      <c r="B291" s="29"/>
      <c r="C291" s="29"/>
    </row>
    <row r="292" spans="1:3" x14ac:dyDescent="0.3">
      <c r="A292" s="29"/>
      <c r="B292" s="29"/>
      <c r="C292" s="29"/>
    </row>
    <row r="293" spans="1:3" x14ac:dyDescent="0.3">
      <c r="A293" s="29"/>
      <c r="B293" s="29"/>
      <c r="C293" s="29"/>
    </row>
    <row r="294" spans="1:3" x14ac:dyDescent="0.3">
      <c r="A294" s="29"/>
      <c r="B294" s="29"/>
      <c r="C294" s="29"/>
    </row>
    <row r="295" spans="1:3" x14ac:dyDescent="0.3">
      <c r="A295" s="29"/>
      <c r="B295" s="29"/>
      <c r="C295" s="29"/>
    </row>
    <row r="296" spans="1:3" x14ac:dyDescent="0.3">
      <c r="A296" s="29"/>
      <c r="B296" s="29"/>
      <c r="C296" s="29"/>
    </row>
    <row r="297" spans="1:3" x14ac:dyDescent="0.3">
      <c r="A297" s="29"/>
      <c r="B297" s="29"/>
      <c r="C297" s="29"/>
    </row>
    <row r="298" spans="1:3" x14ac:dyDescent="0.3">
      <c r="A298" s="29"/>
      <c r="B298" s="29"/>
      <c r="C298" s="29"/>
    </row>
    <row r="299" spans="1:3" x14ac:dyDescent="0.3">
      <c r="A299" s="29"/>
      <c r="B299" s="29"/>
      <c r="C299" s="29"/>
    </row>
    <row r="300" spans="1:3" x14ac:dyDescent="0.3">
      <c r="A300" s="29"/>
      <c r="B300" s="29"/>
      <c r="C300" s="29"/>
    </row>
    <row r="301" spans="1:3" x14ac:dyDescent="0.3">
      <c r="A301" s="29"/>
      <c r="B301" s="29"/>
      <c r="C301" s="29"/>
    </row>
    <row r="302" spans="1:3" x14ac:dyDescent="0.3">
      <c r="A302" s="29"/>
      <c r="B302" s="29"/>
      <c r="C302" s="29"/>
    </row>
    <row r="303" spans="1:3" x14ac:dyDescent="0.3">
      <c r="A303" s="29"/>
      <c r="B303" s="29"/>
      <c r="C303" s="29"/>
    </row>
    <row r="304" spans="1:3" x14ac:dyDescent="0.3">
      <c r="A304" s="29"/>
      <c r="B304" s="29"/>
      <c r="C304" s="29"/>
    </row>
    <row r="305" spans="1:3" x14ac:dyDescent="0.3">
      <c r="A305" s="29"/>
      <c r="B305" s="29"/>
      <c r="C305" s="29"/>
    </row>
    <row r="306" spans="1:3" x14ac:dyDescent="0.3">
      <c r="A306" s="29"/>
      <c r="B306" s="29"/>
      <c r="C306" s="29"/>
    </row>
    <row r="307" spans="1:3" x14ac:dyDescent="0.3">
      <c r="A307" s="29"/>
      <c r="B307" s="29"/>
      <c r="C307" s="29"/>
    </row>
    <row r="308" spans="1:3" x14ac:dyDescent="0.3">
      <c r="A308" s="29"/>
      <c r="B308" s="29"/>
      <c r="C308" s="29"/>
    </row>
    <row r="309" spans="1:3" x14ac:dyDescent="0.3">
      <c r="A309" s="29"/>
      <c r="B309" s="29"/>
      <c r="C309" s="29"/>
    </row>
    <row r="310" spans="1:3" x14ac:dyDescent="0.3">
      <c r="A310" s="29"/>
      <c r="B310" s="29"/>
      <c r="C310" s="29"/>
    </row>
    <row r="311" spans="1:3" x14ac:dyDescent="0.3">
      <c r="A311" s="29"/>
      <c r="B311" s="29"/>
      <c r="C311" s="29"/>
    </row>
    <row r="312" spans="1:3" x14ac:dyDescent="0.3">
      <c r="A312" s="29"/>
      <c r="B312" s="29"/>
      <c r="C312" s="29"/>
    </row>
    <row r="313" spans="1:3" x14ac:dyDescent="0.3">
      <c r="A313" s="29"/>
      <c r="B313" s="29"/>
      <c r="C313" s="29"/>
    </row>
    <row r="314" spans="1:3" x14ac:dyDescent="0.3">
      <c r="A314" s="29"/>
      <c r="B314" s="29"/>
      <c r="C314" s="29"/>
    </row>
    <row r="315" spans="1:3" x14ac:dyDescent="0.3">
      <c r="A315" s="29"/>
      <c r="B315" s="29"/>
      <c r="C315" s="29"/>
    </row>
    <row r="316" spans="1:3" x14ac:dyDescent="0.3">
      <c r="A316" s="29"/>
      <c r="B316" s="29"/>
      <c r="C316" s="29"/>
    </row>
    <row r="317" spans="1:3" x14ac:dyDescent="0.3">
      <c r="A317" s="29"/>
      <c r="B317" s="29"/>
      <c r="C317" s="29"/>
    </row>
    <row r="318" spans="1:3" x14ac:dyDescent="0.3">
      <c r="A318" s="29"/>
      <c r="B318" s="29"/>
      <c r="C318" s="29"/>
    </row>
    <row r="319" spans="1:3" x14ac:dyDescent="0.3">
      <c r="A319" s="29"/>
      <c r="B319" s="29"/>
      <c r="C319" s="29"/>
    </row>
    <row r="320" spans="1:3" x14ac:dyDescent="0.3">
      <c r="A320" s="29"/>
      <c r="B320" s="29"/>
      <c r="C320" s="29"/>
    </row>
    <row r="321" spans="1:3" x14ac:dyDescent="0.3">
      <c r="A321" s="29"/>
      <c r="B321" s="29"/>
      <c r="C321" s="29"/>
    </row>
    <row r="322" spans="1:3" x14ac:dyDescent="0.3">
      <c r="A322" s="29"/>
      <c r="B322" s="29"/>
      <c r="C322" s="29"/>
    </row>
    <row r="323" spans="1:3" x14ac:dyDescent="0.3">
      <c r="A323" s="29"/>
      <c r="B323" s="29"/>
      <c r="C323" s="29"/>
    </row>
    <row r="324" spans="1:3" x14ac:dyDescent="0.3">
      <c r="A324" s="29"/>
      <c r="B324" s="29"/>
      <c r="C324" s="29"/>
    </row>
    <row r="325" spans="1:3" x14ac:dyDescent="0.3">
      <c r="A325" s="29"/>
      <c r="B325" s="29"/>
      <c r="C325" s="29"/>
    </row>
    <row r="326" spans="1:3" x14ac:dyDescent="0.3">
      <c r="A326" s="29"/>
      <c r="B326" s="29"/>
      <c r="C326" s="29"/>
    </row>
    <row r="327" spans="1:3" x14ac:dyDescent="0.3">
      <c r="A327" s="29"/>
      <c r="B327" s="29"/>
      <c r="C327" s="29"/>
    </row>
    <row r="328" spans="1:3" x14ac:dyDescent="0.3">
      <c r="A328" s="29"/>
      <c r="B328" s="29"/>
      <c r="C328" s="29"/>
    </row>
    <row r="329" spans="1:3" x14ac:dyDescent="0.3">
      <c r="A329" s="29"/>
      <c r="B329" s="29"/>
      <c r="C329" s="29"/>
    </row>
    <row r="330" spans="1:3" x14ac:dyDescent="0.3">
      <c r="A330" s="29"/>
      <c r="B330" s="29"/>
      <c r="C330" s="29"/>
    </row>
    <row r="331" spans="1:3" x14ac:dyDescent="0.3">
      <c r="A331" s="29"/>
      <c r="B331" s="29"/>
      <c r="C331" s="29"/>
    </row>
    <row r="332" spans="1:3" x14ac:dyDescent="0.3">
      <c r="A332" s="29"/>
      <c r="B332" s="29"/>
      <c r="C332" s="29"/>
    </row>
    <row r="333" spans="1:3" x14ac:dyDescent="0.3">
      <c r="A333" s="29"/>
      <c r="B333" s="29"/>
      <c r="C333" s="29"/>
    </row>
    <row r="334" spans="1:3" x14ac:dyDescent="0.3">
      <c r="A334" s="29"/>
      <c r="B334" s="29"/>
      <c r="C334" s="29"/>
    </row>
    <row r="335" spans="1:3" x14ac:dyDescent="0.3">
      <c r="A335" s="29"/>
      <c r="B335" s="29"/>
      <c r="C335" s="29"/>
    </row>
    <row r="336" spans="1:3" x14ac:dyDescent="0.3">
      <c r="A336" s="29"/>
      <c r="B336" s="29"/>
      <c r="C336" s="29"/>
    </row>
    <row r="337" spans="1:3" x14ac:dyDescent="0.3">
      <c r="A337" s="29"/>
      <c r="B337" s="29"/>
      <c r="C337" s="29"/>
    </row>
    <row r="338" spans="1:3" x14ac:dyDescent="0.3">
      <c r="A338" s="29"/>
      <c r="B338" s="29"/>
      <c r="C338" s="29"/>
    </row>
    <row r="339" spans="1:3" x14ac:dyDescent="0.3">
      <c r="A339" s="29"/>
      <c r="B339" s="29"/>
      <c r="C339" s="29"/>
    </row>
    <row r="340" spans="1:3" x14ac:dyDescent="0.3">
      <c r="A340" s="29"/>
      <c r="B340" s="29"/>
      <c r="C340" s="29"/>
    </row>
    <row r="341" spans="1:3" x14ac:dyDescent="0.3">
      <c r="A341" s="29"/>
      <c r="B341" s="29"/>
      <c r="C341" s="29"/>
    </row>
    <row r="342" spans="1:3" x14ac:dyDescent="0.3">
      <c r="A342" s="29"/>
      <c r="B342" s="29"/>
      <c r="C342" s="29"/>
    </row>
    <row r="343" spans="1:3" x14ac:dyDescent="0.3">
      <c r="A343" s="29"/>
      <c r="B343" s="29"/>
      <c r="C343" s="29"/>
    </row>
    <row r="344" spans="1:3" x14ac:dyDescent="0.3">
      <c r="A344" s="29"/>
      <c r="B344" s="29"/>
      <c r="C344" s="29"/>
    </row>
    <row r="345" spans="1:3" x14ac:dyDescent="0.3">
      <c r="A345" s="29"/>
      <c r="B345" s="29"/>
      <c r="C345" s="29"/>
    </row>
    <row r="346" spans="1:3" x14ac:dyDescent="0.3">
      <c r="A346" s="29"/>
      <c r="B346" s="29"/>
      <c r="C346" s="29"/>
    </row>
    <row r="347" spans="1:3" x14ac:dyDescent="0.3">
      <c r="A347" s="29"/>
      <c r="B347" s="29"/>
      <c r="C347" s="29"/>
    </row>
    <row r="348" spans="1:3" x14ac:dyDescent="0.3">
      <c r="A348" s="29"/>
      <c r="B348" s="29"/>
      <c r="C348" s="29"/>
    </row>
    <row r="349" spans="1:3" x14ac:dyDescent="0.3">
      <c r="A349" s="29"/>
      <c r="B349" s="29"/>
      <c r="C349" s="29"/>
    </row>
    <row r="350" spans="1:3" x14ac:dyDescent="0.3">
      <c r="A350" s="29"/>
      <c r="B350" s="29"/>
      <c r="C350" s="29"/>
    </row>
    <row r="351" spans="1:3" x14ac:dyDescent="0.3">
      <c r="A351" s="29"/>
      <c r="B351" s="29"/>
      <c r="C351" s="29"/>
    </row>
    <row r="352" spans="1:3" x14ac:dyDescent="0.3">
      <c r="A352" s="29"/>
      <c r="B352" s="29"/>
      <c r="C352" s="29"/>
    </row>
    <row r="353" spans="1:3" x14ac:dyDescent="0.3">
      <c r="A353" s="29"/>
      <c r="B353" s="29"/>
      <c r="C353" s="29"/>
    </row>
    <row r="354" spans="1:3" x14ac:dyDescent="0.3">
      <c r="A354" s="29"/>
      <c r="B354" s="29"/>
      <c r="C354" s="29"/>
    </row>
    <row r="355" spans="1:3" x14ac:dyDescent="0.3">
      <c r="A355" s="29"/>
      <c r="B355" s="29"/>
      <c r="C355" s="29"/>
    </row>
    <row r="356" spans="1:3" x14ac:dyDescent="0.3">
      <c r="A356" s="29"/>
      <c r="B356" s="29"/>
      <c r="C356" s="29"/>
    </row>
    <row r="357" spans="1:3" x14ac:dyDescent="0.3">
      <c r="A357" s="29"/>
      <c r="B357" s="29"/>
      <c r="C357" s="29"/>
    </row>
    <row r="358" spans="1:3" x14ac:dyDescent="0.3">
      <c r="A358" s="29"/>
      <c r="B358" s="29"/>
      <c r="C358" s="29"/>
    </row>
    <row r="359" spans="1:3" x14ac:dyDescent="0.3">
      <c r="A359" s="29"/>
      <c r="B359" s="29"/>
      <c r="C359" s="29"/>
    </row>
    <row r="360" spans="1:3" x14ac:dyDescent="0.3">
      <c r="A360" s="29"/>
      <c r="B360" s="29"/>
      <c r="C360" s="29"/>
    </row>
    <row r="361" spans="1:3" x14ac:dyDescent="0.3">
      <c r="A361" s="29"/>
      <c r="B361" s="29"/>
      <c r="C361" s="29"/>
    </row>
    <row r="362" spans="1:3" x14ac:dyDescent="0.3">
      <c r="A362" s="29"/>
      <c r="B362" s="29"/>
      <c r="C362" s="29"/>
    </row>
    <row r="363" spans="1:3" x14ac:dyDescent="0.3">
      <c r="A363" s="29"/>
      <c r="B363" s="29"/>
      <c r="C363" s="29"/>
    </row>
    <row r="364" spans="1:3" x14ac:dyDescent="0.3">
      <c r="A364" s="29"/>
      <c r="B364" s="29"/>
      <c r="C364" s="29"/>
    </row>
    <row r="365" spans="1:3" x14ac:dyDescent="0.3">
      <c r="A365" s="29"/>
      <c r="B365" s="29"/>
      <c r="C365" s="29"/>
    </row>
    <row r="366" spans="1:3" x14ac:dyDescent="0.3">
      <c r="A366" s="29"/>
      <c r="B366" s="29"/>
      <c r="C366" s="29"/>
    </row>
    <row r="367" spans="1:3" x14ac:dyDescent="0.3">
      <c r="A367" s="29"/>
      <c r="B367" s="29"/>
      <c r="C367" s="29"/>
    </row>
    <row r="368" spans="1:3" x14ac:dyDescent="0.3">
      <c r="A368" s="29"/>
      <c r="B368" s="29"/>
      <c r="C368" s="29"/>
    </row>
    <row r="369" spans="1:3" x14ac:dyDescent="0.3">
      <c r="A369" s="29"/>
      <c r="B369" s="29"/>
      <c r="C369" s="29"/>
    </row>
    <row r="370" spans="1:3" x14ac:dyDescent="0.3">
      <c r="A370" s="29"/>
      <c r="B370" s="29"/>
      <c r="C370" s="29"/>
    </row>
    <row r="371" spans="1:3" x14ac:dyDescent="0.3">
      <c r="A371" s="29"/>
      <c r="B371" s="29"/>
      <c r="C371" s="29"/>
    </row>
    <row r="372" spans="1:3" x14ac:dyDescent="0.3">
      <c r="A372" s="29"/>
      <c r="B372" s="29"/>
      <c r="C372" s="29"/>
    </row>
    <row r="373" spans="1:3" x14ac:dyDescent="0.3">
      <c r="A373" s="29"/>
      <c r="B373" s="29"/>
      <c r="C373" s="29"/>
    </row>
    <row r="374" spans="1:3" x14ac:dyDescent="0.3">
      <c r="A374" s="29"/>
      <c r="B374" s="29"/>
      <c r="C374" s="29"/>
    </row>
    <row r="375" spans="1:3" x14ac:dyDescent="0.3">
      <c r="A375" s="29"/>
      <c r="B375" s="29"/>
      <c r="C375" s="29"/>
    </row>
    <row r="376" spans="1:3" x14ac:dyDescent="0.3">
      <c r="A376" s="29"/>
      <c r="B376" s="29"/>
      <c r="C376" s="29"/>
    </row>
    <row r="377" spans="1:3" x14ac:dyDescent="0.3">
      <c r="A377" s="29"/>
      <c r="B377" s="29"/>
      <c r="C377" s="29"/>
    </row>
    <row r="378" spans="1:3" x14ac:dyDescent="0.3">
      <c r="A378" s="29"/>
      <c r="B378" s="29"/>
      <c r="C378" s="29"/>
    </row>
    <row r="379" spans="1:3" x14ac:dyDescent="0.3">
      <c r="A379" s="29"/>
      <c r="B379" s="29"/>
      <c r="C379" s="29"/>
    </row>
    <row r="380" spans="1:3" x14ac:dyDescent="0.3">
      <c r="A380" s="29"/>
      <c r="B380" s="29"/>
      <c r="C380" s="29"/>
    </row>
    <row r="381" spans="1:3" x14ac:dyDescent="0.3">
      <c r="A381" s="29"/>
      <c r="B381" s="29"/>
      <c r="C381" s="29"/>
    </row>
    <row r="382" spans="1:3" x14ac:dyDescent="0.3">
      <c r="A382" s="29"/>
      <c r="B382" s="29"/>
      <c r="C382" s="29"/>
    </row>
    <row r="383" spans="1:3" x14ac:dyDescent="0.3">
      <c r="A383" s="29"/>
      <c r="B383" s="29"/>
      <c r="C383" s="29"/>
    </row>
    <row r="384" spans="1:3" x14ac:dyDescent="0.3">
      <c r="A384" s="29"/>
      <c r="B384" s="29"/>
      <c r="C384" s="29"/>
    </row>
    <row r="385" spans="1:3" x14ac:dyDescent="0.3">
      <c r="A385" s="29"/>
      <c r="B385" s="29"/>
      <c r="C385" s="29"/>
    </row>
    <row r="386" spans="1:3" x14ac:dyDescent="0.3">
      <c r="A386" s="29"/>
      <c r="B386" s="29"/>
      <c r="C386" s="29"/>
    </row>
    <row r="387" spans="1:3" x14ac:dyDescent="0.3">
      <c r="A387" s="29"/>
      <c r="B387" s="29"/>
      <c r="C387" s="29"/>
    </row>
    <row r="388" spans="1:3" x14ac:dyDescent="0.3">
      <c r="A388" s="29"/>
      <c r="B388" s="29"/>
      <c r="C388" s="29"/>
    </row>
    <row r="389" spans="1:3" x14ac:dyDescent="0.3">
      <c r="A389" s="29"/>
      <c r="B389" s="29"/>
      <c r="C389" s="29"/>
    </row>
    <row r="390" spans="1:3" x14ac:dyDescent="0.3">
      <c r="A390" s="29"/>
      <c r="B390" s="29"/>
      <c r="C390" s="29"/>
    </row>
    <row r="391" spans="1:3" x14ac:dyDescent="0.3">
      <c r="A391" s="29"/>
      <c r="B391" s="29"/>
      <c r="C391" s="29"/>
    </row>
    <row r="392" spans="1:3" x14ac:dyDescent="0.3">
      <c r="A392" s="29"/>
      <c r="B392" s="29"/>
      <c r="C392" s="29"/>
    </row>
    <row r="393" spans="1:3" x14ac:dyDescent="0.3">
      <c r="A393" s="29"/>
      <c r="B393" s="29"/>
      <c r="C393" s="29"/>
    </row>
    <row r="394" spans="1:3" x14ac:dyDescent="0.3">
      <c r="A394" s="29"/>
      <c r="B394" s="29"/>
      <c r="C394" s="29"/>
    </row>
    <row r="395" spans="1:3" x14ac:dyDescent="0.3">
      <c r="A395" s="29"/>
      <c r="B395" s="29"/>
      <c r="C395" s="29"/>
    </row>
    <row r="396" spans="1:3" x14ac:dyDescent="0.3">
      <c r="A396" s="29"/>
      <c r="B396" s="29"/>
      <c r="C396" s="29"/>
    </row>
    <row r="397" spans="1:3" x14ac:dyDescent="0.3">
      <c r="A397" s="29"/>
      <c r="B397" s="29"/>
      <c r="C397" s="29"/>
    </row>
    <row r="398" spans="1:3" x14ac:dyDescent="0.3">
      <c r="A398" s="29"/>
      <c r="B398" s="29"/>
      <c r="C398" s="29"/>
    </row>
    <row r="399" spans="1:3" x14ac:dyDescent="0.3">
      <c r="A399" s="29"/>
      <c r="B399" s="29"/>
      <c r="C399" s="29"/>
    </row>
    <row r="400" spans="1:3" x14ac:dyDescent="0.3">
      <c r="A400" s="29"/>
      <c r="B400" s="29"/>
      <c r="C400" s="29"/>
    </row>
    <row r="401" spans="1:3" x14ac:dyDescent="0.3">
      <c r="A401" s="29"/>
      <c r="B401" s="29"/>
      <c r="C401" s="29"/>
    </row>
    <row r="402" spans="1:3" x14ac:dyDescent="0.3">
      <c r="A402" s="29"/>
      <c r="B402" s="29"/>
      <c r="C402" s="29"/>
    </row>
    <row r="403" spans="1:3" x14ac:dyDescent="0.3">
      <c r="A403" s="29"/>
      <c r="B403" s="29"/>
      <c r="C403" s="29"/>
    </row>
    <row r="404" spans="1:3" x14ac:dyDescent="0.3">
      <c r="A404" s="29"/>
      <c r="B404" s="29"/>
      <c r="C404" s="29"/>
    </row>
    <row r="405" spans="1:3" x14ac:dyDescent="0.3">
      <c r="A405" s="29"/>
      <c r="B405" s="29"/>
      <c r="C405" s="29"/>
    </row>
    <row r="406" spans="1:3" x14ac:dyDescent="0.3">
      <c r="A406" s="29"/>
      <c r="B406" s="29"/>
      <c r="C406" s="29"/>
    </row>
    <row r="407" spans="1:3" x14ac:dyDescent="0.3">
      <c r="A407" s="29"/>
      <c r="B407" s="29"/>
      <c r="C407" s="29"/>
    </row>
    <row r="408" spans="1:3" x14ac:dyDescent="0.3">
      <c r="A408" s="29"/>
      <c r="B408" s="29"/>
      <c r="C408" s="29"/>
    </row>
    <row r="409" spans="1:3" x14ac:dyDescent="0.3">
      <c r="A409" s="29"/>
      <c r="B409" s="29"/>
      <c r="C409" s="29"/>
    </row>
    <row r="410" spans="1:3" x14ac:dyDescent="0.3">
      <c r="A410" s="29"/>
      <c r="B410" s="29"/>
      <c r="C410" s="29"/>
    </row>
    <row r="411" spans="1:3" x14ac:dyDescent="0.3">
      <c r="A411" s="29"/>
      <c r="B411" s="29"/>
      <c r="C411" s="29"/>
    </row>
    <row r="412" spans="1:3" x14ac:dyDescent="0.3">
      <c r="A412" s="29"/>
      <c r="B412" s="29"/>
      <c r="C412" s="29"/>
    </row>
    <row r="413" spans="1:3" x14ac:dyDescent="0.3">
      <c r="A413" s="29"/>
      <c r="B413" s="29"/>
      <c r="C413" s="29"/>
    </row>
    <row r="414" spans="1:3" x14ac:dyDescent="0.3">
      <c r="A414" s="29"/>
      <c r="B414" s="29"/>
      <c r="C414" s="29"/>
    </row>
    <row r="415" spans="1:3" x14ac:dyDescent="0.3">
      <c r="A415" s="29"/>
      <c r="B415" s="29"/>
      <c r="C415" s="29"/>
    </row>
    <row r="416" spans="1:3" x14ac:dyDescent="0.3">
      <c r="A416" s="29"/>
      <c r="B416" s="29"/>
      <c r="C416" s="29"/>
    </row>
    <row r="417" spans="1:3" x14ac:dyDescent="0.3">
      <c r="A417" s="29"/>
      <c r="B417" s="29"/>
      <c r="C417" s="29"/>
    </row>
    <row r="418" spans="1:3" x14ac:dyDescent="0.3">
      <c r="A418" s="29"/>
      <c r="B418" s="29"/>
      <c r="C418" s="29"/>
    </row>
    <row r="419" spans="1:3" x14ac:dyDescent="0.3">
      <c r="A419" s="29"/>
      <c r="B419" s="29"/>
      <c r="C419" s="29"/>
    </row>
    <row r="420" spans="1:3" x14ac:dyDescent="0.3">
      <c r="A420" s="29"/>
      <c r="B420" s="29"/>
      <c r="C420" s="29"/>
    </row>
    <row r="421" spans="1:3" x14ac:dyDescent="0.3">
      <c r="A421" s="29"/>
      <c r="B421" s="29"/>
      <c r="C421" s="29"/>
    </row>
    <row r="422" spans="1:3" x14ac:dyDescent="0.3">
      <c r="A422" s="29"/>
      <c r="B422" s="29"/>
      <c r="C422" s="29"/>
    </row>
    <row r="423" spans="1:3" x14ac:dyDescent="0.3">
      <c r="A423" s="29"/>
      <c r="B423" s="29"/>
      <c r="C423" s="29"/>
    </row>
    <row r="424" spans="1:3" x14ac:dyDescent="0.3">
      <c r="A424" s="29"/>
      <c r="B424" s="29"/>
      <c r="C424" s="29"/>
    </row>
    <row r="425" spans="1:3" x14ac:dyDescent="0.3">
      <c r="A425" s="29"/>
      <c r="B425" s="29"/>
      <c r="C425" s="29"/>
    </row>
    <row r="426" spans="1:3" x14ac:dyDescent="0.3">
      <c r="A426" s="29"/>
      <c r="B426" s="29"/>
      <c r="C426" s="29"/>
    </row>
    <row r="427" spans="1:3" x14ac:dyDescent="0.3">
      <c r="A427" s="29"/>
      <c r="B427" s="29"/>
      <c r="C427" s="29"/>
    </row>
    <row r="428" spans="1:3" x14ac:dyDescent="0.3">
      <c r="A428" s="29"/>
      <c r="B428" s="29"/>
      <c r="C428" s="29"/>
    </row>
    <row r="429" spans="1:3" x14ac:dyDescent="0.3">
      <c r="A429" s="29"/>
      <c r="B429" s="29"/>
      <c r="C429" s="29"/>
    </row>
    <row r="430" spans="1:3" x14ac:dyDescent="0.3">
      <c r="A430" s="29"/>
      <c r="B430" s="29"/>
      <c r="C430" s="29"/>
    </row>
    <row r="431" spans="1:3" x14ac:dyDescent="0.3">
      <c r="A431" s="29"/>
      <c r="B431" s="29"/>
      <c r="C431" s="29"/>
    </row>
    <row r="432" spans="1:3" x14ac:dyDescent="0.3">
      <c r="A432" s="29"/>
      <c r="B432" s="29"/>
      <c r="C432" s="29"/>
    </row>
    <row r="433" spans="1:3" x14ac:dyDescent="0.3">
      <c r="A433" s="29"/>
      <c r="B433" s="29"/>
      <c r="C433" s="29"/>
    </row>
    <row r="434" spans="1:3" x14ac:dyDescent="0.3">
      <c r="A434" s="29"/>
      <c r="B434" s="29"/>
      <c r="C434" s="29"/>
    </row>
    <row r="435" spans="1:3" x14ac:dyDescent="0.3">
      <c r="A435" s="29"/>
      <c r="B435" s="29"/>
      <c r="C435" s="29"/>
    </row>
    <row r="436" spans="1:3" x14ac:dyDescent="0.3">
      <c r="A436" s="29"/>
      <c r="B436" s="29"/>
      <c r="C436" s="29"/>
    </row>
    <row r="437" spans="1:3" x14ac:dyDescent="0.3">
      <c r="A437" s="29"/>
      <c r="B437" s="29"/>
      <c r="C437" s="29"/>
    </row>
    <row r="438" spans="1:3" x14ac:dyDescent="0.3">
      <c r="A438" s="29"/>
      <c r="B438" s="29"/>
      <c r="C438" s="29"/>
    </row>
    <row r="439" spans="1:3" x14ac:dyDescent="0.3">
      <c r="A439" s="29"/>
      <c r="B439" s="29"/>
      <c r="C439" s="29"/>
    </row>
    <row r="440" spans="1:3" x14ac:dyDescent="0.3">
      <c r="A440" s="29"/>
      <c r="B440" s="29"/>
      <c r="C440" s="29"/>
    </row>
    <row r="441" spans="1:3" x14ac:dyDescent="0.3">
      <c r="A441" s="29"/>
      <c r="B441" s="29"/>
      <c r="C441" s="29"/>
    </row>
    <row r="442" spans="1:3" x14ac:dyDescent="0.3">
      <c r="A442" s="29"/>
      <c r="B442" s="29"/>
      <c r="C442" s="29"/>
    </row>
    <row r="443" spans="1:3" x14ac:dyDescent="0.3">
      <c r="A443" s="29"/>
      <c r="B443" s="29"/>
      <c r="C443" s="29"/>
    </row>
    <row r="444" spans="1:3" x14ac:dyDescent="0.3">
      <c r="A444" s="29"/>
      <c r="B444" s="29"/>
      <c r="C444" s="29"/>
    </row>
    <row r="445" spans="1:3" x14ac:dyDescent="0.3">
      <c r="A445" s="29"/>
      <c r="B445" s="29"/>
      <c r="C445" s="29"/>
    </row>
    <row r="446" spans="1:3" x14ac:dyDescent="0.3">
      <c r="A446" s="29"/>
      <c r="B446" s="29"/>
      <c r="C446" s="29"/>
    </row>
    <row r="447" spans="1:3" x14ac:dyDescent="0.3">
      <c r="A447" s="29"/>
      <c r="B447" s="29"/>
      <c r="C447" s="29"/>
    </row>
    <row r="448" spans="1:3" x14ac:dyDescent="0.3">
      <c r="A448" s="29"/>
      <c r="B448" s="29"/>
      <c r="C448" s="29"/>
    </row>
    <row r="449" spans="1:3" x14ac:dyDescent="0.3">
      <c r="A449" s="29"/>
      <c r="B449" s="29"/>
      <c r="C449" s="29"/>
    </row>
    <row r="450" spans="1:3" x14ac:dyDescent="0.3">
      <c r="A450" s="29"/>
      <c r="B450" s="29"/>
      <c r="C450" s="29"/>
    </row>
    <row r="451" spans="1:3" x14ac:dyDescent="0.3">
      <c r="A451" s="29"/>
      <c r="B451" s="29"/>
      <c r="C451" s="29"/>
    </row>
    <row r="452" spans="1:3" x14ac:dyDescent="0.3">
      <c r="A452" s="29"/>
      <c r="B452" s="29"/>
      <c r="C452" s="29"/>
    </row>
    <row r="453" spans="1:3" x14ac:dyDescent="0.3">
      <c r="A453" s="29"/>
      <c r="B453" s="29"/>
      <c r="C453" s="29"/>
    </row>
    <row r="454" spans="1:3" x14ac:dyDescent="0.3">
      <c r="A454" s="29"/>
      <c r="B454" s="29"/>
      <c r="C454" s="29"/>
    </row>
    <row r="455" spans="1:3" x14ac:dyDescent="0.3">
      <c r="A455" s="29"/>
      <c r="B455" s="29"/>
      <c r="C455" s="29"/>
    </row>
    <row r="456" spans="1:3" x14ac:dyDescent="0.3">
      <c r="A456" s="29"/>
      <c r="B456" s="29"/>
      <c r="C456" s="29"/>
    </row>
    <row r="457" spans="1:3" x14ac:dyDescent="0.3">
      <c r="A457" s="29"/>
      <c r="B457" s="29"/>
      <c r="C457" s="29"/>
    </row>
    <row r="458" spans="1:3" x14ac:dyDescent="0.3">
      <c r="A458" s="29"/>
      <c r="B458" s="29"/>
      <c r="C458" s="29"/>
    </row>
    <row r="459" spans="1:3" x14ac:dyDescent="0.3">
      <c r="A459" s="29"/>
      <c r="B459" s="29"/>
      <c r="C459" s="29"/>
    </row>
    <row r="460" spans="1:3" x14ac:dyDescent="0.3">
      <c r="A460" s="29"/>
      <c r="B460" s="29"/>
      <c r="C460" s="29"/>
    </row>
    <row r="461" spans="1:3" x14ac:dyDescent="0.3">
      <c r="A461" s="29"/>
      <c r="B461" s="29"/>
      <c r="C461" s="29"/>
    </row>
    <row r="462" spans="1:3" x14ac:dyDescent="0.3">
      <c r="A462" s="29"/>
      <c r="B462" s="29"/>
      <c r="C462" s="29"/>
    </row>
    <row r="463" spans="1:3" x14ac:dyDescent="0.3">
      <c r="A463" s="29"/>
      <c r="B463" s="29"/>
      <c r="C463" s="29"/>
    </row>
    <row r="464" spans="1:3" x14ac:dyDescent="0.3">
      <c r="A464" s="29"/>
      <c r="B464" s="29"/>
      <c r="C464" s="29"/>
    </row>
    <row r="465" spans="1:3" x14ac:dyDescent="0.3">
      <c r="A465" s="29"/>
      <c r="B465" s="29"/>
      <c r="C465" s="29"/>
    </row>
    <row r="466" spans="1:3" x14ac:dyDescent="0.3">
      <c r="A466" s="29"/>
      <c r="B466" s="29"/>
      <c r="C466" s="29"/>
    </row>
    <row r="467" spans="1:3" x14ac:dyDescent="0.3">
      <c r="A467" s="29"/>
      <c r="B467" s="29"/>
      <c r="C467" s="29"/>
    </row>
    <row r="468" spans="1:3" x14ac:dyDescent="0.3">
      <c r="A468" s="29"/>
      <c r="B468" s="29"/>
      <c r="C468" s="29"/>
    </row>
    <row r="469" spans="1:3" x14ac:dyDescent="0.3">
      <c r="A469" s="29"/>
      <c r="B469" s="29"/>
      <c r="C469" s="29"/>
    </row>
    <row r="470" spans="1:3" x14ac:dyDescent="0.3">
      <c r="A470" s="29"/>
      <c r="B470" s="29"/>
      <c r="C470" s="29"/>
    </row>
    <row r="471" spans="1:3" x14ac:dyDescent="0.3">
      <c r="A471" s="29"/>
      <c r="B471" s="29"/>
      <c r="C471" s="29"/>
    </row>
    <row r="472" spans="1:3" x14ac:dyDescent="0.3">
      <c r="A472" s="29"/>
      <c r="B472" s="29"/>
      <c r="C472" s="29"/>
    </row>
    <row r="473" spans="1:3" x14ac:dyDescent="0.3">
      <c r="A473" s="29"/>
      <c r="B473" s="29"/>
      <c r="C473" s="29"/>
    </row>
    <row r="474" spans="1:3" x14ac:dyDescent="0.3">
      <c r="A474" s="29"/>
      <c r="B474" s="29"/>
      <c r="C474" s="29"/>
    </row>
    <row r="475" spans="1:3" x14ac:dyDescent="0.3">
      <c r="A475" s="29"/>
      <c r="B475" s="29"/>
      <c r="C475" s="29"/>
    </row>
    <row r="476" spans="1:3" x14ac:dyDescent="0.3">
      <c r="A476" s="29"/>
      <c r="B476" s="29"/>
      <c r="C476" s="29"/>
    </row>
    <row r="477" spans="1:3" x14ac:dyDescent="0.3">
      <c r="A477" s="29"/>
      <c r="B477" s="29"/>
      <c r="C477" s="29"/>
    </row>
    <row r="478" spans="1:3" x14ac:dyDescent="0.3">
      <c r="A478" s="29"/>
      <c r="B478" s="29"/>
      <c r="C478" s="29"/>
    </row>
    <row r="479" spans="1:3" x14ac:dyDescent="0.3">
      <c r="A479" s="29"/>
      <c r="B479" s="29"/>
      <c r="C479" s="29"/>
    </row>
    <row r="480" spans="1:3" x14ac:dyDescent="0.3">
      <c r="A480" s="29"/>
      <c r="B480" s="29"/>
      <c r="C480" s="29"/>
    </row>
    <row r="481" spans="1:3" x14ac:dyDescent="0.3">
      <c r="A481" s="29"/>
      <c r="B481" s="29"/>
      <c r="C481" s="29"/>
    </row>
    <row r="482" spans="1:3" x14ac:dyDescent="0.3">
      <c r="A482" s="29"/>
      <c r="B482" s="29"/>
      <c r="C482" s="29"/>
    </row>
    <row r="483" spans="1:3" x14ac:dyDescent="0.3">
      <c r="A483" s="29"/>
      <c r="B483" s="29"/>
      <c r="C483" s="29"/>
    </row>
    <row r="484" spans="1:3" x14ac:dyDescent="0.3">
      <c r="A484" s="29"/>
      <c r="B484" s="29"/>
      <c r="C484" s="29"/>
    </row>
    <row r="485" spans="1:3" x14ac:dyDescent="0.3">
      <c r="A485" s="29"/>
      <c r="B485" s="29"/>
      <c r="C485" s="29"/>
    </row>
    <row r="486" spans="1:3" x14ac:dyDescent="0.3">
      <c r="A486" s="29"/>
      <c r="B486" s="29"/>
      <c r="C486" s="29"/>
    </row>
    <row r="487" spans="1:3" x14ac:dyDescent="0.3">
      <c r="A487" s="29"/>
      <c r="B487" s="29"/>
      <c r="C487" s="29"/>
    </row>
    <row r="488" spans="1:3" x14ac:dyDescent="0.3">
      <c r="A488" s="29"/>
      <c r="B488" s="29"/>
      <c r="C488" s="29"/>
    </row>
    <row r="489" spans="1:3" x14ac:dyDescent="0.3">
      <c r="A489" s="29"/>
      <c r="B489" s="29"/>
      <c r="C489" s="29"/>
    </row>
    <row r="490" spans="1:3" x14ac:dyDescent="0.3">
      <c r="A490" s="29"/>
      <c r="B490" s="29"/>
      <c r="C490" s="29"/>
    </row>
    <row r="491" spans="1:3" x14ac:dyDescent="0.3">
      <c r="A491" s="29"/>
      <c r="B491" s="29"/>
      <c r="C491" s="29"/>
    </row>
    <row r="492" spans="1:3" x14ac:dyDescent="0.3">
      <c r="A492" s="29"/>
      <c r="B492" s="29"/>
      <c r="C492" s="29"/>
    </row>
    <row r="493" spans="1:3" x14ac:dyDescent="0.3">
      <c r="A493" s="29"/>
      <c r="B493" s="29"/>
      <c r="C493" s="29"/>
    </row>
    <row r="494" spans="1:3" x14ac:dyDescent="0.3">
      <c r="A494" s="29"/>
      <c r="B494" s="29"/>
      <c r="C494" s="29"/>
    </row>
    <row r="495" spans="1:3" x14ac:dyDescent="0.3">
      <c r="A495" s="29"/>
      <c r="B495" s="29"/>
      <c r="C495" s="29"/>
    </row>
    <row r="496" spans="1:3" x14ac:dyDescent="0.3">
      <c r="A496" s="29"/>
      <c r="B496" s="29"/>
      <c r="C496" s="29"/>
    </row>
    <row r="497" spans="1:3" x14ac:dyDescent="0.3">
      <c r="A497" s="29"/>
      <c r="B497" s="29"/>
      <c r="C497" s="29"/>
    </row>
    <row r="498" spans="1:3" x14ac:dyDescent="0.3">
      <c r="A498" s="29"/>
      <c r="B498" s="29"/>
      <c r="C498" s="29"/>
    </row>
    <row r="499" spans="1:3" x14ac:dyDescent="0.3">
      <c r="A499" s="29"/>
      <c r="B499" s="29"/>
      <c r="C499" s="29"/>
    </row>
    <row r="500" spans="1:3" x14ac:dyDescent="0.3">
      <c r="A500" s="29"/>
      <c r="B500" s="29"/>
      <c r="C500" s="29"/>
    </row>
    <row r="501" spans="1:3" x14ac:dyDescent="0.3">
      <c r="A501" s="29"/>
      <c r="B501" s="29"/>
      <c r="C501" s="29"/>
    </row>
    <row r="502" spans="1:3" x14ac:dyDescent="0.3">
      <c r="A502" s="29"/>
      <c r="B502" s="29"/>
      <c r="C502" s="29"/>
    </row>
    <row r="503" spans="1:3" x14ac:dyDescent="0.3">
      <c r="A503" s="29"/>
      <c r="B503" s="29"/>
      <c r="C503" s="29"/>
    </row>
    <row r="504" spans="1:3" x14ac:dyDescent="0.3">
      <c r="A504" s="29"/>
      <c r="B504" s="29"/>
      <c r="C504" s="29"/>
    </row>
    <row r="505" spans="1:3" x14ac:dyDescent="0.3">
      <c r="A505" s="29"/>
      <c r="B505" s="29"/>
      <c r="C505" s="29"/>
    </row>
    <row r="506" spans="1:3" x14ac:dyDescent="0.3">
      <c r="A506" s="29"/>
      <c r="B506" s="29"/>
      <c r="C506" s="29"/>
    </row>
    <row r="507" spans="1:3" x14ac:dyDescent="0.3">
      <c r="A507" s="29"/>
      <c r="B507" s="29"/>
      <c r="C507" s="29"/>
    </row>
    <row r="508" spans="1:3" x14ac:dyDescent="0.3">
      <c r="A508" s="29"/>
      <c r="B508" s="29"/>
      <c r="C508" s="29"/>
    </row>
    <row r="509" spans="1:3" x14ac:dyDescent="0.3">
      <c r="A509" s="29"/>
      <c r="B509" s="29"/>
      <c r="C509" s="29"/>
    </row>
    <row r="510" spans="1:3" x14ac:dyDescent="0.3">
      <c r="A510" s="29"/>
      <c r="B510" s="29"/>
      <c r="C510" s="29"/>
    </row>
    <row r="511" spans="1:3" x14ac:dyDescent="0.3">
      <c r="A511" s="29"/>
      <c r="B511" s="29"/>
      <c r="C511" s="29"/>
    </row>
    <row r="512" spans="1:3" x14ac:dyDescent="0.3">
      <c r="A512" s="29"/>
      <c r="B512" s="29"/>
      <c r="C512" s="29"/>
    </row>
    <row r="513" spans="1:3" x14ac:dyDescent="0.3">
      <c r="A513" s="29"/>
      <c r="B513" s="29"/>
      <c r="C513" s="29"/>
    </row>
    <row r="514" spans="1:3" x14ac:dyDescent="0.3">
      <c r="A514" s="29"/>
      <c r="B514" s="29"/>
      <c r="C514" s="29"/>
    </row>
    <row r="515" spans="1:3" x14ac:dyDescent="0.3">
      <c r="A515" s="29"/>
      <c r="B515" s="29"/>
      <c r="C515" s="29"/>
    </row>
    <row r="516" spans="1:3" x14ac:dyDescent="0.3">
      <c r="A516" s="29"/>
      <c r="B516" s="29"/>
      <c r="C516" s="29"/>
    </row>
    <row r="517" spans="1:3" x14ac:dyDescent="0.3">
      <c r="A517" s="29"/>
      <c r="B517" s="29"/>
      <c r="C517" s="29"/>
    </row>
    <row r="518" spans="1:3" x14ac:dyDescent="0.3">
      <c r="A518" s="29"/>
      <c r="B518" s="29"/>
      <c r="C518" s="29"/>
    </row>
    <row r="519" spans="1:3" x14ac:dyDescent="0.3">
      <c r="A519" s="29"/>
      <c r="B519" s="29"/>
      <c r="C519" s="29"/>
    </row>
    <row r="520" spans="1:3" x14ac:dyDescent="0.3">
      <c r="A520" s="29"/>
      <c r="B520" s="29"/>
      <c r="C520" s="29"/>
    </row>
    <row r="521" spans="1:3" x14ac:dyDescent="0.3">
      <c r="A521" s="29"/>
      <c r="B521" s="29"/>
      <c r="C521" s="29"/>
    </row>
    <row r="522" spans="1:3" x14ac:dyDescent="0.3">
      <c r="A522" s="29"/>
      <c r="B522" s="29"/>
      <c r="C522" s="29"/>
    </row>
    <row r="523" spans="1:3" x14ac:dyDescent="0.3">
      <c r="A523" s="29"/>
      <c r="B523" s="29"/>
      <c r="C523" s="29"/>
    </row>
    <row r="524" spans="1:3" x14ac:dyDescent="0.3">
      <c r="A524" s="29"/>
      <c r="B524" s="29"/>
      <c r="C524" s="29"/>
    </row>
    <row r="525" spans="1:3" x14ac:dyDescent="0.3">
      <c r="A525" s="29"/>
      <c r="B525" s="29"/>
      <c r="C525" s="29"/>
    </row>
    <row r="526" spans="1:3" x14ac:dyDescent="0.3">
      <c r="A526" s="29"/>
      <c r="B526" s="29"/>
      <c r="C526" s="29"/>
    </row>
    <row r="527" spans="1:3" x14ac:dyDescent="0.3">
      <c r="A527" s="29"/>
      <c r="B527" s="29"/>
      <c r="C527" s="29"/>
    </row>
    <row r="528" spans="1:3" x14ac:dyDescent="0.3">
      <c r="A528" s="29"/>
      <c r="B528" s="29"/>
      <c r="C528" s="29"/>
    </row>
    <row r="529" spans="1:3" x14ac:dyDescent="0.3">
      <c r="A529" s="29"/>
      <c r="B529" s="29"/>
      <c r="C529" s="29"/>
    </row>
    <row r="530" spans="1:3" x14ac:dyDescent="0.3">
      <c r="A530" s="29"/>
      <c r="B530" s="29"/>
      <c r="C530" s="29"/>
    </row>
    <row r="531" spans="1:3" x14ac:dyDescent="0.3">
      <c r="A531" s="29"/>
      <c r="B531" s="29"/>
      <c r="C531" s="29"/>
    </row>
    <row r="532" spans="1:3" x14ac:dyDescent="0.3">
      <c r="A532" s="29"/>
      <c r="B532" s="29"/>
      <c r="C532" s="29"/>
    </row>
    <row r="533" spans="1:3" x14ac:dyDescent="0.3">
      <c r="A533" s="29"/>
      <c r="B533" s="29"/>
      <c r="C533" s="29"/>
    </row>
    <row r="534" spans="1:3" x14ac:dyDescent="0.3">
      <c r="A534" s="29"/>
      <c r="B534" s="29"/>
      <c r="C534" s="29"/>
    </row>
    <row r="535" spans="1:3" x14ac:dyDescent="0.3">
      <c r="A535" s="29"/>
      <c r="B535" s="29"/>
      <c r="C535" s="29"/>
    </row>
    <row r="536" spans="1:3" x14ac:dyDescent="0.3">
      <c r="A536" s="29"/>
      <c r="B536" s="29"/>
      <c r="C536" s="29"/>
    </row>
    <row r="537" spans="1:3" x14ac:dyDescent="0.3">
      <c r="A537" s="29"/>
      <c r="B537" s="29"/>
      <c r="C537" s="29"/>
    </row>
    <row r="538" spans="1:3" x14ac:dyDescent="0.3">
      <c r="A538" s="29"/>
      <c r="B538" s="29"/>
      <c r="C538" s="29"/>
    </row>
    <row r="539" spans="1:3" x14ac:dyDescent="0.3">
      <c r="A539" s="29"/>
      <c r="B539" s="29"/>
      <c r="C539" s="29"/>
    </row>
    <row r="540" spans="1:3" x14ac:dyDescent="0.3">
      <c r="A540" s="29"/>
      <c r="B540" s="29"/>
      <c r="C540" s="29"/>
    </row>
    <row r="541" spans="1:3" x14ac:dyDescent="0.3">
      <c r="A541" s="29"/>
      <c r="B541" s="29"/>
      <c r="C541" s="29"/>
    </row>
    <row r="542" spans="1:3" x14ac:dyDescent="0.3">
      <c r="A542" s="29"/>
      <c r="B542" s="29"/>
      <c r="C542" s="29"/>
    </row>
    <row r="543" spans="1:3" x14ac:dyDescent="0.3">
      <c r="A543" s="29"/>
      <c r="B543" s="29"/>
      <c r="C543" s="29"/>
    </row>
    <row r="544" spans="1:3" x14ac:dyDescent="0.3">
      <c r="A544" s="29"/>
      <c r="B544" s="29"/>
      <c r="C544" s="29"/>
    </row>
    <row r="545" spans="1:3" x14ac:dyDescent="0.3">
      <c r="A545" s="29"/>
      <c r="B545" s="29"/>
      <c r="C545" s="29"/>
    </row>
    <row r="546" spans="1:3" x14ac:dyDescent="0.3">
      <c r="A546" s="29"/>
      <c r="B546" s="29"/>
      <c r="C546" s="29"/>
    </row>
    <row r="547" spans="1:3" x14ac:dyDescent="0.3">
      <c r="A547" s="29"/>
      <c r="B547" s="29"/>
      <c r="C547" s="29"/>
    </row>
    <row r="548" spans="1:3" x14ac:dyDescent="0.3">
      <c r="A548" s="29"/>
      <c r="B548" s="29"/>
      <c r="C548" s="29"/>
    </row>
    <row r="549" spans="1:3" x14ac:dyDescent="0.3">
      <c r="A549" s="29"/>
      <c r="B549" s="29"/>
      <c r="C549" s="29"/>
    </row>
    <row r="550" spans="1:3" x14ac:dyDescent="0.3">
      <c r="A550" s="29"/>
      <c r="B550" s="29"/>
      <c r="C550" s="29"/>
    </row>
    <row r="551" spans="1:3" x14ac:dyDescent="0.3">
      <c r="A551" s="29"/>
      <c r="B551" s="29"/>
      <c r="C551" s="29"/>
    </row>
    <row r="552" spans="1:3" x14ac:dyDescent="0.3">
      <c r="A552" s="29"/>
      <c r="B552" s="29"/>
      <c r="C552" s="29"/>
    </row>
    <row r="553" spans="1:3" x14ac:dyDescent="0.3">
      <c r="A553" s="29"/>
      <c r="B553" s="29"/>
      <c r="C553" s="29"/>
    </row>
    <row r="554" spans="1:3" x14ac:dyDescent="0.3">
      <c r="A554" s="29"/>
      <c r="B554" s="29"/>
      <c r="C554" s="29"/>
    </row>
    <row r="555" spans="1:3" x14ac:dyDescent="0.3">
      <c r="A555" s="29"/>
      <c r="B555" s="29"/>
      <c r="C555" s="29"/>
    </row>
    <row r="556" spans="1:3" x14ac:dyDescent="0.3">
      <c r="A556" s="29"/>
      <c r="B556" s="29"/>
      <c r="C556" s="29"/>
    </row>
    <row r="557" spans="1:3" x14ac:dyDescent="0.3">
      <c r="A557" s="29"/>
      <c r="B557" s="29"/>
      <c r="C557" s="29"/>
    </row>
    <row r="558" spans="1:3" x14ac:dyDescent="0.3">
      <c r="A558" s="29"/>
      <c r="B558" s="29"/>
      <c r="C558" s="29"/>
    </row>
    <row r="559" spans="1:3" x14ac:dyDescent="0.3">
      <c r="A559" s="29"/>
      <c r="B559" s="29"/>
      <c r="C559" s="29"/>
    </row>
    <row r="560" spans="1:3" x14ac:dyDescent="0.3">
      <c r="A560" s="29"/>
      <c r="B560" s="29"/>
      <c r="C560" s="29"/>
    </row>
    <row r="561" spans="1:3" x14ac:dyDescent="0.3">
      <c r="A561" s="29"/>
      <c r="B561" s="29"/>
      <c r="C561" s="29"/>
    </row>
    <row r="562" spans="1:3" x14ac:dyDescent="0.3">
      <c r="A562" s="29"/>
      <c r="B562" s="29"/>
      <c r="C562" s="29"/>
    </row>
    <row r="563" spans="1:3" x14ac:dyDescent="0.3">
      <c r="A563" s="29"/>
      <c r="B563" s="29"/>
      <c r="C563" s="29"/>
    </row>
    <row r="564" spans="1:3" x14ac:dyDescent="0.3">
      <c r="A564" s="29"/>
      <c r="B564" s="29"/>
      <c r="C564" s="29"/>
    </row>
    <row r="565" spans="1:3" x14ac:dyDescent="0.3">
      <c r="A565" s="29"/>
      <c r="B565" s="29"/>
      <c r="C565" s="29"/>
    </row>
    <row r="566" spans="1:3" x14ac:dyDescent="0.3">
      <c r="A566" s="29"/>
      <c r="B566" s="29"/>
      <c r="C566" s="29"/>
    </row>
    <row r="567" spans="1:3" x14ac:dyDescent="0.3">
      <c r="A567" s="29"/>
      <c r="B567" s="29"/>
      <c r="C567" s="29"/>
    </row>
    <row r="568" spans="1:3" x14ac:dyDescent="0.3">
      <c r="A568" s="29"/>
      <c r="B568" s="29"/>
      <c r="C568" s="29"/>
    </row>
    <row r="569" spans="1:3" x14ac:dyDescent="0.3">
      <c r="A569" s="29"/>
      <c r="B569" s="29"/>
      <c r="C569" s="29"/>
    </row>
    <row r="570" spans="1:3" x14ac:dyDescent="0.3">
      <c r="A570" s="29"/>
      <c r="B570" s="29"/>
      <c r="C570" s="29"/>
    </row>
    <row r="571" spans="1:3" x14ac:dyDescent="0.3">
      <c r="A571" s="29"/>
      <c r="B571" s="29"/>
      <c r="C571" s="29"/>
    </row>
    <row r="572" spans="1:3" x14ac:dyDescent="0.3">
      <c r="A572" s="29"/>
      <c r="B572" s="29"/>
      <c r="C572" s="29"/>
    </row>
    <row r="573" spans="1:3" x14ac:dyDescent="0.3">
      <c r="A573" s="29"/>
      <c r="B573" s="29"/>
      <c r="C573" s="29"/>
    </row>
    <row r="574" spans="1:3" x14ac:dyDescent="0.3">
      <c r="A574" s="29"/>
      <c r="B574" s="29"/>
      <c r="C574" s="29"/>
    </row>
    <row r="575" spans="1:3" x14ac:dyDescent="0.3">
      <c r="A575" s="29"/>
      <c r="B575" s="29"/>
      <c r="C575" s="29"/>
    </row>
    <row r="576" spans="1:3" x14ac:dyDescent="0.3">
      <c r="A576" s="29"/>
      <c r="B576" s="29"/>
      <c r="C576" s="29"/>
    </row>
    <row r="577" spans="1:3" x14ac:dyDescent="0.3">
      <c r="A577" s="29"/>
      <c r="B577" s="29"/>
      <c r="C577" s="29"/>
    </row>
    <row r="578" spans="1:3" x14ac:dyDescent="0.3">
      <c r="A578" s="29"/>
      <c r="B578" s="29"/>
      <c r="C578" s="29"/>
    </row>
    <row r="579" spans="1:3" x14ac:dyDescent="0.3">
      <c r="A579" s="29"/>
      <c r="B579" s="29"/>
      <c r="C579" s="29"/>
    </row>
    <row r="580" spans="1:3" x14ac:dyDescent="0.3">
      <c r="A580" s="29"/>
      <c r="B580" s="29"/>
      <c r="C580" s="29"/>
    </row>
    <row r="581" spans="1:3" x14ac:dyDescent="0.3">
      <c r="A581" s="29"/>
      <c r="B581" s="29"/>
      <c r="C581" s="29"/>
    </row>
    <row r="582" spans="1:3" x14ac:dyDescent="0.3">
      <c r="A582" s="29"/>
      <c r="B582" s="29"/>
      <c r="C582" s="29"/>
    </row>
    <row r="583" spans="1:3" x14ac:dyDescent="0.3">
      <c r="A583" s="29"/>
      <c r="B583" s="29"/>
      <c r="C583" s="29"/>
    </row>
    <row r="584" spans="1:3" x14ac:dyDescent="0.3">
      <c r="A584" s="29"/>
      <c r="B584" s="29"/>
      <c r="C584" s="29"/>
    </row>
    <row r="585" spans="1:3" x14ac:dyDescent="0.3">
      <c r="A585" s="29"/>
      <c r="B585" s="29"/>
      <c r="C585" s="29"/>
    </row>
    <row r="586" spans="1:3" x14ac:dyDescent="0.3">
      <c r="A586" s="29"/>
      <c r="B586" s="29"/>
      <c r="C586" s="29"/>
    </row>
    <row r="587" spans="1:3" x14ac:dyDescent="0.3">
      <c r="A587" s="29"/>
      <c r="B587" s="29"/>
      <c r="C587" s="29"/>
    </row>
    <row r="588" spans="1:3" x14ac:dyDescent="0.3">
      <c r="A588" s="29"/>
      <c r="B588" s="29"/>
      <c r="C588" s="29"/>
    </row>
    <row r="589" spans="1:3" x14ac:dyDescent="0.3">
      <c r="A589" s="29"/>
      <c r="B589" s="29"/>
      <c r="C589" s="29"/>
    </row>
    <row r="590" spans="1:3" x14ac:dyDescent="0.3">
      <c r="A590" s="29"/>
      <c r="B590" s="29"/>
      <c r="C590" s="29"/>
    </row>
    <row r="591" spans="1:3" x14ac:dyDescent="0.3">
      <c r="A591" s="29"/>
      <c r="B591" s="29"/>
      <c r="C591" s="29"/>
    </row>
    <row r="592" spans="1:3" x14ac:dyDescent="0.3">
      <c r="A592" s="29"/>
      <c r="B592" s="29"/>
      <c r="C592" s="29"/>
    </row>
    <row r="593" spans="1:3" x14ac:dyDescent="0.3">
      <c r="A593" s="29"/>
      <c r="B593" s="29"/>
      <c r="C593" s="29"/>
    </row>
    <row r="594" spans="1:3" x14ac:dyDescent="0.3">
      <c r="A594" s="29"/>
      <c r="B594" s="29"/>
      <c r="C594" s="29"/>
    </row>
    <row r="595" spans="1:3" x14ac:dyDescent="0.3">
      <c r="A595" s="29"/>
      <c r="B595" s="29"/>
      <c r="C595" s="29"/>
    </row>
    <row r="596" spans="1:3" x14ac:dyDescent="0.3">
      <c r="A596" s="29"/>
      <c r="B596" s="29"/>
      <c r="C596" s="29"/>
    </row>
    <row r="597" spans="1:3" x14ac:dyDescent="0.3">
      <c r="A597" s="29"/>
      <c r="B597" s="29"/>
      <c r="C597" s="29"/>
    </row>
    <row r="598" spans="1:3" x14ac:dyDescent="0.3">
      <c r="A598" s="29"/>
      <c r="B598" s="29"/>
      <c r="C598" s="29"/>
    </row>
    <row r="599" spans="1:3" x14ac:dyDescent="0.3">
      <c r="A599" s="29"/>
      <c r="B599" s="29"/>
      <c r="C599" s="29"/>
    </row>
    <row r="600" spans="1:3" x14ac:dyDescent="0.3">
      <c r="A600" s="29"/>
      <c r="B600" s="29"/>
      <c r="C600" s="29"/>
    </row>
    <row r="601" spans="1:3" x14ac:dyDescent="0.3">
      <c r="A601" s="29"/>
      <c r="B601" s="29"/>
      <c r="C601" s="29"/>
    </row>
    <row r="602" spans="1:3" x14ac:dyDescent="0.3">
      <c r="A602" s="29"/>
      <c r="B602" s="29"/>
      <c r="C602" s="29"/>
    </row>
    <row r="603" spans="1:3" x14ac:dyDescent="0.3">
      <c r="A603" s="29"/>
      <c r="B603" s="29"/>
      <c r="C603" s="29"/>
    </row>
    <row r="604" spans="1:3" x14ac:dyDescent="0.3">
      <c r="A604" s="29"/>
      <c r="B604" s="29"/>
      <c r="C604" s="29"/>
    </row>
    <row r="605" spans="1:3" x14ac:dyDescent="0.3">
      <c r="A605" s="29"/>
      <c r="B605" s="29"/>
      <c r="C605" s="29"/>
    </row>
    <row r="606" spans="1:3" x14ac:dyDescent="0.3">
      <c r="A606" s="29"/>
      <c r="B606" s="29"/>
      <c r="C606" s="29"/>
    </row>
    <row r="607" spans="1:3" x14ac:dyDescent="0.3">
      <c r="A607" s="29"/>
      <c r="B607" s="29"/>
      <c r="C607" s="29"/>
    </row>
    <row r="608" spans="1:3" x14ac:dyDescent="0.3">
      <c r="A608" s="29"/>
      <c r="B608" s="29"/>
      <c r="C608" s="29"/>
    </row>
    <row r="609" spans="1:3" x14ac:dyDescent="0.3">
      <c r="A609" s="29"/>
      <c r="B609" s="29"/>
      <c r="C609" s="29"/>
    </row>
    <row r="610" spans="1:3" x14ac:dyDescent="0.3">
      <c r="A610" s="29"/>
      <c r="B610" s="29"/>
      <c r="C610" s="29"/>
    </row>
    <row r="611" spans="1:3" x14ac:dyDescent="0.3">
      <c r="A611" s="29"/>
      <c r="B611" s="29"/>
      <c r="C611" s="29"/>
    </row>
    <row r="612" spans="1:3" x14ac:dyDescent="0.3">
      <c r="A612" s="29"/>
      <c r="B612" s="29"/>
      <c r="C612" s="29"/>
    </row>
    <row r="613" spans="1:3" x14ac:dyDescent="0.3">
      <c r="A613" s="29"/>
      <c r="B613" s="29"/>
      <c r="C613" s="29"/>
    </row>
    <row r="614" spans="1:3" x14ac:dyDescent="0.3">
      <c r="A614" s="29"/>
      <c r="B614" s="29"/>
      <c r="C614" s="29"/>
    </row>
    <row r="615" spans="1:3" x14ac:dyDescent="0.3">
      <c r="A615" s="29"/>
      <c r="B615" s="29"/>
      <c r="C615" s="29"/>
    </row>
    <row r="616" spans="1:3" x14ac:dyDescent="0.3">
      <c r="A616" s="29"/>
      <c r="B616" s="29"/>
      <c r="C616" s="29"/>
    </row>
    <row r="617" spans="1:3" x14ac:dyDescent="0.3">
      <c r="A617" s="29"/>
      <c r="B617" s="29"/>
      <c r="C617" s="29"/>
    </row>
    <row r="618" spans="1:3" x14ac:dyDescent="0.3">
      <c r="A618" s="29"/>
      <c r="B618" s="29"/>
      <c r="C618" s="29"/>
    </row>
    <row r="619" spans="1:3" x14ac:dyDescent="0.3">
      <c r="A619" s="29"/>
      <c r="B619" s="29"/>
      <c r="C619" s="29"/>
    </row>
    <row r="620" spans="1:3" x14ac:dyDescent="0.3">
      <c r="A620" s="29"/>
      <c r="B620" s="29"/>
      <c r="C620" s="29"/>
    </row>
    <row r="621" spans="1:3" x14ac:dyDescent="0.3">
      <c r="A621" s="29"/>
      <c r="B621" s="29"/>
      <c r="C621" s="29"/>
    </row>
    <row r="622" spans="1:3" x14ac:dyDescent="0.3">
      <c r="A622" s="29"/>
      <c r="B622" s="29"/>
      <c r="C622" s="29"/>
    </row>
    <row r="623" spans="1:3" x14ac:dyDescent="0.3">
      <c r="A623" s="29"/>
      <c r="B623" s="29"/>
      <c r="C623" s="29"/>
    </row>
    <row r="624" spans="1:3" x14ac:dyDescent="0.3">
      <c r="A624" s="29"/>
      <c r="B624" s="29"/>
      <c r="C624" s="29"/>
    </row>
    <row r="625" spans="1:3" x14ac:dyDescent="0.3">
      <c r="A625" s="29"/>
      <c r="B625" s="29"/>
      <c r="C625" s="29"/>
    </row>
    <row r="626" spans="1:3" x14ac:dyDescent="0.3">
      <c r="A626" s="29"/>
      <c r="B626" s="29"/>
      <c r="C626" s="29"/>
    </row>
    <row r="627" spans="1:3" x14ac:dyDescent="0.3">
      <c r="A627" s="29"/>
      <c r="B627" s="29"/>
      <c r="C627" s="29"/>
    </row>
    <row r="628" spans="1:3" x14ac:dyDescent="0.3">
      <c r="A628" s="29"/>
      <c r="B628" s="29"/>
      <c r="C628" s="29"/>
    </row>
    <row r="629" spans="1:3" x14ac:dyDescent="0.3">
      <c r="A629" s="29"/>
      <c r="B629" s="29"/>
      <c r="C629" s="29"/>
    </row>
    <row r="630" spans="1:3" x14ac:dyDescent="0.3">
      <c r="A630" s="29"/>
      <c r="B630" s="29"/>
      <c r="C630" s="29"/>
    </row>
    <row r="631" spans="1:3" x14ac:dyDescent="0.3">
      <c r="A631" s="29"/>
      <c r="B631" s="29"/>
      <c r="C631" s="29"/>
    </row>
    <row r="632" spans="1:3" x14ac:dyDescent="0.3">
      <c r="A632" s="29"/>
      <c r="B632" s="29"/>
      <c r="C632" s="29"/>
    </row>
    <row r="633" spans="1:3" x14ac:dyDescent="0.3">
      <c r="A633" s="29"/>
      <c r="B633" s="29"/>
      <c r="C633" s="29"/>
    </row>
    <row r="634" spans="1:3" x14ac:dyDescent="0.3">
      <c r="A634" s="29"/>
      <c r="B634" s="29"/>
      <c r="C634" s="29"/>
    </row>
    <row r="635" spans="1:3" x14ac:dyDescent="0.3">
      <c r="A635" s="29"/>
      <c r="B635" s="29"/>
      <c r="C635" s="29"/>
    </row>
    <row r="636" spans="1:3" x14ac:dyDescent="0.3">
      <c r="A636" s="29"/>
      <c r="B636" s="29"/>
      <c r="C636" s="29"/>
    </row>
    <row r="637" spans="1:3" x14ac:dyDescent="0.3">
      <c r="A637" s="29"/>
      <c r="B637" s="29"/>
      <c r="C637" s="29"/>
    </row>
    <row r="638" spans="1:3" x14ac:dyDescent="0.3">
      <c r="A638" s="29"/>
      <c r="B638" s="29"/>
      <c r="C638" s="29"/>
    </row>
    <row r="639" spans="1:3" x14ac:dyDescent="0.3">
      <c r="A639" s="29"/>
      <c r="B639" s="29"/>
      <c r="C639" s="29"/>
    </row>
    <row r="640" spans="1:3" x14ac:dyDescent="0.3">
      <c r="A640" s="29"/>
      <c r="B640" s="29"/>
      <c r="C640" s="29"/>
    </row>
    <row r="641" spans="1:3" x14ac:dyDescent="0.3">
      <c r="A641" s="29"/>
      <c r="B641" s="29"/>
      <c r="C641" s="29"/>
    </row>
    <row r="642" spans="1:3" x14ac:dyDescent="0.3">
      <c r="A642" s="29"/>
      <c r="B642" s="29"/>
      <c r="C642" s="29"/>
    </row>
    <row r="643" spans="1:3" x14ac:dyDescent="0.3">
      <c r="A643" s="29"/>
      <c r="B643" s="29"/>
      <c r="C643" s="29"/>
    </row>
    <row r="644" spans="1:3" x14ac:dyDescent="0.3">
      <c r="A644" s="29"/>
      <c r="B644" s="29"/>
      <c r="C644" s="29"/>
    </row>
    <row r="645" spans="1:3" x14ac:dyDescent="0.3">
      <c r="A645" s="29"/>
      <c r="B645" s="29"/>
      <c r="C645" s="29"/>
    </row>
    <row r="646" spans="1:3" x14ac:dyDescent="0.3">
      <c r="A646" s="29"/>
      <c r="B646" s="29"/>
      <c r="C646" s="29"/>
    </row>
    <row r="647" spans="1:3" x14ac:dyDescent="0.3">
      <c r="A647" s="29"/>
      <c r="B647" s="29"/>
      <c r="C647" s="29"/>
    </row>
    <row r="648" spans="1:3" x14ac:dyDescent="0.3">
      <c r="A648" s="29"/>
      <c r="B648" s="29"/>
      <c r="C648" s="29"/>
    </row>
    <row r="649" spans="1:3" x14ac:dyDescent="0.3">
      <c r="A649" s="29"/>
      <c r="B649" s="29"/>
      <c r="C649" s="29"/>
    </row>
    <row r="650" spans="1:3" x14ac:dyDescent="0.3">
      <c r="A650" s="29"/>
      <c r="B650" s="29"/>
      <c r="C650" s="29"/>
    </row>
    <row r="651" spans="1:3" x14ac:dyDescent="0.3">
      <c r="A651" s="29"/>
      <c r="B651" s="29"/>
      <c r="C651" s="29"/>
    </row>
    <row r="652" spans="1:3" x14ac:dyDescent="0.3">
      <c r="A652" s="29"/>
      <c r="B652" s="29"/>
      <c r="C652" s="29"/>
    </row>
    <row r="653" spans="1:3" x14ac:dyDescent="0.3">
      <c r="A653" s="29"/>
      <c r="B653" s="29"/>
      <c r="C653" s="29"/>
    </row>
    <row r="654" spans="1:3" x14ac:dyDescent="0.3">
      <c r="A654" s="29"/>
      <c r="B654" s="29"/>
      <c r="C654" s="29"/>
    </row>
    <row r="655" spans="1:3" x14ac:dyDescent="0.3">
      <c r="A655" s="29"/>
      <c r="B655" s="29"/>
      <c r="C655" s="29"/>
    </row>
    <row r="656" spans="1:3" x14ac:dyDescent="0.3">
      <c r="A656" s="29"/>
      <c r="B656" s="29"/>
      <c r="C656" s="29"/>
    </row>
    <row r="657" spans="1:3" x14ac:dyDescent="0.3">
      <c r="A657" s="29"/>
      <c r="B657" s="29"/>
      <c r="C657" s="29"/>
    </row>
    <row r="658" spans="1:3" x14ac:dyDescent="0.3">
      <c r="A658" s="29"/>
      <c r="B658" s="29"/>
      <c r="C658" s="29"/>
    </row>
    <row r="659" spans="1:3" x14ac:dyDescent="0.3">
      <c r="A659" s="29"/>
      <c r="B659" s="29"/>
      <c r="C659" s="29"/>
    </row>
    <row r="660" spans="1:3" x14ac:dyDescent="0.3">
      <c r="A660" s="29"/>
      <c r="B660" s="29"/>
      <c r="C660" s="29"/>
    </row>
    <row r="661" spans="1:3" x14ac:dyDescent="0.3">
      <c r="A661" s="29"/>
      <c r="B661" s="29"/>
      <c r="C661" s="29"/>
    </row>
    <row r="662" spans="1:3" x14ac:dyDescent="0.3">
      <c r="A662" s="29"/>
      <c r="B662" s="29"/>
      <c r="C662" s="29"/>
    </row>
    <row r="663" spans="1:3" x14ac:dyDescent="0.3">
      <c r="A663" s="29"/>
      <c r="B663" s="29"/>
      <c r="C663" s="29"/>
    </row>
    <row r="664" spans="1:3" x14ac:dyDescent="0.3">
      <c r="A664" s="29"/>
      <c r="B664" s="29"/>
      <c r="C664" s="29"/>
    </row>
    <row r="665" spans="1:3" x14ac:dyDescent="0.3">
      <c r="A665" s="29"/>
      <c r="B665" s="29"/>
      <c r="C665" s="29"/>
    </row>
    <row r="666" spans="1:3" x14ac:dyDescent="0.3">
      <c r="A666" s="29"/>
      <c r="B666" s="29"/>
      <c r="C666" s="29"/>
    </row>
    <row r="667" spans="1:3" x14ac:dyDescent="0.3">
      <c r="A667" s="29"/>
      <c r="B667" s="29"/>
      <c r="C667" s="29"/>
    </row>
    <row r="668" spans="1:3" x14ac:dyDescent="0.3">
      <c r="A668" s="29"/>
      <c r="B668" s="29"/>
      <c r="C668" s="29"/>
    </row>
    <row r="669" spans="1:3" x14ac:dyDescent="0.3">
      <c r="A669" s="29"/>
      <c r="B669" s="29"/>
      <c r="C669" s="29"/>
    </row>
    <row r="670" spans="1:3" x14ac:dyDescent="0.3">
      <c r="A670" s="29"/>
      <c r="B670" s="29"/>
      <c r="C670" s="29"/>
    </row>
    <row r="671" spans="1:3" x14ac:dyDescent="0.3">
      <c r="A671" s="29"/>
      <c r="B671" s="29"/>
      <c r="C671" s="29"/>
    </row>
    <row r="672" spans="1:3" x14ac:dyDescent="0.3">
      <c r="A672" s="29"/>
      <c r="B672" s="29"/>
      <c r="C672" s="29"/>
    </row>
    <row r="673" spans="1:3" x14ac:dyDescent="0.3">
      <c r="A673" s="29"/>
      <c r="B673" s="29"/>
      <c r="C673" s="29"/>
    </row>
    <row r="674" spans="1:3" x14ac:dyDescent="0.3">
      <c r="A674" s="29"/>
      <c r="B674" s="29"/>
      <c r="C674" s="29"/>
    </row>
    <row r="675" spans="1:3" x14ac:dyDescent="0.3">
      <c r="A675" s="29"/>
      <c r="B675" s="29"/>
      <c r="C675" s="29"/>
    </row>
    <row r="676" spans="1:3" x14ac:dyDescent="0.3">
      <c r="A676" s="29"/>
      <c r="B676" s="29"/>
      <c r="C676" s="29"/>
    </row>
    <row r="677" spans="1:3" x14ac:dyDescent="0.3">
      <c r="A677" s="29"/>
      <c r="B677" s="29"/>
      <c r="C677" s="29"/>
    </row>
    <row r="678" spans="1:3" x14ac:dyDescent="0.3">
      <c r="A678" s="29"/>
      <c r="B678" s="29"/>
      <c r="C678" s="29"/>
    </row>
    <row r="679" spans="1:3" x14ac:dyDescent="0.3">
      <c r="A679" s="29"/>
      <c r="B679" s="29"/>
      <c r="C679" s="29"/>
    </row>
    <row r="680" spans="1:3" x14ac:dyDescent="0.3">
      <c r="A680" s="29"/>
      <c r="B680" s="29"/>
      <c r="C680" s="29"/>
    </row>
    <row r="681" spans="1:3" x14ac:dyDescent="0.3">
      <c r="A681" s="29"/>
      <c r="B681" s="29"/>
      <c r="C681" s="29"/>
    </row>
    <row r="682" spans="1:3" x14ac:dyDescent="0.3">
      <c r="A682" s="29"/>
      <c r="B682" s="29"/>
      <c r="C682" s="29"/>
    </row>
    <row r="683" spans="1:3" x14ac:dyDescent="0.3">
      <c r="A683" s="29"/>
      <c r="B683" s="29"/>
      <c r="C683" s="29"/>
    </row>
    <row r="684" spans="1:3" x14ac:dyDescent="0.3">
      <c r="A684" s="29"/>
      <c r="B684" s="29"/>
      <c r="C684" s="29"/>
    </row>
    <row r="685" spans="1:3" x14ac:dyDescent="0.3">
      <c r="A685" s="29"/>
      <c r="B685" s="29"/>
      <c r="C685" s="29"/>
    </row>
    <row r="686" spans="1:3" x14ac:dyDescent="0.3">
      <c r="A686" s="29"/>
      <c r="B686" s="29"/>
      <c r="C686" s="29"/>
    </row>
    <row r="687" spans="1:3" x14ac:dyDescent="0.3">
      <c r="A687" s="29"/>
      <c r="B687" s="29"/>
      <c r="C687" s="29"/>
    </row>
    <row r="688" spans="1:3" x14ac:dyDescent="0.3">
      <c r="A688" s="29"/>
      <c r="B688" s="29"/>
      <c r="C688" s="29"/>
    </row>
    <row r="689" spans="1:3" x14ac:dyDescent="0.3">
      <c r="A689" s="29"/>
      <c r="B689" s="29"/>
      <c r="C689" s="29"/>
    </row>
    <row r="690" spans="1:3" x14ac:dyDescent="0.3">
      <c r="A690" s="29"/>
      <c r="B690" s="29"/>
      <c r="C690" s="29"/>
    </row>
    <row r="691" spans="1:3" x14ac:dyDescent="0.3">
      <c r="A691" s="29"/>
      <c r="B691" s="29"/>
      <c r="C691" s="29"/>
    </row>
    <row r="692" spans="1:3" x14ac:dyDescent="0.3">
      <c r="A692" s="29"/>
      <c r="B692" s="29"/>
      <c r="C692" s="29"/>
    </row>
    <row r="693" spans="1:3" x14ac:dyDescent="0.3">
      <c r="A693" s="29"/>
      <c r="B693" s="29"/>
      <c r="C693" s="29"/>
    </row>
    <row r="694" spans="1:3" x14ac:dyDescent="0.3">
      <c r="A694" s="29"/>
      <c r="B694" s="29"/>
      <c r="C694" s="29"/>
    </row>
    <row r="695" spans="1:3" x14ac:dyDescent="0.3">
      <c r="A695" s="29"/>
      <c r="B695" s="29"/>
      <c r="C695" s="29"/>
    </row>
    <row r="696" spans="1:3" x14ac:dyDescent="0.3">
      <c r="A696" s="29"/>
      <c r="B696" s="29"/>
      <c r="C696" s="29"/>
    </row>
    <row r="697" spans="1:3" x14ac:dyDescent="0.3">
      <c r="A697" s="29"/>
      <c r="B697" s="29"/>
      <c r="C697" s="29"/>
    </row>
    <row r="698" spans="1:3" x14ac:dyDescent="0.3">
      <c r="A698" s="29"/>
      <c r="B698" s="29"/>
      <c r="C698" s="29"/>
    </row>
    <row r="699" spans="1:3" x14ac:dyDescent="0.3">
      <c r="A699" s="29"/>
      <c r="B699" s="29"/>
      <c r="C699" s="29"/>
    </row>
    <row r="700" spans="1:3" x14ac:dyDescent="0.3">
      <c r="A700" s="29"/>
      <c r="B700" s="29"/>
      <c r="C700" s="29"/>
    </row>
    <row r="701" spans="1:3" x14ac:dyDescent="0.3">
      <c r="A701" s="29"/>
      <c r="B701" s="29"/>
      <c r="C701" s="29"/>
    </row>
    <row r="702" spans="1:3" x14ac:dyDescent="0.3">
      <c r="A702" s="29"/>
      <c r="B702" s="29"/>
      <c r="C702" s="29"/>
    </row>
    <row r="703" spans="1:3" x14ac:dyDescent="0.3">
      <c r="A703" s="29"/>
      <c r="B703" s="29"/>
      <c r="C703" s="29"/>
    </row>
    <row r="704" spans="1:3" x14ac:dyDescent="0.3">
      <c r="A704" s="29"/>
      <c r="B704" s="29"/>
      <c r="C704" s="29"/>
    </row>
    <row r="705" spans="1:3" x14ac:dyDescent="0.3">
      <c r="A705" s="29"/>
      <c r="B705" s="29"/>
      <c r="C705" s="29"/>
    </row>
    <row r="706" spans="1:3" x14ac:dyDescent="0.3">
      <c r="A706" s="29"/>
      <c r="B706" s="29"/>
      <c r="C706" s="29"/>
    </row>
    <row r="707" spans="1:3" x14ac:dyDescent="0.3">
      <c r="A707" s="29"/>
      <c r="B707" s="29"/>
      <c r="C707" s="29"/>
    </row>
    <row r="708" spans="1:3" x14ac:dyDescent="0.3">
      <c r="A708" s="29"/>
      <c r="B708" s="29"/>
      <c r="C708" s="29"/>
    </row>
    <row r="709" spans="1:3" x14ac:dyDescent="0.3">
      <c r="A709" s="29"/>
      <c r="B709" s="29"/>
      <c r="C709" s="29"/>
    </row>
    <row r="710" spans="1:3" x14ac:dyDescent="0.3">
      <c r="A710" s="29"/>
      <c r="B710" s="29"/>
      <c r="C710" s="29"/>
    </row>
    <row r="711" spans="1:3" x14ac:dyDescent="0.3">
      <c r="A711" s="29"/>
      <c r="B711" s="29"/>
      <c r="C711" s="29"/>
    </row>
    <row r="712" spans="1:3" x14ac:dyDescent="0.3">
      <c r="A712" s="29"/>
      <c r="B712" s="29"/>
      <c r="C712" s="29"/>
    </row>
    <row r="713" spans="1:3" x14ac:dyDescent="0.3">
      <c r="A713" s="29"/>
      <c r="B713" s="29"/>
      <c r="C713" s="29"/>
    </row>
    <row r="714" spans="1:3" x14ac:dyDescent="0.3">
      <c r="A714" s="29"/>
      <c r="B714" s="29"/>
      <c r="C714" s="29"/>
    </row>
    <row r="715" spans="1:3" x14ac:dyDescent="0.3">
      <c r="A715" s="29"/>
      <c r="B715" s="29"/>
      <c r="C715" s="29"/>
    </row>
    <row r="716" spans="1:3" x14ac:dyDescent="0.3">
      <c r="A716" s="29"/>
      <c r="B716" s="29"/>
      <c r="C716" s="29"/>
    </row>
    <row r="717" spans="1:3" x14ac:dyDescent="0.3">
      <c r="A717" s="29"/>
      <c r="B717" s="29"/>
      <c r="C717" s="29"/>
    </row>
    <row r="718" spans="1:3" x14ac:dyDescent="0.3">
      <c r="A718" s="29"/>
      <c r="B718" s="29"/>
      <c r="C718" s="29"/>
    </row>
    <row r="719" spans="1:3" x14ac:dyDescent="0.3">
      <c r="A719" s="29"/>
      <c r="B719" s="29"/>
      <c r="C719" s="29"/>
    </row>
    <row r="720" spans="1:3" x14ac:dyDescent="0.3">
      <c r="A720" s="29"/>
      <c r="B720" s="29"/>
      <c r="C720" s="29"/>
    </row>
    <row r="721" spans="1:3" x14ac:dyDescent="0.3">
      <c r="A721" s="29"/>
      <c r="B721" s="29"/>
      <c r="C721" s="29"/>
    </row>
    <row r="722" spans="1:3" x14ac:dyDescent="0.3">
      <c r="A722" s="29"/>
      <c r="B722" s="29"/>
      <c r="C722" s="29"/>
    </row>
    <row r="723" spans="1:3" x14ac:dyDescent="0.3">
      <c r="A723" s="29"/>
      <c r="B723" s="29"/>
      <c r="C723" s="29"/>
    </row>
    <row r="724" spans="1:3" x14ac:dyDescent="0.3">
      <c r="A724" s="29"/>
      <c r="B724" s="29"/>
      <c r="C724" s="29"/>
    </row>
    <row r="725" spans="1:3" x14ac:dyDescent="0.3">
      <c r="A725" s="29"/>
      <c r="B725" s="29"/>
      <c r="C725" s="29"/>
    </row>
    <row r="726" spans="1:3" x14ac:dyDescent="0.3">
      <c r="A726" s="29"/>
      <c r="B726" s="29"/>
      <c r="C726" s="29"/>
    </row>
    <row r="727" spans="1:3" x14ac:dyDescent="0.3">
      <c r="A727" s="29"/>
      <c r="B727" s="29"/>
      <c r="C727" s="29"/>
    </row>
    <row r="728" spans="1:3" x14ac:dyDescent="0.3">
      <c r="A728" s="29"/>
      <c r="B728" s="29"/>
      <c r="C728" s="29"/>
    </row>
    <row r="729" spans="1:3" x14ac:dyDescent="0.3">
      <c r="A729" s="29"/>
      <c r="B729" s="29"/>
      <c r="C729" s="29"/>
    </row>
    <row r="730" spans="1:3" x14ac:dyDescent="0.3">
      <c r="A730" s="29"/>
      <c r="B730" s="29"/>
      <c r="C730" s="29"/>
    </row>
    <row r="731" spans="1:3" x14ac:dyDescent="0.3">
      <c r="A731" s="29"/>
      <c r="B731" s="29"/>
      <c r="C731" s="29"/>
    </row>
    <row r="732" spans="1:3" x14ac:dyDescent="0.3">
      <c r="A732" s="29"/>
      <c r="B732" s="29"/>
      <c r="C732" s="29"/>
    </row>
    <row r="733" spans="1:3" x14ac:dyDescent="0.3">
      <c r="A733" s="29"/>
      <c r="B733" s="29"/>
      <c r="C733" s="29"/>
    </row>
    <row r="734" spans="1:3" x14ac:dyDescent="0.3">
      <c r="A734" s="29"/>
      <c r="B734" s="29"/>
      <c r="C734" s="29"/>
    </row>
    <row r="735" spans="1:3" x14ac:dyDescent="0.3">
      <c r="A735" s="29"/>
      <c r="B735" s="29"/>
      <c r="C735" s="29"/>
    </row>
    <row r="736" spans="1:3" x14ac:dyDescent="0.3">
      <c r="A736" s="29"/>
      <c r="B736" s="29"/>
      <c r="C736" s="29"/>
    </row>
    <row r="737" spans="1:3" x14ac:dyDescent="0.3">
      <c r="A737" s="29"/>
      <c r="B737" s="29"/>
      <c r="C737" s="29"/>
    </row>
    <row r="738" spans="1:3" x14ac:dyDescent="0.3">
      <c r="A738" s="29"/>
      <c r="B738" s="29"/>
      <c r="C738" s="29"/>
    </row>
    <row r="739" spans="1:3" x14ac:dyDescent="0.3">
      <c r="A739" s="29"/>
      <c r="B739" s="29"/>
      <c r="C739" s="29"/>
    </row>
    <row r="740" spans="1:3" x14ac:dyDescent="0.3">
      <c r="A740" s="29"/>
      <c r="B740" s="29"/>
      <c r="C740" s="29"/>
    </row>
    <row r="741" spans="1:3" x14ac:dyDescent="0.3">
      <c r="A741" s="29"/>
      <c r="B741" s="29"/>
      <c r="C741" s="29"/>
    </row>
    <row r="742" spans="1:3" x14ac:dyDescent="0.3">
      <c r="A742" s="29"/>
      <c r="B742" s="29"/>
      <c r="C742" s="29"/>
    </row>
    <row r="743" spans="1:3" x14ac:dyDescent="0.3">
      <c r="A743" s="29"/>
      <c r="B743" s="29"/>
      <c r="C743" s="29"/>
    </row>
    <row r="744" spans="1:3" x14ac:dyDescent="0.3">
      <c r="A744" s="29"/>
      <c r="B744" s="29"/>
      <c r="C744" s="29"/>
    </row>
    <row r="745" spans="1:3" x14ac:dyDescent="0.3">
      <c r="A745" s="29"/>
      <c r="B745" s="29"/>
      <c r="C745" s="29"/>
    </row>
    <row r="746" spans="1:3" x14ac:dyDescent="0.3">
      <c r="A746" s="29"/>
      <c r="B746" s="29"/>
      <c r="C746" s="29"/>
    </row>
    <row r="747" spans="1:3" x14ac:dyDescent="0.3">
      <c r="A747" s="29"/>
      <c r="B747" s="29"/>
      <c r="C747" s="29"/>
    </row>
    <row r="748" spans="1:3" x14ac:dyDescent="0.3">
      <c r="A748" s="29"/>
      <c r="B748" s="29"/>
      <c r="C748" s="29"/>
    </row>
    <row r="749" spans="1:3" x14ac:dyDescent="0.3">
      <c r="A749" s="29"/>
      <c r="B749" s="29"/>
      <c r="C749" s="29"/>
    </row>
    <row r="750" spans="1:3" x14ac:dyDescent="0.3">
      <c r="A750" s="29"/>
      <c r="B750" s="29"/>
      <c r="C750" s="29"/>
    </row>
    <row r="751" spans="1:3" x14ac:dyDescent="0.3">
      <c r="A751" s="29"/>
      <c r="B751" s="29"/>
      <c r="C751" s="29"/>
    </row>
    <row r="752" spans="1:3" x14ac:dyDescent="0.3">
      <c r="A752" s="29"/>
      <c r="B752" s="29"/>
      <c r="C752" s="29"/>
    </row>
    <row r="753" spans="1:3" x14ac:dyDescent="0.3">
      <c r="A753" s="29"/>
      <c r="B753" s="29"/>
      <c r="C753" s="29"/>
    </row>
    <row r="754" spans="1:3" x14ac:dyDescent="0.3">
      <c r="A754" s="29"/>
      <c r="B754" s="29"/>
      <c r="C754" s="29"/>
    </row>
    <row r="755" spans="1:3" x14ac:dyDescent="0.3">
      <c r="A755" s="29"/>
      <c r="B755" s="29"/>
      <c r="C755" s="29"/>
    </row>
    <row r="756" spans="1:3" x14ac:dyDescent="0.3">
      <c r="A756" s="29"/>
      <c r="B756" s="29"/>
      <c r="C756" s="29"/>
    </row>
    <row r="757" spans="1:3" x14ac:dyDescent="0.3">
      <c r="A757" s="29"/>
      <c r="B757" s="29"/>
      <c r="C757" s="29"/>
    </row>
    <row r="758" spans="1:3" x14ac:dyDescent="0.3">
      <c r="A758" s="29"/>
      <c r="B758" s="29"/>
      <c r="C758" s="29"/>
    </row>
    <row r="759" spans="1:3" x14ac:dyDescent="0.3">
      <c r="A759" s="29"/>
      <c r="B759" s="29"/>
      <c r="C759" s="29"/>
    </row>
    <row r="760" spans="1:3" x14ac:dyDescent="0.3">
      <c r="A760" s="29"/>
      <c r="B760" s="29"/>
      <c r="C760" s="29"/>
    </row>
    <row r="761" spans="1:3" x14ac:dyDescent="0.3">
      <c r="A761" s="29"/>
      <c r="B761" s="29"/>
      <c r="C761" s="29"/>
    </row>
    <row r="762" spans="1:3" x14ac:dyDescent="0.3">
      <c r="A762" s="29"/>
      <c r="B762" s="29"/>
      <c r="C762" s="29"/>
    </row>
    <row r="763" spans="1:3" x14ac:dyDescent="0.3">
      <c r="A763" s="29"/>
      <c r="B763" s="29"/>
      <c r="C763" s="29"/>
    </row>
    <row r="764" spans="1:3" x14ac:dyDescent="0.3">
      <c r="A764" s="29"/>
      <c r="B764" s="29"/>
      <c r="C764" s="29"/>
    </row>
    <row r="765" spans="1:3" x14ac:dyDescent="0.3">
      <c r="A765" s="29"/>
      <c r="B765" s="29"/>
      <c r="C765" s="29"/>
    </row>
    <row r="766" spans="1:3" x14ac:dyDescent="0.3">
      <c r="A766" s="29"/>
      <c r="B766" s="29"/>
      <c r="C766" s="29"/>
    </row>
    <row r="767" spans="1:3" x14ac:dyDescent="0.3">
      <c r="A767" s="29"/>
      <c r="B767" s="29"/>
      <c r="C767" s="29"/>
    </row>
    <row r="768" spans="1:3" x14ac:dyDescent="0.3">
      <c r="A768" s="29"/>
      <c r="B768" s="29"/>
      <c r="C768" s="29"/>
    </row>
    <row r="769" spans="1:3" x14ac:dyDescent="0.3">
      <c r="A769" s="29"/>
      <c r="B769" s="29"/>
      <c r="C769" s="29"/>
    </row>
    <row r="770" spans="1:3" x14ac:dyDescent="0.3">
      <c r="A770" s="29"/>
      <c r="B770" s="29"/>
      <c r="C770" s="29"/>
    </row>
    <row r="771" spans="1:3" x14ac:dyDescent="0.3">
      <c r="A771" s="29"/>
      <c r="B771" s="29"/>
      <c r="C771" s="29"/>
    </row>
    <row r="772" spans="1:3" x14ac:dyDescent="0.3">
      <c r="A772" s="29"/>
      <c r="B772" s="29"/>
      <c r="C772" s="29"/>
    </row>
    <row r="773" spans="1:3" x14ac:dyDescent="0.3">
      <c r="A773" s="29"/>
      <c r="B773" s="29"/>
      <c r="C773" s="29"/>
    </row>
    <row r="774" spans="1:3" x14ac:dyDescent="0.3">
      <c r="A774" s="29"/>
      <c r="B774" s="29"/>
      <c r="C774" s="29"/>
    </row>
    <row r="775" spans="1:3" x14ac:dyDescent="0.3">
      <c r="A775" s="29"/>
      <c r="B775" s="29"/>
      <c r="C775" s="29"/>
    </row>
    <row r="776" spans="1:3" x14ac:dyDescent="0.3">
      <c r="A776" s="29"/>
      <c r="B776" s="29"/>
      <c r="C776" s="29"/>
    </row>
    <row r="777" spans="1:3" x14ac:dyDescent="0.3">
      <c r="A777" s="29"/>
      <c r="B777" s="29"/>
      <c r="C777" s="29"/>
    </row>
    <row r="778" spans="1:3" x14ac:dyDescent="0.3">
      <c r="A778" s="29"/>
      <c r="B778" s="29"/>
      <c r="C778" s="29"/>
    </row>
    <row r="779" spans="1:3" x14ac:dyDescent="0.3">
      <c r="A779" s="29"/>
      <c r="B779" s="29"/>
      <c r="C779" s="29"/>
    </row>
    <row r="780" spans="1:3" x14ac:dyDescent="0.3">
      <c r="A780" s="29"/>
      <c r="B780" s="29"/>
      <c r="C780" s="29"/>
    </row>
    <row r="781" spans="1:3" x14ac:dyDescent="0.3">
      <c r="A781" s="29"/>
      <c r="B781" s="29"/>
      <c r="C781" s="29"/>
    </row>
    <row r="782" spans="1:3" x14ac:dyDescent="0.3">
      <c r="A782" s="29"/>
      <c r="B782" s="29"/>
      <c r="C782" s="29"/>
    </row>
    <row r="783" spans="1:3" x14ac:dyDescent="0.3">
      <c r="A783" s="29"/>
      <c r="B783" s="29"/>
      <c r="C783" s="29"/>
    </row>
    <row r="784" spans="1:3" x14ac:dyDescent="0.3">
      <c r="A784" s="29"/>
      <c r="B784" s="29"/>
      <c r="C784" s="29"/>
    </row>
    <row r="785" spans="1:3" x14ac:dyDescent="0.3">
      <c r="A785" s="29"/>
      <c r="B785" s="29"/>
      <c r="C785" s="29"/>
    </row>
    <row r="786" spans="1:3" x14ac:dyDescent="0.3">
      <c r="A786" s="29"/>
      <c r="B786" s="29"/>
      <c r="C786" s="29"/>
    </row>
    <row r="787" spans="1:3" x14ac:dyDescent="0.3">
      <c r="A787" s="29"/>
      <c r="B787" s="29"/>
      <c r="C787" s="29"/>
    </row>
    <row r="788" spans="1:3" x14ac:dyDescent="0.3">
      <c r="A788" s="29"/>
      <c r="B788" s="29"/>
      <c r="C788" s="29"/>
    </row>
    <row r="789" spans="1:3" x14ac:dyDescent="0.3">
      <c r="A789" s="29"/>
      <c r="B789" s="29"/>
      <c r="C789" s="29"/>
    </row>
    <row r="790" spans="1:3" x14ac:dyDescent="0.3">
      <c r="A790" s="29"/>
      <c r="B790" s="29"/>
      <c r="C790" s="29"/>
    </row>
    <row r="791" spans="1:3" x14ac:dyDescent="0.3">
      <c r="A791" s="29"/>
      <c r="B791" s="29"/>
      <c r="C791" s="29"/>
    </row>
    <row r="792" spans="1:3" x14ac:dyDescent="0.3">
      <c r="A792" s="29"/>
      <c r="B792" s="29"/>
      <c r="C792" s="29"/>
    </row>
    <row r="793" spans="1:3" x14ac:dyDescent="0.3">
      <c r="A793" s="29"/>
      <c r="B793" s="29"/>
      <c r="C793" s="29"/>
    </row>
    <row r="794" spans="1:3" x14ac:dyDescent="0.3">
      <c r="A794" s="29"/>
      <c r="B794" s="29"/>
      <c r="C794" s="29"/>
    </row>
    <row r="795" spans="1:3" x14ac:dyDescent="0.3">
      <c r="A795" s="29"/>
      <c r="B795" s="29"/>
      <c r="C795" s="29"/>
    </row>
    <row r="796" spans="1:3" x14ac:dyDescent="0.3">
      <c r="A796" s="29"/>
      <c r="B796" s="29"/>
      <c r="C796" s="29"/>
    </row>
    <row r="797" spans="1:3" x14ac:dyDescent="0.3">
      <c r="A797" s="29"/>
      <c r="B797" s="29"/>
      <c r="C797" s="29"/>
    </row>
    <row r="798" spans="1:3" x14ac:dyDescent="0.3">
      <c r="A798" s="29"/>
      <c r="B798" s="29"/>
      <c r="C798" s="29"/>
    </row>
    <row r="799" spans="1:3" x14ac:dyDescent="0.3">
      <c r="A799" s="29"/>
      <c r="B799" s="29"/>
      <c r="C799" s="29"/>
    </row>
    <row r="800" spans="1:3" x14ac:dyDescent="0.3">
      <c r="A800" s="29"/>
      <c r="B800" s="29"/>
      <c r="C800" s="29"/>
    </row>
    <row r="801" spans="1:3" x14ac:dyDescent="0.3">
      <c r="A801" s="29"/>
      <c r="B801" s="29"/>
      <c r="C801" s="29"/>
    </row>
    <row r="802" spans="1:3" x14ac:dyDescent="0.3">
      <c r="A802" s="29"/>
      <c r="B802" s="29"/>
      <c r="C802" s="29"/>
    </row>
    <row r="803" spans="1:3" x14ac:dyDescent="0.3">
      <c r="A803" s="29"/>
      <c r="B803" s="29"/>
      <c r="C803" s="29"/>
    </row>
    <row r="804" spans="1:3" x14ac:dyDescent="0.3">
      <c r="A804" s="29"/>
      <c r="B804" s="29"/>
      <c r="C804" s="29"/>
    </row>
    <row r="805" spans="1:3" x14ac:dyDescent="0.3">
      <c r="A805" s="29"/>
      <c r="B805" s="29"/>
      <c r="C805" s="29"/>
    </row>
    <row r="806" spans="1:3" x14ac:dyDescent="0.3">
      <c r="A806" s="29"/>
      <c r="B806" s="29"/>
      <c r="C806" s="29"/>
    </row>
    <row r="807" spans="1:3" x14ac:dyDescent="0.3">
      <c r="A807" s="29"/>
      <c r="B807" s="29"/>
      <c r="C807" s="29"/>
    </row>
    <row r="808" spans="1:3" x14ac:dyDescent="0.3">
      <c r="A808" s="29"/>
      <c r="B808" s="29"/>
      <c r="C808" s="29"/>
    </row>
    <row r="809" spans="1:3" x14ac:dyDescent="0.3">
      <c r="A809" s="29"/>
      <c r="B809" s="29"/>
      <c r="C809" s="29"/>
    </row>
    <row r="810" spans="1:3" x14ac:dyDescent="0.3">
      <c r="A810" s="29"/>
      <c r="B810" s="29"/>
      <c r="C810" s="29"/>
    </row>
    <row r="811" spans="1:3" x14ac:dyDescent="0.3">
      <c r="A811" s="29"/>
      <c r="B811" s="29"/>
      <c r="C811" s="29"/>
    </row>
    <row r="812" spans="1:3" x14ac:dyDescent="0.3">
      <c r="A812" s="29"/>
      <c r="B812" s="29"/>
      <c r="C812" s="29"/>
    </row>
    <row r="813" spans="1:3" x14ac:dyDescent="0.3">
      <c r="A813" s="29"/>
      <c r="B813" s="29"/>
      <c r="C813" s="29"/>
    </row>
    <row r="814" spans="1:3" x14ac:dyDescent="0.3">
      <c r="A814" s="29"/>
      <c r="B814" s="29"/>
      <c r="C814" s="29"/>
    </row>
    <row r="815" spans="1:3" x14ac:dyDescent="0.3">
      <c r="A815" s="29"/>
      <c r="B815" s="29"/>
      <c r="C815" s="29"/>
    </row>
    <row r="816" spans="1:3" x14ac:dyDescent="0.3">
      <c r="A816" s="29"/>
      <c r="B816" s="29"/>
      <c r="C816" s="29"/>
    </row>
    <row r="817" spans="1:3" x14ac:dyDescent="0.3">
      <c r="A817" s="29"/>
      <c r="B817" s="29"/>
      <c r="C817" s="29"/>
    </row>
    <row r="818" spans="1:3" x14ac:dyDescent="0.3">
      <c r="A818" s="29"/>
      <c r="B818" s="29"/>
      <c r="C818" s="29"/>
    </row>
    <row r="819" spans="1:3" x14ac:dyDescent="0.3">
      <c r="A819" s="29"/>
      <c r="B819" s="29"/>
      <c r="C819" s="29"/>
    </row>
    <row r="820" spans="1:3" x14ac:dyDescent="0.3">
      <c r="A820" s="29"/>
      <c r="B820" s="29"/>
      <c r="C820" s="29"/>
    </row>
    <row r="821" spans="1:3" x14ac:dyDescent="0.3">
      <c r="A821" s="29"/>
      <c r="B821" s="29"/>
      <c r="C821" s="29"/>
    </row>
    <row r="822" spans="1:3" x14ac:dyDescent="0.3">
      <c r="A822" s="29"/>
      <c r="B822" s="29"/>
      <c r="C822" s="29"/>
    </row>
    <row r="823" spans="1:3" x14ac:dyDescent="0.3">
      <c r="A823" s="29"/>
      <c r="B823" s="29"/>
      <c r="C823" s="29"/>
    </row>
    <row r="824" spans="1:3" x14ac:dyDescent="0.3">
      <c r="A824" s="29"/>
      <c r="B824" s="29"/>
      <c r="C824" s="29"/>
    </row>
    <row r="825" spans="1:3" x14ac:dyDescent="0.3">
      <c r="A825" s="29"/>
      <c r="B825" s="29"/>
      <c r="C825" s="29"/>
    </row>
    <row r="826" spans="1:3" x14ac:dyDescent="0.3">
      <c r="A826" s="29"/>
      <c r="B826" s="29"/>
      <c r="C826" s="29"/>
    </row>
    <row r="827" spans="1:3" x14ac:dyDescent="0.3">
      <c r="A827" s="29"/>
      <c r="B827" s="29"/>
      <c r="C827" s="29"/>
    </row>
    <row r="828" spans="1:3" x14ac:dyDescent="0.3">
      <c r="A828" s="29"/>
      <c r="B828" s="29"/>
      <c r="C828" s="29"/>
    </row>
    <row r="829" spans="1:3" x14ac:dyDescent="0.3">
      <c r="A829" s="29"/>
      <c r="B829" s="29"/>
      <c r="C829" s="29"/>
    </row>
    <row r="830" spans="1:3" x14ac:dyDescent="0.3">
      <c r="A830" s="29"/>
      <c r="B830" s="29"/>
      <c r="C830" s="29"/>
    </row>
    <row r="831" spans="1:3" x14ac:dyDescent="0.3">
      <c r="A831" s="29"/>
      <c r="B831" s="29"/>
      <c r="C831" s="29"/>
    </row>
    <row r="832" spans="1:3" x14ac:dyDescent="0.3">
      <c r="A832" s="29"/>
      <c r="B832" s="29"/>
      <c r="C832" s="29"/>
    </row>
    <row r="833" spans="1:3" x14ac:dyDescent="0.3">
      <c r="A833" s="29"/>
      <c r="B833" s="29"/>
      <c r="C833" s="29"/>
    </row>
    <row r="834" spans="1:3" x14ac:dyDescent="0.3">
      <c r="A834" s="29"/>
      <c r="B834" s="29"/>
      <c r="C834" s="29"/>
    </row>
    <row r="835" spans="1:3" x14ac:dyDescent="0.3">
      <c r="A835" s="29"/>
      <c r="B835" s="29"/>
      <c r="C835" s="29"/>
    </row>
    <row r="836" spans="1:3" x14ac:dyDescent="0.3">
      <c r="A836" s="29"/>
      <c r="B836" s="29"/>
      <c r="C836" s="29"/>
    </row>
    <row r="837" spans="1:3" x14ac:dyDescent="0.3">
      <c r="A837" s="29"/>
      <c r="B837" s="29"/>
      <c r="C837" s="29"/>
    </row>
    <row r="838" spans="1:3" x14ac:dyDescent="0.3">
      <c r="A838" s="29"/>
      <c r="B838" s="29"/>
      <c r="C838" s="29"/>
    </row>
    <row r="839" spans="1:3" x14ac:dyDescent="0.3">
      <c r="A839" s="29"/>
      <c r="B839" s="29"/>
      <c r="C839" s="29"/>
    </row>
    <row r="840" spans="1:3" x14ac:dyDescent="0.3">
      <c r="A840" s="29"/>
      <c r="B840" s="29"/>
      <c r="C840" s="29"/>
    </row>
    <row r="841" spans="1:3" x14ac:dyDescent="0.3">
      <c r="A841" s="29"/>
      <c r="B841" s="29"/>
      <c r="C841" s="29"/>
    </row>
    <row r="842" spans="1:3" x14ac:dyDescent="0.3">
      <c r="A842" s="29"/>
      <c r="B842" s="29"/>
      <c r="C842" s="29"/>
    </row>
    <row r="843" spans="1:3" x14ac:dyDescent="0.3">
      <c r="A843" s="29"/>
      <c r="B843" s="29"/>
      <c r="C843" s="29"/>
    </row>
    <row r="844" spans="1:3" x14ac:dyDescent="0.3">
      <c r="A844" s="29"/>
      <c r="B844" s="29"/>
      <c r="C844" s="29"/>
    </row>
    <row r="845" spans="1:3" x14ac:dyDescent="0.3">
      <c r="A845" s="29"/>
      <c r="B845" s="29"/>
      <c r="C845" s="29"/>
    </row>
    <row r="846" spans="1:3" x14ac:dyDescent="0.3">
      <c r="A846" s="29"/>
      <c r="B846" s="29"/>
      <c r="C846" s="29"/>
    </row>
    <row r="847" spans="1:3" x14ac:dyDescent="0.3">
      <c r="A847" s="29"/>
      <c r="B847" s="29"/>
      <c r="C847" s="29"/>
    </row>
    <row r="848" spans="1:3" x14ac:dyDescent="0.3">
      <c r="A848" s="29"/>
      <c r="B848" s="29"/>
      <c r="C848" s="29"/>
    </row>
    <row r="849" spans="1:3" x14ac:dyDescent="0.3">
      <c r="A849" s="29"/>
      <c r="B849" s="29"/>
      <c r="C849" s="29"/>
    </row>
    <row r="850" spans="1:3" x14ac:dyDescent="0.3">
      <c r="A850" s="29"/>
      <c r="B850" s="29"/>
      <c r="C850" s="29"/>
    </row>
    <row r="851" spans="1:3" x14ac:dyDescent="0.3">
      <c r="A851" s="29"/>
      <c r="B851" s="29"/>
      <c r="C851" s="29"/>
    </row>
    <row r="852" spans="1:3" x14ac:dyDescent="0.3">
      <c r="A852" s="29"/>
      <c r="B852" s="29"/>
      <c r="C852" s="29"/>
    </row>
    <row r="853" spans="1:3" x14ac:dyDescent="0.3">
      <c r="A853" s="29"/>
      <c r="B853" s="29"/>
      <c r="C853" s="29"/>
    </row>
    <row r="854" spans="1:3" x14ac:dyDescent="0.3">
      <c r="A854" s="29"/>
      <c r="B854" s="29"/>
      <c r="C854" s="29"/>
    </row>
    <row r="855" spans="1:3" x14ac:dyDescent="0.3">
      <c r="A855" s="29"/>
      <c r="B855" s="29"/>
      <c r="C855" s="29"/>
    </row>
    <row r="856" spans="1:3" x14ac:dyDescent="0.3">
      <c r="A856" s="29"/>
      <c r="B856" s="29"/>
      <c r="C856" s="29"/>
    </row>
    <row r="857" spans="1:3" x14ac:dyDescent="0.3">
      <c r="A857" s="29"/>
      <c r="B857" s="29"/>
      <c r="C857" s="29"/>
    </row>
    <row r="858" spans="1:3" x14ac:dyDescent="0.3">
      <c r="A858" s="29"/>
      <c r="B858" s="29"/>
      <c r="C858" s="29"/>
    </row>
    <row r="859" spans="1:3" x14ac:dyDescent="0.3">
      <c r="A859" s="29"/>
      <c r="B859" s="29"/>
      <c r="C859" s="29"/>
    </row>
    <row r="860" spans="1:3" x14ac:dyDescent="0.3">
      <c r="A860" s="29"/>
      <c r="B860" s="29"/>
      <c r="C860" s="29"/>
    </row>
    <row r="861" spans="1:3" x14ac:dyDescent="0.3">
      <c r="A861" s="29"/>
      <c r="B861" s="29"/>
      <c r="C861" s="29"/>
    </row>
    <row r="862" spans="1:3" x14ac:dyDescent="0.3">
      <c r="A862" s="29"/>
      <c r="B862" s="29"/>
      <c r="C862" s="29"/>
    </row>
    <row r="863" spans="1:3" x14ac:dyDescent="0.3">
      <c r="A863" s="29"/>
      <c r="B863" s="29"/>
      <c r="C863" s="29"/>
    </row>
    <row r="864" spans="1:3" x14ac:dyDescent="0.3">
      <c r="A864" s="29"/>
      <c r="B864" s="29"/>
      <c r="C864" s="29"/>
    </row>
    <row r="865" spans="1:3" x14ac:dyDescent="0.3">
      <c r="A865" s="29"/>
      <c r="B865" s="29"/>
      <c r="C865" s="29"/>
    </row>
    <row r="866" spans="1:3" x14ac:dyDescent="0.3">
      <c r="A866" s="29"/>
      <c r="B866" s="29"/>
      <c r="C866" s="29"/>
    </row>
    <row r="867" spans="1:3" x14ac:dyDescent="0.3">
      <c r="A867" s="29"/>
      <c r="B867" s="29"/>
      <c r="C867" s="29"/>
    </row>
    <row r="868" spans="1:3" x14ac:dyDescent="0.3">
      <c r="A868" s="29"/>
      <c r="B868" s="29"/>
      <c r="C868" s="29"/>
    </row>
    <row r="869" spans="1:3" x14ac:dyDescent="0.3">
      <c r="A869" s="29"/>
      <c r="B869" s="29"/>
      <c r="C869" s="29"/>
    </row>
    <row r="870" spans="1:3" x14ac:dyDescent="0.3">
      <c r="A870" s="29"/>
      <c r="B870" s="29"/>
      <c r="C870" s="29"/>
    </row>
    <row r="871" spans="1:3" x14ac:dyDescent="0.3">
      <c r="A871" s="29"/>
      <c r="B871" s="29"/>
      <c r="C871" s="29"/>
    </row>
    <row r="872" spans="1:3" x14ac:dyDescent="0.3">
      <c r="A872" s="29"/>
      <c r="B872" s="29"/>
      <c r="C872" s="29"/>
    </row>
    <row r="873" spans="1:3" x14ac:dyDescent="0.3">
      <c r="A873" s="29"/>
      <c r="B873" s="29"/>
      <c r="C873" s="29"/>
    </row>
    <row r="874" spans="1:3" x14ac:dyDescent="0.3">
      <c r="A874" s="29"/>
      <c r="B874" s="29"/>
      <c r="C874" s="29"/>
    </row>
    <row r="875" spans="1:3" x14ac:dyDescent="0.3">
      <c r="A875" s="29"/>
      <c r="B875" s="29"/>
      <c r="C875" s="29"/>
    </row>
    <row r="876" spans="1:3" x14ac:dyDescent="0.3">
      <c r="A876" s="29"/>
      <c r="B876" s="29"/>
      <c r="C876" s="29"/>
    </row>
    <row r="877" spans="1:3" x14ac:dyDescent="0.3">
      <c r="A877" s="29"/>
      <c r="B877" s="29"/>
      <c r="C877" s="29"/>
    </row>
    <row r="878" spans="1:3" x14ac:dyDescent="0.3">
      <c r="A878" s="29"/>
      <c r="B878" s="29"/>
      <c r="C878" s="29"/>
    </row>
    <row r="879" spans="1:3" x14ac:dyDescent="0.3">
      <c r="A879" s="29"/>
      <c r="B879" s="29"/>
      <c r="C879" s="29"/>
    </row>
    <row r="880" spans="1:3" x14ac:dyDescent="0.3">
      <c r="A880" s="29"/>
      <c r="B880" s="29"/>
      <c r="C880" s="29"/>
    </row>
    <row r="881" spans="1:3" x14ac:dyDescent="0.3">
      <c r="A881" s="29"/>
      <c r="B881" s="29"/>
      <c r="C881" s="29"/>
    </row>
    <row r="882" spans="1:3" x14ac:dyDescent="0.3">
      <c r="A882" s="29"/>
      <c r="B882" s="29"/>
      <c r="C882" s="29"/>
    </row>
    <row r="883" spans="1:3" x14ac:dyDescent="0.3">
      <c r="A883" s="29"/>
      <c r="B883" s="29"/>
      <c r="C883" s="29"/>
    </row>
    <row r="884" spans="1:3" x14ac:dyDescent="0.3">
      <c r="A884" s="29"/>
      <c r="B884" s="29"/>
      <c r="C884" s="29"/>
    </row>
    <row r="885" spans="1:3" x14ac:dyDescent="0.3">
      <c r="A885" s="29"/>
      <c r="B885" s="29"/>
      <c r="C885" s="29"/>
    </row>
    <row r="886" spans="1:3" x14ac:dyDescent="0.3">
      <c r="A886" s="29"/>
      <c r="B886" s="29"/>
      <c r="C886" s="29"/>
    </row>
    <row r="887" spans="1:3" x14ac:dyDescent="0.3">
      <c r="A887" s="29"/>
      <c r="B887" s="29"/>
      <c r="C887" s="29"/>
    </row>
    <row r="888" spans="1:3" x14ac:dyDescent="0.3">
      <c r="A888" s="29"/>
      <c r="B888" s="29"/>
      <c r="C888" s="29"/>
    </row>
    <row r="889" spans="1:3" x14ac:dyDescent="0.3">
      <c r="A889" s="29"/>
      <c r="B889" s="29"/>
      <c r="C889" s="29"/>
    </row>
    <row r="890" spans="1:3" x14ac:dyDescent="0.3">
      <c r="A890" s="29"/>
      <c r="B890" s="29"/>
      <c r="C890" s="29"/>
    </row>
    <row r="891" spans="1:3" x14ac:dyDescent="0.3">
      <c r="A891" s="29"/>
      <c r="B891" s="29"/>
      <c r="C891" s="29"/>
    </row>
    <row r="892" spans="1:3" x14ac:dyDescent="0.3">
      <c r="A892" s="29"/>
      <c r="B892" s="29"/>
      <c r="C892" s="29"/>
    </row>
    <row r="893" spans="1:3" x14ac:dyDescent="0.3">
      <c r="A893" s="29"/>
      <c r="B893" s="29"/>
      <c r="C893" s="29"/>
    </row>
    <row r="894" spans="1:3" x14ac:dyDescent="0.3">
      <c r="A894" s="29"/>
      <c r="B894" s="29"/>
      <c r="C894" s="29"/>
    </row>
    <row r="895" spans="1:3" x14ac:dyDescent="0.3">
      <c r="A895" s="29"/>
      <c r="B895" s="29"/>
      <c r="C895" s="29"/>
    </row>
    <row r="896" spans="1:3" x14ac:dyDescent="0.3">
      <c r="A896" s="29"/>
      <c r="B896" s="29"/>
      <c r="C896" s="29"/>
    </row>
    <row r="897" spans="1:3" x14ac:dyDescent="0.3">
      <c r="A897" s="29"/>
      <c r="B897" s="29"/>
      <c r="C897" s="29"/>
    </row>
    <row r="898" spans="1:3" x14ac:dyDescent="0.3">
      <c r="A898" s="29"/>
      <c r="B898" s="29"/>
      <c r="C898" s="29"/>
    </row>
    <row r="899" spans="1:3" x14ac:dyDescent="0.3">
      <c r="A899" s="29"/>
      <c r="B899" s="29"/>
      <c r="C899" s="29"/>
    </row>
    <row r="900" spans="1:3" x14ac:dyDescent="0.3">
      <c r="A900" s="29"/>
      <c r="B900" s="29"/>
      <c r="C900" s="29"/>
    </row>
    <row r="901" spans="1:3" x14ac:dyDescent="0.3">
      <c r="A901" s="29"/>
      <c r="B901" s="29"/>
      <c r="C901" s="29"/>
    </row>
    <row r="902" spans="1:3" x14ac:dyDescent="0.3">
      <c r="A902" s="29"/>
      <c r="B902" s="29"/>
      <c r="C902" s="29"/>
    </row>
    <row r="903" spans="1:3" x14ac:dyDescent="0.3">
      <c r="A903" s="29"/>
      <c r="B903" s="29"/>
      <c r="C903" s="29"/>
    </row>
    <row r="904" spans="1:3" x14ac:dyDescent="0.3">
      <c r="A904" s="29"/>
      <c r="B904" s="29"/>
      <c r="C904" s="29"/>
    </row>
    <row r="905" spans="1:3" x14ac:dyDescent="0.3">
      <c r="A905" s="29"/>
      <c r="B905" s="29"/>
      <c r="C905" s="29"/>
    </row>
    <row r="906" spans="1:3" x14ac:dyDescent="0.3">
      <c r="A906" s="29"/>
      <c r="B906" s="29"/>
      <c r="C906" s="29"/>
    </row>
    <row r="907" spans="1:3" x14ac:dyDescent="0.3">
      <c r="A907" s="29"/>
      <c r="B907" s="29"/>
      <c r="C907" s="29"/>
    </row>
    <row r="908" spans="1:3" x14ac:dyDescent="0.3">
      <c r="A908" s="29"/>
      <c r="B908" s="29"/>
      <c r="C908" s="29"/>
    </row>
    <row r="909" spans="1:3" x14ac:dyDescent="0.3">
      <c r="A909" s="29"/>
      <c r="B909" s="29"/>
      <c r="C909" s="29"/>
    </row>
    <row r="910" spans="1:3" x14ac:dyDescent="0.3">
      <c r="A910" s="29"/>
      <c r="B910" s="29"/>
      <c r="C910" s="29"/>
    </row>
    <row r="911" spans="1:3" x14ac:dyDescent="0.3">
      <c r="A911" s="29"/>
      <c r="B911" s="29"/>
      <c r="C911" s="29"/>
    </row>
    <row r="912" spans="1:3" x14ac:dyDescent="0.3">
      <c r="A912" s="29"/>
      <c r="B912" s="29"/>
      <c r="C912" s="29"/>
    </row>
    <row r="913" spans="1:3" x14ac:dyDescent="0.3">
      <c r="A913" s="29"/>
      <c r="B913" s="29"/>
      <c r="C913" s="29"/>
    </row>
    <row r="914" spans="1:3" x14ac:dyDescent="0.3">
      <c r="A914" s="29"/>
      <c r="B914" s="29"/>
      <c r="C914" s="29"/>
    </row>
    <row r="915" spans="1:3" x14ac:dyDescent="0.3">
      <c r="A915" s="29"/>
      <c r="B915" s="29"/>
      <c r="C915" s="29"/>
    </row>
    <row r="916" spans="1:3" x14ac:dyDescent="0.3">
      <c r="A916" s="29"/>
      <c r="B916" s="29"/>
      <c r="C916" s="29"/>
    </row>
    <row r="917" spans="1:3" x14ac:dyDescent="0.3">
      <c r="A917" s="29"/>
      <c r="B917" s="29"/>
      <c r="C917" s="29"/>
    </row>
    <row r="918" spans="1:3" x14ac:dyDescent="0.3">
      <c r="A918" s="29"/>
      <c r="B918" s="29"/>
      <c r="C918" s="29"/>
    </row>
    <row r="919" spans="1:3" x14ac:dyDescent="0.3">
      <c r="A919" s="29"/>
      <c r="B919" s="29"/>
      <c r="C919" s="29"/>
    </row>
    <row r="920" spans="1:3" x14ac:dyDescent="0.3">
      <c r="A920" s="29"/>
      <c r="B920" s="29"/>
      <c r="C920" s="29"/>
    </row>
    <row r="921" spans="1:3" x14ac:dyDescent="0.3">
      <c r="A921" s="29"/>
      <c r="B921" s="29"/>
      <c r="C921" s="29"/>
    </row>
    <row r="922" spans="1:3" x14ac:dyDescent="0.3">
      <c r="A922" s="29"/>
      <c r="B922" s="29"/>
      <c r="C922" s="29"/>
    </row>
    <row r="923" spans="1:3" x14ac:dyDescent="0.3">
      <c r="A923" s="29"/>
      <c r="B923" s="29"/>
      <c r="C923" s="29"/>
    </row>
    <row r="924" spans="1:3" x14ac:dyDescent="0.3">
      <c r="A924" s="29"/>
      <c r="B924" s="29"/>
      <c r="C924" s="29"/>
    </row>
    <row r="925" spans="1:3" x14ac:dyDescent="0.3">
      <c r="A925" s="29"/>
      <c r="B925" s="29"/>
      <c r="C925" s="29"/>
    </row>
    <row r="926" spans="1:3" x14ac:dyDescent="0.3">
      <c r="A926" s="29"/>
      <c r="B926" s="29"/>
      <c r="C926" s="29"/>
    </row>
    <row r="927" spans="1:3" x14ac:dyDescent="0.3">
      <c r="A927" s="29"/>
      <c r="B927" s="29"/>
      <c r="C927" s="29"/>
    </row>
    <row r="928" spans="1:3" x14ac:dyDescent="0.3">
      <c r="A928" s="29"/>
      <c r="B928" s="29"/>
      <c r="C928" s="29"/>
    </row>
    <row r="929" spans="1:3" x14ac:dyDescent="0.3">
      <c r="A929" s="29"/>
      <c r="B929" s="29"/>
      <c r="C929" s="29"/>
    </row>
    <row r="930" spans="1:3" x14ac:dyDescent="0.3">
      <c r="A930" s="29"/>
      <c r="B930" s="29"/>
      <c r="C930" s="29"/>
    </row>
    <row r="931" spans="1:3" x14ac:dyDescent="0.3">
      <c r="A931" s="29"/>
      <c r="B931" s="29"/>
      <c r="C931" s="29"/>
    </row>
    <row r="932" spans="1:3" x14ac:dyDescent="0.3">
      <c r="A932" s="29"/>
      <c r="B932" s="29"/>
      <c r="C932" s="29"/>
    </row>
    <row r="933" spans="1:3" x14ac:dyDescent="0.3">
      <c r="A933" s="29"/>
      <c r="B933" s="29"/>
      <c r="C933" s="29"/>
    </row>
    <row r="934" spans="1:3" x14ac:dyDescent="0.3">
      <c r="A934" s="29"/>
      <c r="B934" s="29"/>
      <c r="C934" s="29"/>
    </row>
    <row r="935" spans="1:3" x14ac:dyDescent="0.3">
      <c r="A935" s="29"/>
      <c r="B935" s="29"/>
      <c r="C935" s="29"/>
    </row>
    <row r="936" spans="1:3" x14ac:dyDescent="0.3">
      <c r="A936" s="29"/>
      <c r="B936" s="29"/>
      <c r="C936" s="29"/>
    </row>
    <row r="937" spans="1:3" x14ac:dyDescent="0.3">
      <c r="A937" s="29"/>
      <c r="B937" s="29"/>
      <c r="C937" s="29"/>
    </row>
    <row r="938" spans="1:3" x14ac:dyDescent="0.3">
      <c r="A938" s="29"/>
      <c r="B938" s="29"/>
      <c r="C938" s="29"/>
    </row>
    <row r="939" spans="1:3" x14ac:dyDescent="0.3">
      <c r="A939" s="29"/>
      <c r="B939" s="29"/>
      <c r="C939" s="29"/>
    </row>
    <row r="940" spans="1:3" x14ac:dyDescent="0.3">
      <c r="A940" s="29"/>
      <c r="B940" s="29"/>
      <c r="C940" s="29"/>
    </row>
    <row r="941" spans="1:3" x14ac:dyDescent="0.3">
      <c r="A941" s="29"/>
      <c r="B941" s="29"/>
      <c r="C941" s="29"/>
    </row>
    <row r="942" spans="1:3" x14ac:dyDescent="0.3">
      <c r="A942" s="29"/>
      <c r="B942" s="29"/>
      <c r="C942" s="29"/>
    </row>
    <row r="943" spans="1:3" x14ac:dyDescent="0.3">
      <c r="A943" s="29"/>
      <c r="B943" s="29"/>
      <c r="C943" s="29"/>
    </row>
    <row r="944" spans="1:3" x14ac:dyDescent="0.3">
      <c r="A944" s="29"/>
      <c r="B944" s="29"/>
      <c r="C944" s="29"/>
    </row>
    <row r="945" spans="1:3" x14ac:dyDescent="0.3">
      <c r="A945" s="29"/>
      <c r="B945" s="29"/>
      <c r="C945" s="29"/>
    </row>
    <row r="946" spans="1:3" x14ac:dyDescent="0.3">
      <c r="A946" s="29"/>
      <c r="B946" s="29"/>
      <c r="C946" s="29"/>
    </row>
    <row r="947" spans="1:3" x14ac:dyDescent="0.3">
      <c r="A947" s="29"/>
      <c r="B947" s="29"/>
      <c r="C947" s="29"/>
    </row>
    <row r="948" spans="1:3" x14ac:dyDescent="0.3">
      <c r="A948" s="29"/>
      <c r="B948" s="29"/>
      <c r="C948" s="29"/>
    </row>
    <row r="949" spans="1:3" x14ac:dyDescent="0.3">
      <c r="A949" s="29"/>
      <c r="B949" s="29"/>
      <c r="C949" s="29"/>
    </row>
    <row r="950" spans="1:3" x14ac:dyDescent="0.3">
      <c r="A950" s="29"/>
      <c r="B950" s="29"/>
      <c r="C950" s="29"/>
    </row>
    <row r="951" spans="1:3" x14ac:dyDescent="0.3">
      <c r="A951" s="29"/>
      <c r="B951" s="29"/>
      <c r="C951" s="29"/>
    </row>
    <row r="952" spans="1:3" x14ac:dyDescent="0.3">
      <c r="A952" s="29"/>
      <c r="B952" s="29"/>
      <c r="C952" s="29"/>
    </row>
    <row r="953" spans="1:3" x14ac:dyDescent="0.3">
      <c r="A953" s="29"/>
      <c r="B953" s="29"/>
      <c r="C953" s="29"/>
    </row>
    <row r="954" spans="1:3" x14ac:dyDescent="0.3">
      <c r="A954" s="29"/>
      <c r="B954" s="29"/>
      <c r="C954" s="29"/>
    </row>
    <row r="955" spans="1:3" x14ac:dyDescent="0.3">
      <c r="A955" s="29"/>
      <c r="B955" s="29"/>
      <c r="C955" s="29"/>
    </row>
    <row r="956" spans="1:3" x14ac:dyDescent="0.3">
      <c r="A956" s="29"/>
      <c r="B956" s="29"/>
      <c r="C956" s="29"/>
    </row>
    <row r="957" spans="1:3" x14ac:dyDescent="0.3">
      <c r="A957" s="29"/>
      <c r="B957" s="29"/>
      <c r="C957" s="29"/>
    </row>
    <row r="958" spans="1:3" x14ac:dyDescent="0.3">
      <c r="A958" s="29"/>
      <c r="B958" s="29"/>
      <c r="C958" s="29"/>
    </row>
    <row r="959" spans="1:3" x14ac:dyDescent="0.3">
      <c r="A959" s="29"/>
      <c r="B959" s="29"/>
      <c r="C959" s="29"/>
    </row>
    <row r="960" spans="1:3" x14ac:dyDescent="0.3">
      <c r="A960" s="29"/>
      <c r="B960" s="29"/>
      <c r="C960" s="29"/>
    </row>
    <row r="961" spans="1:3" x14ac:dyDescent="0.3">
      <c r="A961" s="29"/>
      <c r="B961" s="29"/>
      <c r="C961" s="29"/>
    </row>
    <row r="962" spans="1:3" x14ac:dyDescent="0.3">
      <c r="A962" s="29"/>
      <c r="B962" s="29"/>
      <c r="C962" s="29"/>
    </row>
    <row r="963" spans="1:3" x14ac:dyDescent="0.3">
      <c r="A963" s="29"/>
      <c r="B963" s="29"/>
      <c r="C963" s="29"/>
    </row>
    <row r="964" spans="1:3" x14ac:dyDescent="0.3">
      <c r="A964" s="29"/>
      <c r="B964" s="29"/>
      <c r="C964" s="29"/>
    </row>
    <row r="965" spans="1:3" x14ac:dyDescent="0.3">
      <c r="A965" s="29"/>
      <c r="B965" s="29"/>
      <c r="C965" s="29"/>
    </row>
    <row r="966" spans="1:3" x14ac:dyDescent="0.3">
      <c r="A966" s="29"/>
      <c r="B966" s="29"/>
      <c r="C966" s="29"/>
    </row>
    <row r="967" spans="1:3" x14ac:dyDescent="0.3">
      <c r="A967" s="29"/>
      <c r="B967" s="29"/>
      <c r="C967" s="29"/>
    </row>
    <row r="968" spans="1:3" x14ac:dyDescent="0.3">
      <c r="A968" s="29"/>
      <c r="B968" s="29"/>
      <c r="C968" s="29"/>
    </row>
    <row r="969" spans="1:3" x14ac:dyDescent="0.3">
      <c r="A969" s="29"/>
      <c r="B969" s="29"/>
      <c r="C969" s="29"/>
    </row>
    <row r="970" spans="1:3" x14ac:dyDescent="0.3">
      <c r="A970" s="29"/>
      <c r="B970" s="29"/>
      <c r="C970" s="29"/>
    </row>
    <row r="971" spans="1:3" x14ac:dyDescent="0.3">
      <c r="A971" s="29"/>
      <c r="B971" s="29"/>
      <c r="C971" s="29"/>
    </row>
    <row r="972" spans="1:3" x14ac:dyDescent="0.3">
      <c r="A972" s="29"/>
      <c r="B972" s="29"/>
      <c r="C972" s="29"/>
    </row>
    <row r="973" spans="1:3" x14ac:dyDescent="0.3">
      <c r="A973" s="29"/>
      <c r="B973" s="29"/>
      <c r="C973" s="29"/>
    </row>
    <row r="974" spans="1:3" x14ac:dyDescent="0.3">
      <c r="A974" s="29"/>
      <c r="B974" s="29"/>
      <c r="C974" s="29"/>
    </row>
    <row r="975" spans="1:3" x14ac:dyDescent="0.3">
      <c r="A975" s="29"/>
      <c r="B975" s="29"/>
      <c r="C975" s="29"/>
    </row>
    <row r="976" spans="1:3" x14ac:dyDescent="0.3">
      <c r="A976" s="29"/>
      <c r="B976" s="29"/>
      <c r="C976" s="29"/>
    </row>
    <row r="977" spans="1:3" x14ac:dyDescent="0.3">
      <c r="A977" s="29"/>
      <c r="B977" s="29"/>
      <c r="C977" s="29"/>
    </row>
    <row r="978" spans="1:3" x14ac:dyDescent="0.3">
      <c r="A978" s="29"/>
      <c r="B978" s="29"/>
      <c r="C978" s="29"/>
    </row>
    <row r="979" spans="1:3" x14ac:dyDescent="0.3">
      <c r="A979" s="29"/>
      <c r="B979" s="29"/>
      <c r="C979" s="29"/>
    </row>
    <row r="980" spans="1:3" x14ac:dyDescent="0.3">
      <c r="A980" s="29"/>
      <c r="B980" s="29"/>
      <c r="C980" s="29"/>
    </row>
    <row r="981" spans="1:3" x14ac:dyDescent="0.3">
      <c r="A981" s="29"/>
      <c r="B981" s="29"/>
      <c r="C981" s="29"/>
    </row>
    <row r="982" spans="1:3" x14ac:dyDescent="0.3">
      <c r="A982" s="29"/>
      <c r="B982" s="29"/>
      <c r="C982" s="29"/>
    </row>
    <row r="983" spans="1:3" x14ac:dyDescent="0.3">
      <c r="A983" s="29"/>
      <c r="B983" s="29"/>
      <c r="C983" s="29"/>
    </row>
    <row r="984" spans="1:3" x14ac:dyDescent="0.3">
      <c r="A984" s="29"/>
      <c r="B984" s="29"/>
      <c r="C984" s="29"/>
    </row>
    <row r="985" spans="1:3" x14ac:dyDescent="0.3">
      <c r="A985" s="29"/>
      <c r="B985" s="29"/>
      <c r="C985" s="29"/>
    </row>
    <row r="986" spans="1:3" x14ac:dyDescent="0.3">
      <c r="A986" s="29"/>
      <c r="B986" s="29"/>
      <c r="C986" s="29"/>
    </row>
    <row r="987" spans="1:3" x14ac:dyDescent="0.3">
      <c r="A987" s="29"/>
      <c r="B987" s="29"/>
      <c r="C987" s="29"/>
    </row>
    <row r="988" spans="1:3" x14ac:dyDescent="0.3">
      <c r="A988" s="29"/>
      <c r="B988" s="29"/>
      <c r="C988" s="29"/>
    </row>
    <row r="989" spans="1:3" x14ac:dyDescent="0.3">
      <c r="A989" s="29"/>
      <c r="B989" s="29"/>
      <c r="C989" s="29"/>
    </row>
    <row r="990" spans="1:3" x14ac:dyDescent="0.3">
      <c r="A990" s="29"/>
      <c r="B990" s="29"/>
      <c r="C990" s="29"/>
    </row>
    <row r="991" spans="1:3" x14ac:dyDescent="0.3">
      <c r="A991" s="29"/>
      <c r="B991" s="29"/>
      <c r="C991" s="29"/>
    </row>
    <row r="992" spans="1:3" x14ac:dyDescent="0.3">
      <c r="A992" s="29"/>
      <c r="B992" s="29"/>
      <c r="C992" s="29"/>
    </row>
    <row r="993" spans="1:3" x14ac:dyDescent="0.3">
      <c r="A993" s="29"/>
      <c r="B993" s="29"/>
      <c r="C993" s="29"/>
    </row>
    <row r="994" spans="1:3" x14ac:dyDescent="0.3">
      <c r="A994" s="29"/>
      <c r="B994" s="29"/>
      <c r="C994" s="29"/>
    </row>
    <row r="995" spans="1:3" x14ac:dyDescent="0.3">
      <c r="A995" s="29"/>
      <c r="B995" s="29"/>
      <c r="C995" s="29"/>
    </row>
    <row r="996" spans="1:3" x14ac:dyDescent="0.3">
      <c r="A996" s="29"/>
      <c r="B996" s="29"/>
      <c r="C996" s="29"/>
    </row>
    <row r="997" spans="1:3" x14ac:dyDescent="0.3">
      <c r="A997" s="29"/>
      <c r="B997" s="29"/>
      <c r="C997" s="29"/>
    </row>
    <row r="998" spans="1:3" x14ac:dyDescent="0.3">
      <c r="A998" s="29"/>
      <c r="B998" s="29"/>
      <c r="C998" s="29"/>
    </row>
    <row r="999" spans="1:3" x14ac:dyDescent="0.3">
      <c r="A999" s="29"/>
      <c r="B999" s="29"/>
      <c r="C999" s="29"/>
    </row>
    <row r="1000" spans="1:3" x14ac:dyDescent="0.3">
      <c r="A1000" s="29"/>
      <c r="B1000" s="29"/>
      <c r="C1000" s="29"/>
    </row>
  </sheetData>
  <mergeCells count="1">
    <mergeCell ref="A2:R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B1CEB-4086-4FD3-927D-0C106BAE2BA9}">
  <sheetPr codeName="Sheet4"/>
  <dimension ref="A1:Z1000"/>
  <sheetViews>
    <sheetView topLeftCell="A58" workbookViewId="0">
      <selection activeCell="D65" sqref="D65"/>
    </sheetView>
  </sheetViews>
  <sheetFormatPr defaultColWidth="14.44140625" defaultRowHeight="14.4" x14ac:dyDescent="0.3"/>
  <cols>
    <col min="1" max="1" width="16.21875" bestFit="1" customWidth="1"/>
    <col min="2" max="2" width="10.77734375" bestFit="1" customWidth="1"/>
    <col min="3" max="3" width="13.21875" bestFit="1" customWidth="1"/>
    <col min="4" max="4" width="12.6640625" bestFit="1" customWidth="1"/>
    <col min="5" max="5" width="4.21875" bestFit="1" customWidth="1"/>
    <col min="6" max="6" width="9" bestFit="1" customWidth="1"/>
    <col min="7" max="7" width="21.33203125" bestFit="1" customWidth="1"/>
    <col min="8" max="8" width="10.77734375" bestFit="1" customWidth="1"/>
    <col min="9" max="9" width="8.77734375" bestFit="1" customWidth="1"/>
    <col min="10" max="10" width="13.33203125" bestFit="1" customWidth="1"/>
    <col min="11" max="11" width="6.88671875" bestFit="1" customWidth="1"/>
    <col min="12" max="12" width="7.88671875" bestFit="1" customWidth="1"/>
    <col min="13" max="13" width="15.44140625" bestFit="1" customWidth="1"/>
    <col min="14" max="14" width="6.88671875" bestFit="1" customWidth="1"/>
    <col min="15" max="26" width="8.6640625" customWidth="1"/>
  </cols>
  <sheetData>
    <row r="1" spans="1:26" ht="15.6" x14ac:dyDescent="0.3">
      <c r="C1" s="30" t="s">
        <v>180</v>
      </c>
    </row>
    <row r="2" spans="1:26" x14ac:dyDescent="0.3">
      <c r="B2" s="31">
        <v>1</v>
      </c>
      <c r="C2" s="31" t="s">
        <v>181</v>
      </c>
    </row>
    <row r="3" spans="1:26" x14ac:dyDescent="0.3">
      <c r="B3" s="31">
        <v>2</v>
      </c>
      <c r="C3" s="31" t="s">
        <v>182</v>
      </c>
    </row>
    <row r="4" spans="1:26" x14ac:dyDescent="0.3">
      <c r="B4" s="31"/>
      <c r="C4" s="31" t="s">
        <v>183</v>
      </c>
      <c r="H4" s="32" t="s">
        <v>184</v>
      </c>
    </row>
    <row r="5" spans="1:26" x14ac:dyDescent="0.3">
      <c r="B5" s="31">
        <v>3</v>
      </c>
      <c r="C5" s="31" t="s">
        <v>185</v>
      </c>
    </row>
    <row r="6" spans="1:26" x14ac:dyDescent="0.3">
      <c r="B6" s="31">
        <v>4</v>
      </c>
      <c r="C6" s="31" t="s">
        <v>186</v>
      </c>
    </row>
    <row r="7" spans="1:26" x14ac:dyDescent="0.3">
      <c r="B7" s="31">
        <v>5</v>
      </c>
      <c r="C7" s="31" t="s">
        <v>187</v>
      </c>
    </row>
    <row r="8" spans="1:26" x14ac:dyDescent="0.3">
      <c r="B8" s="31"/>
      <c r="C8" s="31"/>
    </row>
    <row r="9" spans="1:26" x14ac:dyDescent="0.3">
      <c r="A9" s="2"/>
      <c r="B9" s="2"/>
      <c r="C9" s="2"/>
      <c r="D9" s="2"/>
      <c r="E9" s="2"/>
      <c r="F9" s="2"/>
      <c r="G9" s="2"/>
      <c r="H9" s="2"/>
      <c r="I9" s="2"/>
      <c r="J9" s="33">
        <v>1</v>
      </c>
      <c r="K9" s="33">
        <v>2</v>
      </c>
      <c r="L9" s="33">
        <v>3</v>
      </c>
      <c r="M9" s="33">
        <v>4</v>
      </c>
      <c r="N9" s="33">
        <v>5</v>
      </c>
    </row>
    <row r="10" spans="1:26" x14ac:dyDescent="0.3">
      <c r="A10" s="2" t="s">
        <v>6</v>
      </c>
      <c r="B10" s="2" t="s">
        <v>7</v>
      </c>
      <c r="C10" s="2" t="s">
        <v>8</v>
      </c>
      <c r="D10" s="2" t="s">
        <v>9</v>
      </c>
      <c r="E10" s="2" t="s">
        <v>10</v>
      </c>
      <c r="F10" s="2" t="s">
        <v>11</v>
      </c>
      <c r="G10" s="2" t="s">
        <v>12</v>
      </c>
      <c r="H10" s="2" t="s">
        <v>14</v>
      </c>
      <c r="I10" s="2" t="s">
        <v>13</v>
      </c>
      <c r="J10" s="33" t="s">
        <v>188</v>
      </c>
      <c r="K10" s="33" t="s">
        <v>189</v>
      </c>
      <c r="L10" s="34" t="s">
        <v>189</v>
      </c>
      <c r="M10" s="33" t="s">
        <v>190</v>
      </c>
      <c r="N10" s="33" t="s">
        <v>191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</row>
    <row r="11" spans="1:26" x14ac:dyDescent="0.3">
      <c r="A11" s="4">
        <v>150773</v>
      </c>
      <c r="B11" s="5" t="s">
        <v>97</v>
      </c>
      <c r="C11" s="5" t="s">
        <v>98</v>
      </c>
      <c r="D11" s="6">
        <v>26860</v>
      </c>
      <c r="E11" s="7" t="s">
        <v>32</v>
      </c>
      <c r="F11" s="5" t="s">
        <v>19</v>
      </c>
      <c r="G11" s="5" t="s">
        <v>83</v>
      </c>
      <c r="H11" s="3">
        <v>85000</v>
      </c>
      <c r="I11" s="5" t="s">
        <v>21</v>
      </c>
      <c r="J11" s="36" t="str">
        <f>IF(AND($E11=$A$56,$H11&lt;$B$56),$D$56,$E$56)</f>
        <v>NA</v>
      </c>
      <c r="K11" s="37" t="str">
        <f>IF(AND($H11&lt;$A$60,$G11=$B$60),$D$60,$E$60)</f>
        <v>NA</v>
      </c>
      <c r="L11" s="37" t="str">
        <f>IF(AND(OR($G11=$A$64,$G11=$A$65),$H11&lt;$B$64),$D$64,$E$64)</f>
        <v>NA</v>
      </c>
      <c r="M11" s="37">
        <f>IF(OR($G11=$A$69,$G11=$A$70),$D$70,$D$69)</f>
        <v>1500</v>
      </c>
      <c r="N11" s="37">
        <f>IF($I11=$A$74,$B$74,IF($I11=$A$75,$B$75,IF($I11=$A$76,$B$76,IF($I11=$A$77,$B$77))))</f>
        <v>5000</v>
      </c>
    </row>
    <row r="12" spans="1:26" x14ac:dyDescent="0.3">
      <c r="A12" s="4">
        <v>150777</v>
      </c>
      <c r="B12" s="5" t="s">
        <v>36</v>
      </c>
      <c r="C12" s="5" t="s">
        <v>37</v>
      </c>
      <c r="D12" s="6">
        <v>21123</v>
      </c>
      <c r="E12" s="7" t="s">
        <v>32</v>
      </c>
      <c r="F12" s="5" t="s">
        <v>19</v>
      </c>
      <c r="G12" s="5" t="s">
        <v>38</v>
      </c>
      <c r="H12" s="3">
        <v>22000</v>
      </c>
      <c r="I12" s="5" t="s">
        <v>21</v>
      </c>
      <c r="J12" s="36" t="str">
        <f t="shared" ref="J12:J48" si="0">IF(AND($E12=$A$56,$H12&lt;$B$56),$D$56,$E$56)</f>
        <v>NA</v>
      </c>
      <c r="K12" s="37" t="str">
        <f t="shared" ref="K12:K48" si="1">IF(AND($H12&lt;$A$60,$G12=$B$60),$D$60,$E$60)</f>
        <v>NA</v>
      </c>
      <c r="L12" s="37">
        <f t="shared" ref="L12:L48" si="2">IF(AND(OR($G12=$A$64,$G12=$A$65),$H12&lt;$B$64),$D$64,$E$64)</f>
        <v>25000</v>
      </c>
      <c r="M12" s="37">
        <f t="shared" ref="M12:M48" si="3">IF(OR($G12=$A$69,$G12=$A$70),$D$70,$D$69)</f>
        <v>1500</v>
      </c>
      <c r="N12" s="37">
        <f t="shared" ref="N12:N48" si="4">IF($I12=$A$74,$B$74,IF($I12=$A$75,$B$75,IF($I12=$A$76,$B$76,IF($I12=$A$77,$B$77))))</f>
        <v>5000</v>
      </c>
    </row>
    <row r="13" spans="1:26" x14ac:dyDescent="0.3">
      <c r="A13" s="4">
        <v>150784</v>
      </c>
      <c r="B13" s="5" t="s">
        <v>23</v>
      </c>
      <c r="C13" s="5" t="s">
        <v>24</v>
      </c>
      <c r="D13" s="6">
        <v>28365</v>
      </c>
      <c r="E13" s="7" t="s">
        <v>18</v>
      </c>
      <c r="F13" s="5" t="s">
        <v>25</v>
      </c>
      <c r="G13" s="5" t="s">
        <v>26</v>
      </c>
      <c r="H13" s="3">
        <v>35000</v>
      </c>
      <c r="I13" s="5" t="s">
        <v>21</v>
      </c>
      <c r="J13" s="36" t="str">
        <f t="shared" si="0"/>
        <v>Eligible for gift</v>
      </c>
      <c r="K13" s="37" t="str">
        <f t="shared" si="1"/>
        <v>NA</v>
      </c>
      <c r="L13" s="37" t="str">
        <f t="shared" si="2"/>
        <v>NA</v>
      </c>
      <c r="M13" s="37">
        <f t="shared" si="3"/>
        <v>1500</v>
      </c>
      <c r="N13" s="37">
        <f t="shared" si="4"/>
        <v>5000</v>
      </c>
    </row>
    <row r="14" spans="1:26" x14ac:dyDescent="0.3">
      <c r="A14" s="4">
        <v>150791</v>
      </c>
      <c r="B14" s="5" t="s">
        <v>28</v>
      </c>
      <c r="C14" s="5" t="s">
        <v>29</v>
      </c>
      <c r="D14" s="6">
        <v>23346</v>
      </c>
      <c r="E14" s="7" t="s">
        <v>18</v>
      </c>
      <c r="F14" s="5" t="s">
        <v>19</v>
      </c>
      <c r="G14" s="5" t="s">
        <v>26</v>
      </c>
      <c r="H14" s="3">
        <v>67000</v>
      </c>
      <c r="I14" s="5" t="s">
        <v>34</v>
      </c>
      <c r="J14" s="36" t="str">
        <f t="shared" si="0"/>
        <v>NA</v>
      </c>
      <c r="K14" s="37" t="str">
        <f t="shared" si="1"/>
        <v>NA</v>
      </c>
      <c r="L14" s="37" t="str">
        <f t="shared" si="2"/>
        <v>NA</v>
      </c>
      <c r="M14" s="37">
        <f t="shared" si="3"/>
        <v>1500</v>
      </c>
      <c r="N14" s="37">
        <f t="shared" si="4"/>
        <v>4000</v>
      </c>
    </row>
    <row r="15" spans="1:26" x14ac:dyDescent="0.3">
      <c r="A15" s="4">
        <v>150798</v>
      </c>
      <c r="B15" s="5" t="s">
        <v>105</v>
      </c>
      <c r="C15" s="5" t="s">
        <v>102</v>
      </c>
      <c r="D15" s="6">
        <v>28276</v>
      </c>
      <c r="E15" s="7" t="s">
        <v>18</v>
      </c>
      <c r="F15" s="5" t="s">
        <v>19</v>
      </c>
      <c r="G15" s="5" t="s">
        <v>26</v>
      </c>
      <c r="H15" s="3">
        <v>81000</v>
      </c>
      <c r="I15" s="5" t="s">
        <v>21</v>
      </c>
      <c r="J15" s="36" t="str">
        <f t="shared" si="0"/>
        <v>NA</v>
      </c>
      <c r="K15" s="37" t="str">
        <f t="shared" si="1"/>
        <v>NA</v>
      </c>
      <c r="L15" s="37" t="str">
        <f t="shared" si="2"/>
        <v>NA</v>
      </c>
      <c r="M15" s="37">
        <f t="shared" si="3"/>
        <v>1500</v>
      </c>
      <c r="N15" s="37">
        <f t="shared" si="4"/>
        <v>5000</v>
      </c>
    </row>
    <row r="16" spans="1:26" x14ac:dyDescent="0.3">
      <c r="A16" s="4">
        <v>150805</v>
      </c>
      <c r="B16" s="5" t="s">
        <v>28</v>
      </c>
      <c r="C16" s="5" t="s">
        <v>40</v>
      </c>
      <c r="D16" s="6">
        <v>26172</v>
      </c>
      <c r="E16" s="7" t="s">
        <v>32</v>
      </c>
      <c r="F16" s="5" t="s">
        <v>19</v>
      </c>
      <c r="G16" s="5" t="s">
        <v>41</v>
      </c>
      <c r="H16" s="3">
        <v>91000</v>
      </c>
      <c r="I16" s="5" t="s">
        <v>21</v>
      </c>
      <c r="J16" s="36" t="str">
        <f t="shared" si="0"/>
        <v>NA</v>
      </c>
      <c r="K16" s="37" t="str">
        <f t="shared" si="1"/>
        <v>NA</v>
      </c>
      <c r="L16" s="37" t="str">
        <f t="shared" si="2"/>
        <v>NA</v>
      </c>
      <c r="M16" s="37" t="str">
        <f t="shared" si="3"/>
        <v>NA</v>
      </c>
      <c r="N16" s="37">
        <f t="shared" si="4"/>
        <v>5000</v>
      </c>
    </row>
    <row r="17" spans="1:14" x14ac:dyDescent="0.3">
      <c r="A17" s="4">
        <v>150814</v>
      </c>
      <c r="B17" s="5" t="s">
        <v>54</v>
      </c>
      <c r="C17" s="5" t="s">
        <v>55</v>
      </c>
      <c r="D17" s="6">
        <v>26246</v>
      </c>
      <c r="E17" s="7" t="s">
        <v>32</v>
      </c>
      <c r="F17" s="5" t="s">
        <v>19</v>
      </c>
      <c r="G17" s="5" t="s">
        <v>33</v>
      </c>
      <c r="H17" s="3">
        <v>50000</v>
      </c>
      <c r="I17" s="5" t="s">
        <v>46</v>
      </c>
      <c r="J17" s="36" t="str">
        <f t="shared" si="0"/>
        <v>NA</v>
      </c>
      <c r="K17" s="37" t="str">
        <f t="shared" si="1"/>
        <v>NA</v>
      </c>
      <c r="L17" s="37" t="str">
        <f t="shared" si="2"/>
        <v>NA</v>
      </c>
      <c r="M17" s="37">
        <f t="shared" si="3"/>
        <v>1500</v>
      </c>
      <c r="N17" s="37">
        <f t="shared" si="4"/>
        <v>3800</v>
      </c>
    </row>
    <row r="18" spans="1:14" x14ac:dyDescent="0.3">
      <c r="A18" s="4">
        <v>150821</v>
      </c>
      <c r="B18" s="5" t="s">
        <v>112</v>
      </c>
      <c r="C18" s="5" t="s">
        <v>113</v>
      </c>
      <c r="D18" s="6">
        <v>29966</v>
      </c>
      <c r="E18" s="7" t="s">
        <v>32</v>
      </c>
      <c r="F18" s="5" t="s">
        <v>25</v>
      </c>
      <c r="G18" s="5" t="s">
        <v>65</v>
      </c>
      <c r="H18" s="3">
        <v>26000</v>
      </c>
      <c r="I18" s="5" t="s">
        <v>46</v>
      </c>
      <c r="J18" s="36" t="str">
        <f t="shared" si="0"/>
        <v>NA</v>
      </c>
      <c r="K18" s="37">
        <f t="shared" si="1"/>
        <v>9000</v>
      </c>
      <c r="L18" s="37" t="str">
        <f t="shared" si="2"/>
        <v>NA</v>
      </c>
      <c r="M18" s="37">
        <f t="shared" si="3"/>
        <v>1500</v>
      </c>
      <c r="N18" s="37">
        <f t="shared" si="4"/>
        <v>3800</v>
      </c>
    </row>
    <row r="19" spans="1:14" x14ac:dyDescent="0.3">
      <c r="A19" s="4">
        <v>150830</v>
      </c>
      <c r="B19" s="5" t="s">
        <v>106</v>
      </c>
      <c r="C19" s="5" t="s">
        <v>107</v>
      </c>
      <c r="D19" s="6">
        <v>29037</v>
      </c>
      <c r="E19" s="7" t="s">
        <v>18</v>
      </c>
      <c r="F19" s="5" t="s">
        <v>19</v>
      </c>
      <c r="G19" s="5" t="s">
        <v>94</v>
      </c>
      <c r="H19" s="3">
        <v>52000</v>
      </c>
      <c r="I19" s="5" t="s">
        <v>52</v>
      </c>
      <c r="J19" s="36" t="str">
        <f t="shared" si="0"/>
        <v>NA</v>
      </c>
      <c r="K19" s="37" t="str">
        <f t="shared" si="1"/>
        <v>NA</v>
      </c>
      <c r="L19" s="37" t="str">
        <f t="shared" si="2"/>
        <v>NA</v>
      </c>
      <c r="M19" s="37">
        <f t="shared" si="3"/>
        <v>1500</v>
      </c>
      <c r="N19" s="37">
        <f t="shared" si="4"/>
        <v>4200</v>
      </c>
    </row>
    <row r="20" spans="1:14" x14ac:dyDescent="0.3">
      <c r="A20" s="4">
        <v>150834</v>
      </c>
      <c r="B20" s="5" t="s">
        <v>16</v>
      </c>
      <c r="C20" s="5" t="s">
        <v>17</v>
      </c>
      <c r="D20" s="6">
        <v>31199</v>
      </c>
      <c r="E20" s="7" t="s">
        <v>18</v>
      </c>
      <c r="F20" s="5" t="s">
        <v>19</v>
      </c>
      <c r="G20" s="5" t="s">
        <v>20</v>
      </c>
      <c r="H20" s="3">
        <v>48000</v>
      </c>
      <c r="I20" s="5" t="s">
        <v>21</v>
      </c>
      <c r="J20" s="36" t="str">
        <f t="shared" si="0"/>
        <v>Eligible for gift</v>
      </c>
      <c r="K20" s="37" t="str">
        <f t="shared" si="1"/>
        <v>NA</v>
      </c>
      <c r="L20" s="37" t="str">
        <f t="shared" si="2"/>
        <v>NA</v>
      </c>
      <c r="M20" s="37">
        <f t="shared" si="3"/>
        <v>1500</v>
      </c>
      <c r="N20" s="37">
        <f t="shared" si="4"/>
        <v>5000</v>
      </c>
    </row>
    <row r="21" spans="1:14" x14ac:dyDescent="0.3">
      <c r="A21" s="4">
        <v>150840</v>
      </c>
      <c r="B21" s="5" t="s">
        <v>67</v>
      </c>
      <c r="C21" s="5" t="s">
        <v>99</v>
      </c>
      <c r="D21" s="6">
        <v>23136</v>
      </c>
      <c r="E21" s="7" t="s">
        <v>18</v>
      </c>
      <c r="F21" s="5" t="s">
        <v>19</v>
      </c>
      <c r="G21" s="5" t="s">
        <v>33</v>
      </c>
      <c r="H21" s="3">
        <v>20000</v>
      </c>
      <c r="I21" s="5" t="s">
        <v>34</v>
      </c>
      <c r="J21" s="36" t="str">
        <f t="shared" si="0"/>
        <v>Eligible for gift</v>
      </c>
      <c r="K21" s="37" t="str">
        <f t="shared" si="1"/>
        <v>NA</v>
      </c>
      <c r="L21" s="37" t="str">
        <f t="shared" si="2"/>
        <v>NA</v>
      </c>
      <c r="M21" s="37">
        <f t="shared" si="3"/>
        <v>1500</v>
      </c>
      <c r="N21" s="37">
        <f t="shared" si="4"/>
        <v>4000</v>
      </c>
    </row>
    <row r="22" spans="1:14" x14ac:dyDescent="0.3">
      <c r="A22" s="4">
        <v>150850</v>
      </c>
      <c r="B22" s="5" t="s">
        <v>57</v>
      </c>
      <c r="C22" s="5" t="s">
        <v>100</v>
      </c>
      <c r="D22" s="6">
        <v>32027</v>
      </c>
      <c r="E22" s="7" t="s">
        <v>32</v>
      </c>
      <c r="F22" s="5" t="s">
        <v>19</v>
      </c>
      <c r="G22" s="5" t="s">
        <v>65</v>
      </c>
      <c r="H22" s="3">
        <v>47000</v>
      </c>
      <c r="I22" s="5" t="s">
        <v>52</v>
      </c>
      <c r="J22" s="36" t="str">
        <f t="shared" si="0"/>
        <v>NA</v>
      </c>
      <c r="K22" s="37" t="str">
        <f t="shared" si="1"/>
        <v>NA</v>
      </c>
      <c r="L22" s="37" t="str">
        <f t="shared" si="2"/>
        <v>NA</v>
      </c>
      <c r="M22" s="37">
        <f t="shared" si="3"/>
        <v>1500</v>
      </c>
      <c r="N22" s="37">
        <f t="shared" si="4"/>
        <v>4200</v>
      </c>
    </row>
    <row r="23" spans="1:14" x14ac:dyDescent="0.3">
      <c r="A23" s="4">
        <v>150851</v>
      </c>
      <c r="B23" s="5" t="s">
        <v>84</v>
      </c>
      <c r="C23" s="5" t="s">
        <v>85</v>
      </c>
      <c r="D23" s="6">
        <v>29368</v>
      </c>
      <c r="E23" s="7" t="s">
        <v>32</v>
      </c>
      <c r="F23" s="5" t="s">
        <v>25</v>
      </c>
      <c r="G23" s="5" t="s">
        <v>33</v>
      </c>
      <c r="H23" s="3">
        <v>75000</v>
      </c>
      <c r="I23" s="5" t="s">
        <v>52</v>
      </c>
      <c r="J23" s="36" t="str">
        <f t="shared" si="0"/>
        <v>NA</v>
      </c>
      <c r="K23" s="37" t="str">
        <f t="shared" si="1"/>
        <v>NA</v>
      </c>
      <c r="L23" s="37" t="str">
        <f t="shared" si="2"/>
        <v>NA</v>
      </c>
      <c r="M23" s="37">
        <f t="shared" si="3"/>
        <v>1500</v>
      </c>
      <c r="N23" s="37">
        <f t="shared" si="4"/>
        <v>4200</v>
      </c>
    </row>
    <row r="24" spans="1:14" x14ac:dyDescent="0.3">
      <c r="A24" s="4">
        <v>150858</v>
      </c>
      <c r="B24" s="5" t="s">
        <v>63</v>
      </c>
      <c r="C24" s="5" t="s">
        <v>64</v>
      </c>
      <c r="D24" s="6">
        <v>34846</v>
      </c>
      <c r="E24" s="7" t="s">
        <v>32</v>
      </c>
      <c r="F24" s="5" t="s">
        <v>19</v>
      </c>
      <c r="G24" s="5" t="s">
        <v>65</v>
      </c>
      <c r="H24" s="3">
        <v>34000</v>
      </c>
      <c r="I24" s="5" t="s">
        <v>52</v>
      </c>
      <c r="J24" s="36" t="str">
        <f t="shared" si="0"/>
        <v>NA</v>
      </c>
      <c r="K24" s="37" t="str">
        <f t="shared" si="1"/>
        <v>NA</v>
      </c>
      <c r="L24" s="37" t="str">
        <f t="shared" si="2"/>
        <v>NA</v>
      </c>
      <c r="M24" s="37">
        <f t="shared" si="3"/>
        <v>1500</v>
      </c>
      <c r="N24" s="37">
        <f t="shared" si="4"/>
        <v>4200</v>
      </c>
    </row>
    <row r="25" spans="1:14" x14ac:dyDescent="0.3">
      <c r="A25" s="4">
        <v>150865</v>
      </c>
      <c r="B25" s="5" t="s">
        <v>61</v>
      </c>
      <c r="C25" s="5" t="s">
        <v>60</v>
      </c>
      <c r="D25" s="6">
        <v>31279</v>
      </c>
      <c r="E25" s="7" t="s">
        <v>18</v>
      </c>
      <c r="F25" s="5" t="s">
        <v>19</v>
      </c>
      <c r="G25" s="5" t="s">
        <v>62</v>
      </c>
      <c r="H25" s="3">
        <v>90000</v>
      </c>
      <c r="I25" s="5" t="s">
        <v>34</v>
      </c>
      <c r="J25" s="36" t="str">
        <f t="shared" si="0"/>
        <v>NA</v>
      </c>
      <c r="K25" s="37" t="str">
        <f t="shared" si="1"/>
        <v>NA</v>
      </c>
      <c r="L25" s="37" t="str">
        <f t="shared" si="2"/>
        <v>NA</v>
      </c>
      <c r="M25" s="37" t="str">
        <f t="shared" si="3"/>
        <v>NA</v>
      </c>
      <c r="N25" s="37">
        <f t="shared" si="4"/>
        <v>4000</v>
      </c>
    </row>
    <row r="26" spans="1:14" x14ac:dyDescent="0.3">
      <c r="A26" s="4">
        <v>150867</v>
      </c>
      <c r="B26" s="5" t="s">
        <v>86</v>
      </c>
      <c r="C26" s="5" t="s">
        <v>87</v>
      </c>
      <c r="D26" s="6">
        <v>29028</v>
      </c>
      <c r="E26" s="7" t="s">
        <v>18</v>
      </c>
      <c r="F26" s="5" t="s">
        <v>25</v>
      </c>
      <c r="G26" s="5" t="s">
        <v>83</v>
      </c>
      <c r="H26" s="3">
        <v>49000</v>
      </c>
      <c r="I26" s="5" t="s">
        <v>34</v>
      </c>
      <c r="J26" s="36" t="str">
        <f t="shared" si="0"/>
        <v>Eligible for gift</v>
      </c>
      <c r="K26" s="37" t="str">
        <f t="shared" si="1"/>
        <v>NA</v>
      </c>
      <c r="L26" s="37" t="str">
        <f t="shared" si="2"/>
        <v>NA</v>
      </c>
      <c r="M26" s="37">
        <f t="shared" si="3"/>
        <v>1500</v>
      </c>
      <c r="N26" s="37">
        <f t="shared" si="4"/>
        <v>4000</v>
      </c>
    </row>
    <row r="27" spans="1:14" x14ac:dyDescent="0.3">
      <c r="A27" s="4">
        <v>150874</v>
      </c>
      <c r="B27" s="5" t="s">
        <v>104</v>
      </c>
      <c r="C27" s="5" t="s">
        <v>102</v>
      </c>
      <c r="D27" s="6">
        <v>37890</v>
      </c>
      <c r="E27" s="7" t="s">
        <v>18</v>
      </c>
      <c r="F27" s="5" t="s">
        <v>19</v>
      </c>
      <c r="G27" s="5" t="s">
        <v>38</v>
      </c>
      <c r="H27" s="3">
        <v>27000</v>
      </c>
      <c r="I27" s="5" t="s">
        <v>34</v>
      </c>
      <c r="J27" s="36" t="str">
        <f t="shared" si="0"/>
        <v>Eligible for gift</v>
      </c>
      <c r="K27" s="37" t="str">
        <f t="shared" si="1"/>
        <v>NA</v>
      </c>
      <c r="L27" s="37">
        <f t="shared" si="2"/>
        <v>25000</v>
      </c>
      <c r="M27" s="37">
        <f t="shared" si="3"/>
        <v>1500</v>
      </c>
      <c r="N27" s="37">
        <f t="shared" si="4"/>
        <v>4000</v>
      </c>
    </row>
    <row r="28" spans="1:14" x14ac:dyDescent="0.3">
      <c r="A28" s="4">
        <v>150881</v>
      </c>
      <c r="B28" s="5" t="s">
        <v>50</v>
      </c>
      <c r="C28" s="5" t="s">
        <v>51</v>
      </c>
      <c r="D28" s="6">
        <v>30337</v>
      </c>
      <c r="E28" s="7" t="s">
        <v>32</v>
      </c>
      <c r="F28" s="5" t="s">
        <v>25</v>
      </c>
      <c r="G28" s="5" t="s">
        <v>26</v>
      </c>
      <c r="H28" s="3">
        <v>92000</v>
      </c>
      <c r="I28" s="5" t="s">
        <v>34</v>
      </c>
      <c r="J28" s="36" t="str">
        <f t="shared" si="0"/>
        <v>NA</v>
      </c>
      <c r="K28" s="37" t="str">
        <f t="shared" si="1"/>
        <v>NA</v>
      </c>
      <c r="L28" s="37" t="str">
        <f t="shared" si="2"/>
        <v>NA</v>
      </c>
      <c r="M28" s="37">
        <f t="shared" si="3"/>
        <v>1500</v>
      </c>
      <c r="N28" s="37">
        <f t="shared" si="4"/>
        <v>4000</v>
      </c>
    </row>
    <row r="29" spans="1:14" x14ac:dyDescent="0.3">
      <c r="A29" s="4">
        <v>150888</v>
      </c>
      <c r="B29" s="5" t="s">
        <v>59</v>
      </c>
      <c r="C29" s="5" t="s">
        <v>60</v>
      </c>
      <c r="D29" s="6">
        <v>29221</v>
      </c>
      <c r="E29" s="7" t="s">
        <v>32</v>
      </c>
      <c r="F29" s="5" t="s">
        <v>19</v>
      </c>
      <c r="G29" s="5" t="s">
        <v>45</v>
      </c>
      <c r="H29" s="3">
        <v>43000</v>
      </c>
      <c r="I29" s="5" t="s">
        <v>46</v>
      </c>
      <c r="J29" s="36" t="str">
        <f t="shared" si="0"/>
        <v>NA</v>
      </c>
      <c r="K29" s="37" t="str">
        <f t="shared" si="1"/>
        <v>NA</v>
      </c>
      <c r="L29" s="37" t="str">
        <f t="shared" si="2"/>
        <v>NA</v>
      </c>
      <c r="M29" s="37">
        <f t="shared" si="3"/>
        <v>1500</v>
      </c>
      <c r="N29" s="37">
        <f t="shared" si="4"/>
        <v>3800</v>
      </c>
    </row>
    <row r="30" spans="1:14" x14ac:dyDescent="0.3">
      <c r="A30" s="4">
        <v>150894</v>
      </c>
      <c r="B30" s="5" t="s">
        <v>70</v>
      </c>
      <c r="C30" s="5" t="s">
        <v>71</v>
      </c>
      <c r="D30" s="6">
        <v>37124</v>
      </c>
      <c r="E30" s="7" t="s">
        <v>32</v>
      </c>
      <c r="F30" s="5" t="s">
        <v>19</v>
      </c>
      <c r="G30" s="5" t="s">
        <v>33</v>
      </c>
      <c r="H30" s="3">
        <v>67000</v>
      </c>
      <c r="I30" s="5" t="s">
        <v>34</v>
      </c>
      <c r="J30" s="36" t="str">
        <f t="shared" si="0"/>
        <v>NA</v>
      </c>
      <c r="K30" s="37" t="str">
        <f t="shared" si="1"/>
        <v>NA</v>
      </c>
      <c r="L30" s="37" t="str">
        <f t="shared" si="2"/>
        <v>NA</v>
      </c>
      <c r="M30" s="37">
        <f t="shared" si="3"/>
        <v>1500</v>
      </c>
      <c r="N30" s="37">
        <f t="shared" si="4"/>
        <v>4000</v>
      </c>
    </row>
    <row r="31" spans="1:14" x14ac:dyDescent="0.3">
      <c r="A31" s="4">
        <v>150899</v>
      </c>
      <c r="B31" s="5" t="s">
        <v>88</v>
      </c>
      <c r="C31" s="5" t="s">
        <v>89</v>
      </c>
      <c r="D31" s="6">
        <v>37400</v>
      </c>
      <c r="E31" s="7" t="s">
        <v>32</v>
      </c>
      <c r="F31" s="5" t="s">
        <v>19</v>
      </c>
      <c r="G31" s="5" t="s">
        <v>65</v>
      </c>
      <c r="H31" s="3">
        <v>50000</v>
      </c>
      <c r="I31" s="5" t="s">
        <v>34</v>
      </c>
      <c r="J31" s="36" t="str">
        <f t="shared" si="0"/>
        <v>NA</v>
      </c>
      <c r="K31" s="37" t="str">
        <f t="shared" si="1"/>
        <v>NA</v>
      </c>
      <c r="L31" s="37" t="str">
        <f t="shared" si="2"/>
        <v>NA</v>
      </c>
      <c r="M31" s="37">
        <f t="shared" si="3"/>
        <v>1500</v>
      </c>
      <c r="N31" s="37">
        <f t="shared" si="4"/>
        <v>4000</v>
      </c>
    </row>
    <row r="32" spans="1:14" x14ac:dyDescent="0.3">
      <c r="A32" s="4">
        <v>150901</v>
      </c>
      <c r="B32" s="5" t="s">
        <v>92</v>
      </c>
      <c r="C32" s="5" t="s">
        <v>93</v>
      </c>
      <c r="D32" s="6">
        <v>32946</v>
      </c>
      <c r="E32" s="7" t="s">
        <v>18</v>
      </c>
      <c r="F32" s="5" t="s">
        <v>19</v>
      </c>
      <c r="G32" s="5" t="s">
        <v>94</v>
      </c>
      <c r="H32" s="3">
        <v>53000</v>
      </c>
      <c r="I32" s="5" t="s">
        <v>52</v>
      </c>
      <c r="J32" s="36" t="str">
        <f t="shared" si="0"/>
        <v>NA</v>
      </c>
      <c r="K32" s="37" t="str">
        <f t="shared" si="1"/>
        <v>NA</v>
      </c>
      <c r="L32" s="37" t="str">
        <f t="shared" si="2"/>
        <v>NA</v>
      </c>
      <c r="M32" s="37">
        <f t="shared" si="3"/>
        <v>1500</v>
      </c>
      <c r="N32" s="37">
        <f t="shared" si="4"/>
        <v>4200</v>
      </c>
    </row>
    <row r="33" spans="1:14" x14ac:dyDescent="0.3">
      <c r="A33" s="4">
        <v>150905</v>
      </c>
      <c r="B33" s="5" t="s">
        <v>74</v>
      </c>
      <c r="C33" s="5" t="s">
        <v>75</v>
      </c>
      <c r="D33" s="6">
        <v>30819</v>
      </c>
      <c r="E33" s="7" t="s">
        <v>18</v>
      </c>
      <c r="F33" s="5" t="s">
        <v>25</v>
      </c>
      <c r="G33" s="5" t="s">
        <v>20</v>
      </c>
      <c r="H33" s="3">
        <v>62000</v>
      </c>
      <c r="I33" s="5" t="s">
        <v>52</v>
      </c>
      <c r="J33" s="36" t="str">
        <f t="shared" si="0"/>
        <v>NA</v>
      </c>
      <c r="K33" s="37" t="str">
        <f t="shared" si="1"/>
        <v>NA</v>
      </c>
      <c r="L33" s="37" t="str">
        <f t="shared" si="2"/>
        <v>NA</v>
      </c>
      <c r="M33" s="37">
        <f t="shared" si="3"/>
        <v>1500</v>
      </c>
      <c r="N33" s="37">
        <f t="shared" si="4"/>
        <v>4200</v>
      </c>
    </row>
    <row r="34" spans="1:14" x14ac:dyDescent="0.3">
      <c r="A34" s="4">
        <v>150912</v>
      </c>
      <c r="B34" s="5" t="s">
        <v>78</v>
      </c>
      <c r="C34" s="5" t="s">
        <v>79</v>
      </c>
      <c r="D34" s="6">
        <v>37629</v>
      </c>
      <c r="E34" s="7" t="s">
        <v>18</v>
      </c>
      <c r="F34" s="5" t="s">
        <v>19</v>
      </c>
      <c r="G34" s="5" t="s">
        <v>80</v>
      </c>
      <c r="H34" s="3">
        <v>81000</v>
      </c>
      <c r="I34" s="5" t="s">
        <v>34</v>
      </c>
      <c r="J34" s="36" t="str">
        <f t="shared" si="0"/>
        <v>NA</v>
      </c>
      <c r="K34" s="37" t="str">
        <f t="shared" si="1"/>
        <v>NA</v>
      </c>
      <c r="L34" s="37" t="str">
        <f t="shared" si="2"/>
        <v>NA</v>
      </c>
      <c r="M34" s="37">
        <f t="shared" si="3"/>
        <v>1500</v>
      </c>
      <c r="N34" s="37">
        <f t="shared" si="4"/>
        <v>4000</v>
      </c>
    </row>
    <row r="35" spans="1:14" x14ac:dyDescent="0.3">
      <c r="A35" s="4">
        <v>150921</v>
      </c>
      <c r="B35" s="5" t="s">
        <v>81</v>
      </c>
      <c r="C35" s="5" t="s">
        <v>82</v>
      </c>
      <c r="D35" s="6">
        <v>38092</v>
      </c>
      <c r="E35" s="7" t="s">
        <v>32</v>
      </c>
      <c r="F35" s="5" t="s">
        <v>19</v>
      </c>
      <c r="G35" s="5" t="s">
        <v>83</v>
      </c>
      <c r="H35" s="3">
        <v>19000</v>
      </c>
      <c r="I35" s="5" t="s">
        <v>46</v>
      </c>
      <c r="J35" s="36" t="str">
        <f t="shared" si="0"/>
        <v>NA</v>
      </c>
      <c r="K35" s="37" t="str">
        <f t="shared" si="1"/>
        <v>NA</v>
      </c>
      <c r="L35" s="37" t="str">
        <f t="shared" si="2"/>
        <v>NA</v>
      </c>
      <c r="M35" s="37">
        <f t="shared" si="3"/>
        <v>1500</v>
      </c>
      <c r="N35" s="37">
        <f t="shared" si="4"/>
        <v>3800</v>
      </c>
    </row>
    <row r="36" spans="1:14" x14ac:dyDescent="0.3">
      <c r="A36" s="4">
        <v>150929</v>
      </c>
      <c r="B36" s="5" t="s">
        <v>108</v>
      </c>
      <c r="C36" s="5" t="s">
        <v>109</v>
      </c>
      <c r="D36" s="6">
        <v>26739</v>
      </c>
      <c r="E36" s="7" t="s">
        <v>32</v>
      </c>
      <c r="F36" s="5" t="s">
        <v>19</v>
      </c>
      <c r="G36" s="5" t="s">
        <v>38</v>
      </c>
      <c r="H36" s="3">
        <v>58000</v>
      </c>
      <c r="I36" s="5" t="s">
        <v>34</v>
      </c>
      <c r="J36" s="36" t="str">
        <f t="shared" si="0"/>
        <v>NA</v>
      </c>
      <c r="K36" s="37" t="str">
        <f t="shared" si="1"/>
        <v>NA</v>
      </c>
      <c r="L36" s="37" t="str">
        <f t="shared" si="2"/>
        <v>NA</v>
      </c>
      <c r="M36" s="37">
        <f t="shared" si="3"/>
        <v>1500</v>
      </c>
      <c r="N36" s="37">
        <f t="shared" si="4"/>
        <v>4000</v>
      </c>
    </row>
    <row r="37" spans="1:14" x14ac:dyDescent="0.3">
      <c r="A37" s="4">
        <v>150930</v>
      </c>
      <c r="B37" s="5" t="s">
        <v>67</v>
      </c>
      <c r="C37" s="5" t="s">
        <v>68</v>
      </c>
      <c r="D37" s="6">
        <v>37027</v>
      </c>
      <c r="E37" s="7" t="s">
        <v>32</v>
      </c>
      <c r="F37" s="5" t="s">
        <v>19</v>
      </c>
      <c r="G37" s="5" t="s">
        <v>26</v>
      </c>
      <c r="H37" s="3">
        <v>82000</v>
      </c>
      <c r="I37" s="5" t="s">
        <v>34</v>
      </c>
      <c r="J37" s="36" t="str">
        <f t="shared" si="0"/>
        <v>NA</v>
      </c>
      <c r="K37" s="37" t="str">
        <f t="shared" si="1"/>
        <v>NA</v>
      </c>
      <c r="L37" s="37" t="str">
        <f t="shared" si="2"/>
        <v>NA</v>
      </c>
      <c r="M37" s="37">
        <f t="shared" si="3"/>
        <v>1500</v>
      </c>
      <c r="N37" s="37">
        <f t="shared" si="4"/>
        <v>4000</v>
      </c>
    </row>
    <row r="38" spans="1:14" x14ac:dyDescent="0.3">
      <c r="A38" s="4">
        <v>150937</v>
      </c>
      <c r="B38" s="5" t="s">
        <v>57</v>
      </c>
      <c r="C38" s="5" t="s">
        <v>58</v>
      </c>
      <c r="D38" s="6">
        <v>24700</v>
      </c>
      <c r="E38" s="7" t="s">
        <v>32</v>
      </c>
      <c r="F38" s="5" t="s">
        <v>19</v>
      </c>
      <c r="G38" s="5" t="s">
        <v>45</v>
      </c>
      <c r="H38" s="3">
        <v>37000</v>
      </c>
      <c r="I38" s="5" t="s">
        <v>21</v>
      </c>
      <c r="J38" s="36" t="str">
        <f t="shared" si="0"/>
        <v>NA</v>
      </c>
      <c r="K38" s="37" t="str">
        <f t="shared" si="1"/>
        <v>NA</v>
      </c>
      <c r="L38" s="37" t="str">
        <f t="shared" si="2"/>
        <v>NA</v>
      </c>
      <c r="M38" s="37">
        <f t="shared" si="3"/>
        <v>1500</v>
      </c>
      <c r="N38" s="37">
        <f t="shared" si="4"/>
        <v>5000</v>
      </c>
    </row>
    <row r="39" spans="1:14" x14ac:dyDescent="0.3">
      <c r="A39" s="4">
        <v>150940</v>
      </c>
      <c r="B39" s="5" t="s">
        <v>30</v>
      </c>
      <c r="C39" s="5" t="s">
        <v>31</v>
      </c>
      <c r="D39" s="6">
        <v>26906</v>
      </c>
      <c r="E39" s="7" t="s">
        <v>32</v>
      </c>
      <c r="F39" s="5" t="s">
        <v>25</v>
      </c>
      <c r="G39" s="5" t="s">
        <v>33</v>
      </c>
      <c r="H39" s="3">
        <v>87000</v>
      </c>
      <c r="I39" s="5" t="s">
        <v>52</v>
      </c>
      <c r="J39" s="36" t="str">
        <f t="shared" si="0"/>
        <v>NA</v>
      </c>
      <c r="K39" s="37" t="str">
        <f t="shared" si="1"/>
        <v>NA</v>
      </c>
      <c r="L39" s="37" t="str">
        <f t="shared" si="2"/>
        <v>NA</v>
      </c>
      <c r="M39" s="37">
        <f t="shared" si="3"/>
        <v>1500</v>
      </c>
      <c r="N39" s="37">
        <f t="shared" si="4"/>
        <v>4200</v>
      </c>
    </row>
    <row r="40" spans="1:14" x14ac:dyDescent="0.3">
      <c r="A40" s="4">
        <v>150947</v>
      </c>
      <c r="B40" s="5" t="s">
        <v>72</v>
      </c>
      <c r="C40" s="5" t="s">
        <v>73</v>
      </c>
      <c r="D40" s="6">
        <v>33449</v>
      </c>
      <c r="E40" s="7" t="s">
        <v>18</v>
      </c>
      <c r="F40" s="5" t="s">
        <v>19</v>
      </c>
      <c r="G40" s="5" t="s">
        <v>65</v>
      </c>
      <c r="H40" s="3">
        <v>85000</v>
      </c>
      <c r="I40" s="5" t="s">
        <v>52</v>
      </c>
      <c r="J40" s="36" t="str">
        <f t="shared" si="0"/>
        <v>NA</v>
      </c>
      <c r="K40" s="37" t="str">
        <f t="shared" si="1"/>
        <v>NA</v>
      </c>
      <c r="L40" s="37" t="str">
        <f t="shared" si="2"/>
        <v>NA</v>
      </c>
      <c r="M40" s="37">
        <f t="shared" si="3"/>
        <v>1500</v>
      </c>
      <c r="N40" s="37">
        <f t="shared" si="4"/>
        <v>4200</v>
      </c>
    </row>
    <row r="41" spans="1:14" x14ac:dyDescent="0.3">
      <c r="A41" s="4">
        <v>150954</v>
      </c>
      <c r="B41" s="5" t="s">
        <v>103</v>
      </c>
      <c r="C41" s="5" t="s">
        <v>102</v>
      </c>
      <c r="D41" s="6">
        <v>35495</v>
      </c>
      <c r="E41" s="7" t="s">
        <v>18</v>
      </c>
      <c r="F41" s="5" t="s">
        <v>19</v>
      </c>
      <c r="G41" s="5" t="s">
        <v>94</v>
      </c>
      <c r="H41" s="3">
        <v>57000</v>
      </c>
      <c r="I41" s="5" t="s">
        <v>34</v>
      </c>
      <c r="J41" s="36" t="str">
        <f t="shared" si="0"/>
        <v>NA</v>
      </c>
      <c r="K41" s="37" t="str">
        <f t="shared" si="1"/>
        <v>NA</v>
      </c>
      <c r="L41" s="37" t="str">
        <f t="shared" si="2"/>
        <v>NA</v>
      </c>
      <c r="M41" s="37">
        <f t="shared" si="3"/>
        <v>1500</v>
      </c>
      <c r="N41" s="37">
        <f t="shared" si="4"/>
        <v>4000</v>
      </c>
    </row>
    <row r="42" spans="1:14" x14ac:dyDescent="0.3">
      <c r="A42" s="4">
        <v>150962</v>
      </c>
      <c r="B42" s="5" t="s">
        <v>101</v>
      </c>
      <c r="C42" s="5" t="s">
        <v>102</v>
      </c>
      <c r="D42" s="6">
        <v>37773</v>
      </c>
      <c r="E42" s="7" t="s">
        <v>18</v>
      </c>
      <c r="F42" s="5" t="s">
        <v>19</v>
      </c>
      <c r="G42" s="5" t="s">
        <v>41</v>
      </c>
      <c r="H42" s="3">
        <v>87000</v>
      </c>
      <c r="I42" s="5" t="s">
        <v>34</v>
      </c>
      <c r="J42" s="36" t="str">
        <f t="shared" si="0"/>
        <v>NA</v>
      </c>
      <c r="K42" s="37" t="str">
        <f t="shared" si="1"/>
        <v>NA</v>
      </c>
      <c r="L42" s="37" t="str">
        <f t="shared" si="2"/>
        <v>NA</v>
      </c>
      <c r="M42" s="37" t="str">
        <f t="shared" si="3"/>
        <v>NA</v>
      </c>
      <c r="N42" s="37">
        <f t="shared" si="4"/>
        <v>4000</v>
      </c>
    </row>
    <row r="43" spans="1:14" x14ac:dyDescent="0.3">
      <c r="A43" s="4">
        <v>150968</v>
      </c>
      <c r="B43" s="5" t="s">
        <v>95</v>
      </c>
      <c r="C43" s="5" t="s">
        <v>96</v>
      </c>
      <c r="D43" s="6">
        <v>37208</v>
      </c>
      <c r="E43" s="7" t="s">
        <v>32</v>
      </c>
      <c r="F43" s="5" t="s">
        <v>19</v>
      </c>
      <c r="G43" s="5" t="s">
        <v>80</v>
      </c>
      <c r="H43" s="3">
        <v>65000</v>
      </c>
      <c r="I43" s="5" t="s">
        <v>52</v>
      </c>
      <c r="J43" s="36" t="str">
        <f t="shared" si="0"/>
        <v>NA</v>
      </c>
      <c r="K43" s="37" t="str">
        <f t="shared" si="1"/>
        <v>NA</v>
      </c>
      <c r="L43" s="37" t="str">
        <f t="shared" si="2"/>
        <v>NA</v>
      </c>
      <c r="M43" s="37">
        <f t="shared" si="3"/>
        <v>1500</v>
      </c>
      <c r="N43" s="37">
        <f t="shared" si="4"/>
        <v>4200</v>
      </c>
    </row>
    <row r="44" spans="1:14" x14ac:dyDescent="0.3">
      <c r="A44" s="4">
        <v>150975</v>
      </c>
      <c r="B44" s="5" t="s">
        <v>90</v>
      </c>
      <c r="C44" s="5" t="s">
        <v>91</v>
      </c>
      <c r="D44" s="6">
        <v>31478</v>
      </c>
      <c r="E44" s="7" t="s">
        <v>32</v>
      </c>
      <c r="F44" s="5" t="s">
        <v>19</v>
      </c>
      <c r="G44" s="5" t="s">
        <v>83</v>
      </c>
      <c r="H44" s="3">
        <v>83000</v>
      </c>
      <c r="I44" s="5" t="s">
        <v>21</v>
      </c>
      <c r="J44" s="36" t="str">
        <f t="shared" si="0"/>
        <v>NA</v>
      </c>
      <c r="K44" s="37" t="str">
        <f t="shared" si="1"/>
        <v>NA</v>
      </c>
      <c r="L44" s="37" t="str">
        <f t="shared" si="2"/>
        <v>NA</v>
      </c>
      <c r="M44" s="37">
        <f t="shared" si="3"/>
        <v>1500</v>
      </c>
      <c r="N44" s="37">
        <f t="shared" si="4"/>
        <v>5000</v>
      </c>
    </row>
    <row r="45" spans="1:14" x14ac:dyDescent="0.3">
      <c r="A45" s="4">
        <v>150982</v>
      </c>
      <c r="B45" s="5" t="s">
        <v>110</v>
      </c>
      <c r="C45" s="5" t="s">
        <v>111</v>
      </c>
      <c r="D45" s="6">
        <v>35574</v>
      </c>
      <c r="E45" s="7" t="s">
        <v>32</v>
      </c>
      <c r="F45" s="5" t="s">
        <v>19</v>
      </c>
      <c r="G45" s="5" t="s">
        <v>38</v>
      </c>
      <c r="H45" s="3">
        <v>47000</v>
      </c>
      <c r="I45" s="5" t="s">
        <v>21</v>
      </c>
      <c r="J45" s="36" t="str">
        <f t="shared" si="0"/>
        <v>NA</v>
      </c>
      <c r="K45" s="37" t="str">
        <f t="shared" si="1"/>
        <v>NA</v>
      </c>
      <c r="L45" s="37" t="str">
        <f t="shared" si="2"/>
        <v>NA</v>
      </c>
      <c r="M45" s="37">
        <f t="shared" si="3"/>
        <v>1500</v>
      </c>
      <c r="N45" s="37">
        <f t="shared" si="4"/>
        <v>5000</v>
      </c>
    </row>
    <row r="46" spans="1:14" x14ac:dyDescent="0.3">
      <c r="A46" s="4">
        <v>150989</v>
      </c>
      <c r="B46" s="5" t="s">
        <v>48</v>
      </c>
      <c r="C46" s="5" t="s">
        <v>44</v>
      </c>
      <c r="D46" s="6">
        <v>33113</v>
      </c>
      <c r="E46" s="7" t="s">
        <v>32</v>
      </c>
      <c r="F46" s="5" t="s">
        <v>19</v>
      </c>
      <c r="G46" s="5" t="s">
        <v>26</v>
      </c>
      <c r="H46" s="3">
        <v>45000</v>
      </c>
      <c r="I46" s="5" t="s">
        <v>34</v>
      </c>
      <c r="J46" s="36" t="str">
        <f t="shared" si="0"/>
        <v>NA</v>
      </c>
      <c r="K46" s="37" t="str">
        <f t="shared" si="1"/>
        <v>NA</v>
      </c>
      <c r="L46" s="37" t="str">
        <f t="shared" si="2"/>
        <v>NA</v>
      </c>
      <c r="M46" s="37">
        <f t="shared" si="3"/>
        <v>1500</v>
      </c>
      <c r="N46" s="37">
        <f t="shared" si="4"/>
        <v>4000</v>
      </c>
    </row>
    <row r="47" spans="1:14" x14ac:dyDescent="0.3">
      <c r="A47" s="4">
        <v>150990</v>
      </c>
      <c r="B47" s="5" t="s">
        <v>43</v>
      </c>
      <c r="C47" s="5" t="s">
        <v>44</v>
      </c>
      <c r="D47" s="6">
        <v>36400</v>
      </c>
      <c r="E47" s="7" t="s">
        <v>32</v>
      </c>
      <c r="F47" s="5" t="s">
        <v>19</v>
      </c>
      <c r="G47" s="5" t="s">
        <v>45</v>
      </c>
      <c r="H47" s="3">
        <v>77000</v>
      </c>
      <c r="I47" s="5" t="s">
        <v>46</v>
      </c>
      <c r="J47" s="36" t="str">
        <f t="shared" si="0"/>
        <v>NA</v>
      </c>
      <c r="K47" s="37" t="str">
        <f t="shared" si="1"/>
        <v>NA</v>
      </c>
      <c r="L47" s="37" t="str">
        <f t="shared" si="2"/>
        <v>NA</v>
      </c>
      <c r="M47" s="37">
        <f t="shared" si="3"/>
        <v>1500</v>
      </c>
      <c r="N47" s="37">
        <f t="shared" si="4"/>
        <v>3800</v>
      </c>
    </row>
    <row r="48" spans="1:14" x14ac:dyDescent="0.3">
      <c r="A48" s="4">
        <v>150995</v>
      </c>
      <c r="B48" s="5" t="s">
        <v>76</v>
      </c>
      <c r="C48" s="5" t="s">
        <v>77</v>
      </c>
      <c r="D48" s="6">
        <v>35330</v>
      </c>
      <c r="E48" s="7" t="s">
        <v>32</v>
      </c>
      <c r="F48" s="5" t="s">
        <v>19</v>
      </c>
      <c r="G48" s="5" t="s">
        <v>33</v>
      </c>
      <c r="H48" s="3">
        <v>15000</v>
      </c>
      <c r="I48" s="5" t="s">
        <v>21</v>
      </c>
      <c r="J48" s="36" t="str">
        <f t="shared" si="0"/>
        <v>NA</v>
      </c>
      <c r="K48" s="37" t="str">
        <f t="shared" si="1"/>
        <v>NA</v>
      </c>
      <c r="L48" s="37" t="str">
        <f t="shared" si="2"/>
        <v>NA</v>
      </c>
      <c r="M48" s="37">
        <f t="shared" si="3"/>
        <v>1500</v>
      </c>
      <c r="N48" s="37">
        <f t="shared" si="4"/>
        <v>5000</v>
      </c>
    </row>
    <row r="49" spans="1:7" x14ac:dyDescent="0.3">
      <c r="G49" s="38"/>
    </row>
    <row r="53" spans="1:7" x14ac:dyDescent="0.3">
      <c r="A53" s="32" t="s">
        <v>205</v>
      </c>
    </row>
    <row r="54" spans="1:7" x14ac:dyDescent="0.3">
      <c r="A54" s="39" t="s">
        <v>192</v>
      </c>
    </row>
    <row r="55" spans="1:7" x14ac:dyDescent="0.3">
      <c r="A55" s="40" t="s">
        <v>193</v>
      </c>
      <c r="B55" s="41" t="s">
        <v>194</v>
      </c>
      <c r="C55" s="42"/>
      <c r="D55" s="43" t="s">
        <v>195</v>
      </c>
      <c r="E55" s="44" t="s">
        <v>196</v>
      </c>
    </row>
    <row r="56" spans="1:7" x14ac:dyDescent="0.3">
      <c r="A56" s="45" t="s">
        <v>18</v>
      </c>
      <c r="B56" s="46">
        <v>50000</v>
      </c>
      <c r="C56" s="46"/>
      <c r="D56" s="47" t="s">
        <v>197</v>
      </c>
      <c r="E56" s="48" t="s">
        <v>198</v>
      </c>
    </row>
    <row r="58" spans="1:7" x14ac:dyDescent="0.3">
      <c r="A58" s="39" t="s">
        <v>199</v>
      </c>
    </row>
    <row r="59" spans="1:7" x14ac:dyDescent="0.3">
      <c r="A59" s="40" t="s">
        <v>194</v>
      </c>
      <c r="B59" s="41" t="s">
        <v>12</v>
      </c>
      <c r="C59" s="42"/>
      <c r="D59" s="44" t="s">
        <v>189</v>
      </c>
      <c r="E59" s="44" t="s">
        <v>196</v>
      </c>
    </row>
    <row r="60" spans="1:7" x14ac:dyDescent="0.3">
      <c r="A60" s="49">
        <v>30000</v>
      </c>
      <c r="B60" s="47" t="s">
        <v>65</v>
      </c>
      <c r="C60" s="46"/>
      <c r="D60" s="50">
        <v>9000</v>
      </c>
      <c r="E60" s="48" t="s">
        <v>198</v>
      </c>
    </row>
    <row r="62" spans="1:7" x14ac:dyDescent="0.3">
      <c r="A62" s="39" t="s">
        <v>200</v>
      </c>
    </row>
    <row r="63" spans="1:7" x14ac:dyDescent="0.3">
      <c r="A63" s="40" t="s">
        <v>201</v>
      </c>
      <c r="B63" s="41" t="s">
        <v>194</v>
      </c>
      <c r="C63" s="42"/>
      <c r="D63" s="44" t="s">
        <v>189</v>
      </c>
      <c r="E63" s="44" t="s">
        <v>196</v>
      </c>
    </row>
    <row r="64" spans="1:7" x14ac:dyDescent="0.3">
      <c r="A64" s="51" t="s">
        <v>94</v>
      </c>
      <c r="B64" s="52">
        <v>45000</v>
      </c>
      <c r="C64" s="17"/>
      <c r="D64" s="53">
        <v>25000</v>
      </c>
      <c r="E64" s="54" t="s">
        <v>198</v>
      </c>
    </row>
    <row r="65" spans="1:5" x14ac:dyDescent="0.3">
      <c r="A65" s="45" t="s">
        <v>38</v>
      </c>
      <c r="B65" s="46"/>
      <c r="C65" s="46"/>
      <c r="D65" s="55"/>
      <c r="E65" s="55"/>
    </row>
    <row r="67" spans="1:5" x14ac:dyDescent="0.3">
      <c r="A67" s="39" t="s">
        <v>202</v>
      </c>
    </row>
    <row r="68" spans="1:5" x14ac:dyDescent="0.3">
      <c r="A68" s="40" t="s">
        <v>201</v>
      </c>
      <c r="B68" s="42"/>
      <c r="C68" s="42"/>
      <c r="D68" s="44" t="s">
        <v>203</v>
      </c>
    </row>
    <row r="69" spans="1:5" x14ac:dyDescent="0.3">
      <c r="A69" s="51" t="s">
        <v>41</v>
      </c>
      <c r="B69" s="17"/>
      <c r="C69" s="17"/>
      <c r="D69" s="53">
        <v>1500</v>
      </c>
    </row>
    <row r="70" spans="1:5" x14ac:dyDescent="0.3">
      <c r="A70" s="51" t="s">
        <v>62</v>
      </c>
      <c r="B70" s="17"/>
      <c r="C70" s="17"/>
      <c r="D70" s="54" t="s">
        <v>198</v>
      </c>
    </row>
    <row r="71" spans="1:5" x14ac:dyDescent="0.3">
      <c r="A71" s="56"/>
      <c r="B71" s="46"/>
      <c r="C71" s="46"/>
      <c r="D71" s="55"/>
    </row>
    <row r="72" spans="1:5" x14ac:dyDescent="0.3">
      <c r="A72" s="39" t="s">
        <v>204</v>
      </c>
    </row>
    <row r="73" spans="1:5" x14ac:dyDescent="0.3">
      <c r="A73" s="40" t="s">
        <v>13</v>
      </c>
      <c r="B73" s="44" t="s">
        <v>191</v>
      </c>
    </row>
    <row r="74" spans="1:5" x14ac:dyDescent="0.3">
      <c r="A74" s="51" t="s">
        <v>21</v>
      </c>
      <c r="B74" s="53">
        <v>5000</v>
      </c>
    </row>
    <row r="75" spans="1:5" x14ac:dyDescent="0.3">
      <c r="A75" s="51" t="s">
        <v>34</v>
      </c>
      <c r="B75" s="53">
        <v>4000</v>
      </c>
    </row>
    <row r="76" spans="1:5" x14ac:dyDescent="0.3">
      <c r="A76" s="51" t="s">
        <v>52</v>
      </c>
      <c r="B76" s="53">
        <v>4200</v>
      </c>
    </row>
    <row r="77" spans="1:5" x14ac:dyDescent="0.3">
      <c r="A77" s="45" t="s">
        <v>46</v>
      </c>
      <c r="B77" s="50">
        <v>3800</v>
      </c>
    </row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4A60-01FE-42FC-87C6-CA2412946F66}">
  <sheetPr codeName="Sheet5"/>
  <dimension ref="C1:F1000"/>
  <sheetViews>
    <sheetView workbookViewId="0">
      <selection activeCell="F5" sqref="F5"/>
    </sheetView>
  </sheetViews>
  <sheetFormatPr defaultColWidth="14.44140625" defaultRowHeight="14.4" x14ac:dyDescent="0.3"/>
  <cols>
    <col min="1" max="2" width="8.6640625" customWidth="1"/>
    <col min="3" max="3" width="7.44140625" bestFit="1" customWidth="1"/>
    <col min="4" max="4" width="21.33203125" customWidth="1"/>
    <col min="5" max="5" width="8.77734375" bestFit="1" customWidth="1"/>
    <col min="6" max="6" width="10.77734375" bestFit="1" customWidth="1"/>
    <col min="7" max="26" width="8.6640625" customWidth="1"/>
  </cols>
  <sheetData>
    <row r="1" spans="3:6" ht="14.25" customHeight="1" x14ac:dyDescent="0.3"/>
    <row r="2" spans="3:6" ht="14.25" customHeight="1" x14ac:dyDescent="0.3"/>
    <row r="3" spans="3:6" ht="14.25" customHeight="1" x14ac:dyDescent="0.3"/>
    <row r="4" spans="3:6" ht="14.25" customHeight="1" x14ac:dyDescent="0.3"/>
    <row r="5" spans="3:6" x14ac:dyDescent="0.3">
      <c r="C5" s="57" t="s">
        <v>6</v>
      </c>
      <c r="D5" s="57" t="s">
        <v>12</v>
      </c>
      <c r="E5" s="57" t="s">
        <v>13</v>
      </c>
      <c r="F5" s="57" t="s">
        <v>14</v>
      </c>
    </row>
    <row r="6" spans="3:6" x14ac:dyDescent="0.3">
      <c r="C6" s="59">
        <v>150773</v>
      </c>
      <c r="D6" s="60" t="s">
        <v>83</v>
      </c>
      <c r="E6" s="60" t="s">
        <v>21</v>
      </c>
      <c r="F6" s="63">
        <v>85000</v>
      </c>
    </row>
    <row r="7" spans="3:6" x14ac:dyDescent="0.3">
      <c r="C7" s="59">
        <v>150777</v>
      </c>
      <c r="D7" s="60" t="s">
        <v>38</v>
      </c>
      <c r="E7" s="60" t="s">
        <v>21</v>
      </c>
      <c r="F7" s="63">
        <v>22000</v>
      </c>
    </row>
    <row r="8" spans="3:6" x14ac:dyDescent="0.3">
      <c r="C8" s="59">
        <v>150784</v>
      </c>
      <c r="D8" s="60" t="s">
        <v>26</v>
      </c>
      <c r="E8" s="60" t="s">
        <v>21</v>
      </c>
      <c r="F8" s="63">
        <v>35000</v>
      </c>
    </row>
    <row r="9" spans="3:6" x14ac:dyDescent="0.3">
      <c r="C9" s="59">
        <v>150791</v>
      </c>
      <c r="D9" s="60" t="s">
        <v>26</v>
      </c>
      <c r="E9" s="60" t="s">
        <v>21</v>
      </c>
      <c r="F9" s="63">
        <v>67000</v>
      </c>
    </row>
    <row r="10" spans="3:6" x14ac:dyDescent="0.3">
      <c r="C10" s="59">
        <v>150798</v>
      </c>
      <c r="D10" s="60" t="s">
        <v>26</v>
      </c>
      <c r="E10" s="60" t="s">
        <v>21</v>
      </c>
      <c r="F10" s="63">
        <v>81000</v>
      </c>
    </row>
    <row r="11" spans="3:6" x14ac:dyDescent="0.3">
      <c r="C11" s="59">
        <v>150805</v>
      </c>
      <c r="D11" s="60" t="s">
        <v>41</v>
      </c>
      <c r="E11" s="60" t="s">
        <v>21</v>
      </c>
      <c r="F11" s="63">
        <v>91000</v>
      </c>
    </row>
    <row r="12" spans="3:6" x14ac:dyDescent="0.3">
      <c r="C12" s="59">
        <v>150814</v>
      </c>
      <c r="D12" s="60" t="s">
        <v>33</v>
      </c>
      <c r="E12" s="60" t="s">
        <v>21</v>
      </c>
      <c r="F12" s="63">
        <v>50000</v>
      </c>
    </row>
    <row r="13" spans="3:6" x14ac:dyDescent="0.3">
      <c r="C13" s="59">
        <v>150821</v>
      </c>
      <c r="D13" s="60" t="s">
        <v>65</v>
      </c>
      <c r="E13" s="60" t="s">
        <v>21</v>
      </c>
      <c r="F13" s="63">
        <v>26000</v>
      </c>
    </row>
    <row r="14" spans="3:6" x14ac:dyDescent="0.3">
      <c r="C14" s="59">
        <v>150830</v>
      </c>
      <c r="D14" s="60" t="s">
        <v>94</v>
      </c>
      <c r="E14" s="60" t="s">
        <v>21</v>
      </c>
      <c r="F14" s="63">
        <v>52000</v>
      </c>
    </row>
    <row r="15" spans="3:6" x14ac:dyDescent="0.3">
      <c r="C15" s="59">
        <v>150834</v>
      </c>
      <c r="D15" s="60" t="s">
        <v>20</v>
      </c>
      <c r="E15" s="60" t="s">
        <v>21</v>
      </c>
      <c r="F15" s="63">
        <v>48000</v>
      </c>
    </row>
    <row r="16" spans="3:6" x14ac:dyDescent="0.3">
      <c r="C16" s="59">
        <v>150840</v>
      </c>
      <c r="D16" s="60" t="s">
        <v>33</v>
      </c>
      <c r="E16" s="60" t="s">
        <v>52</v>
      </c>
      <c r="F16" s="63">
        <v>20000</v>
      </c>
    </row>
    <row r="17" spans="3:6" x14ac:dyDescent="0.3">
      <c r="C17" s="59">
        <v>150850</v>
      </c>
      <c r="D17" s="60" t="s">
        <v>65</v>
      </c>
      <c r="E17" s="60" t="s">
        <v>52</v>
      </c>
      <c r="F17" s="63">
        <v>47000</v>
      </c>
    </row>
    <row r="18" spans="3:6" x14ac:dyDescent="0.3">
      <c r="C18" s="59">
        <v>150851</v>
      </c>
      <c r="D18" s="60" t="s">
        <v>33</v>
      </c>
      <c r="E18" s="60" t="s">
        <v>52</v>
      </c>
      <c r="F18" s="63">
        <v>75000</v>
      </c>
    </row>
    <row r="19" spans="3:6" x14ac:dyDescent="0.3">
      <c r="C19" s="59">
        <v>150865</v>
      </c>
      <c r="D19" s="60" t="s">
        <v>62</v>
      </c>
      <c r="E19" s="60" t="s">
        <v>52</v>
      </c>
      <c r="F19" s="63">
        <v>90000</v>
      </c>
    </row>
    <row r="20" spans="3:6" x14ac:dyDescent="0.3">
      <c r="C20" s="59">
        <v>150867</v>
      </c>
      <c r="D20" s="60" t="s">
        <v>83</v>
      </c>
      <c r="E20" s="60" t="s">
        <v>52</v>
      </c>
      <c r="F20" s="63">
        <v>49000</v>
      </c>
    </row>
    <row r="21" spans="3:6" x14ac:dyDescent="0.3">
      <c r="C21" s="59">
        <v>150874</v>
      </c>
      <c r="D21" s="60" t="s">
        <v>38</v>
      </c>
      <c r="E21" s="60" t="s">
        <v>52</v>
      </c>
      <c r="F21" s="63">
        <v>27000</v>
      </c>
    </row>
    <row r="22" spans="3:6" x14ac:dyDescent="0.3">
      <c r="C22" s="59">
        <v>150881</v>
      </c>
      <c r="D22" s="60" t="s">
        <v>26</v>
      </c>
      <c r="E22" s="60" t="s">
        <v>52</v>
      </c>
      <c r="F22" s="63">
        <v>92000</v>
      </c>
    </row>
    <row r="23" spans="3:6" x14ac:dyDescent="0.3">
      <c r="C23" s="59">
        <v>150888</v>
      </c>
      <c r="D23" s="60" t="s">
        <v>45</v>
      </c>
      <c r="E23" s="60" t="s">
        <v>52</v>
      </c>
      <c r="F23" s="63">
        <v>43000</v>
      </c>
    </row>
    <row r="24" spans="3:6" x14ac:dyDescent="0.3">
      <c r="C24" s="59">
        <v>150894</v>
      </c>
      <c r="D24" s="60" t="s">
        <v>33</v>
      </c>
      <c r="E24" s="60" t="s">
        <v>34</v>
      </c>
      <c r="F24" s="63">
        <v>67000</v>
      </c>
    </row>
    <row r="25" spans="3:6" x14ac:dyDescent="0.3">
      <c r="C25" s="59">
        <v>150901</v>
      </c>
      <c r="D25" s="60" t="s">
        <v>94</v>
      </c>
      <c r="E25" s="60" t="s">
        <v>34</v>
      </c>
      <c r="F25" s="63">
        <v>53000</v>
      </c>
    </row>
    <row r="26" spans="3:6" x14ac:dyDescent="0.3">
      <c r="C26" s="59">
        <v>150905</v>
      </c>
      <c r="D26" s="60" t="s">
        <v>20</v>
      </c>
      <c r="E26" s="60" t="s">
        <v>34</v>
      </c>
      <c r="F26" s="63">
        <v>62000</v>
      </c>
    </row>
    <row r="27" spans="3:6" x14ac:dyDescent="0.3">
      <c r="C27" s="59">
        <v>150912</v>
      </c>
      <c r="D27" s="60" t="s">
        <v>80</v>
      </c>
      <c r="E27" s="60" t="s">
        <v>34</v>
      </c>
      <c r="F27" s="63">
        <v>81000</v>
      </c>
    </row>
    <row r="28" spans="3:6" x14ac:dyDescent="0.3">
      <c r="C28" s="59">
        <v>150921</v>
      </c>
      <c r="D28" s="60" t="s">
        <v>83</v>
      </c>
      <c r="E28" s="60" t="s">
        <v>34</v>
      </c>
      <c r="F28" s="63">
        <v>19000</v>
      </c>
    </row>
    <row r="29" spans="3:6" x14ac:dyDescent="0.3">
      <c r="C29" s="59">
        <v>150929</v>
      </c>
      <c r="D29" s="60" t="s">
        <v>38</v>
      </c>
      <c r="E29" s="60" t="s">
        <v>34</v>
      </c>
      <c r="F29" s="63">
        <v>58000</v>
      </c>
    </row>
    <row r="30" spans="3:6" x14ac:dyDescent="0.3">
      <c r="C30" s="59">
        <v>150930</v>
      </c>
      <c r="D30" s="60" t="s">
        <v>26</v>
      </c>
      <c r="E30" s="60" t="s">
        <v>34</v>
      </c>
      <c r="F30" s="63">
        <v>82000</v>
      </c>
    </row>
    <row r="31" spans="3:6" x14ac:dyDescent="0.3">
      <c r="C31" s="59">
        <v>150937</v>
      </c>
      <c r="D31" s="60" t="s">
        <v>45</v>
      </c>
      <c r="E31" s="60" t="s">
        <v>34</v>
      </c>
      <c r="F31" s="63">
        <v>37000</v>
      </c>
    </row>
    <row r="32" spans="3:6" x14ac:dyDescent="0.3">
      <c r="C32" s="59">
        <v>150940</v>
      </c>
      <c r="D32" s="60" t="s">
        <v>33</v>
      </c>
      <c r="E32" s="60" t="s">
        <v>34</v>
      </c>
      <c r="F32" s="63">
        <v>87000</v>
      </c>
    </row>
    <row r="33" spans="3:6" x14ac:dyDescent="0.3">
      <c r="C33" s="59">
        <v>150947</v>
      </c>
      <c r="D33" s="60" t="s">
        <v>65</v>
      </c>
      <c r="E33" s="60" t="s">
        <v>34</v>
      </c>
      <c r="F33" s="63">
        <v>85000</v>
      </c>
    </row>
    <row r="34" spans="3:6" x14ac:dyDescent="0.3">
      <c r="C34" s="59">
        <v>150962</v>
      </c>
      <c r="D34" s="60" t="s">
        <v>41</v>
      </c>
      <c r="E34" s="60" t="s">
        <v>34</v>
      </c>
      <c r="F34" s="63">
        <v>87000</v>
      </c>
    </row>
    <row r="35" spans="3:6" x14ac:dyDescent="0.3">
      <c r="C35" s="59">
        <v>150968</v>
      </c>
      <c r="D35" s="60" t="s">
        <v>80</v>
      </c>
      <c r="E35" s="60" t="s">
        <v>34</v>
      </c>
      <c r="F35" s="63">
        <v>65000</v>
      </c>
    </row>
    <row r="36" spans="3:6" x14ac:dyDescent="0.3">
      <c r="C36" s="59">
        <v>150975</v>
      </c>
      <c r="D36" s="60" t="s">
        <v>83</v>
      </c>
      <c r="E36" s="60" t="s">
        <v>46</v>
      </c>
      <c r="F36" s="63">
        <v>83000</v>
      </c>
    </row>
    <row r="37" spans="3:6" x14ac:dyDescent="0.3">
      <c r="C37" s="59">
        <v>150982</v>
      </c>
      <c r="D37" s="60" t="s">
        <v>38</v>
      </c>
      <c r="E37" s="60" t="s">
        <v>46</v>
      </c>
      <c r="F37" s="63">
        <v>47000</v>
      </c>
    </row>
    <row r="38" spans="3:6" x14ac:dyDescent="0.3">
      <c r="C38" s="59">
        <v>150989</v>
      </c>
      <c r="D38" s="60" t="s">
        <v>26</v>
      </c>
      <c r="E38" s="60" t="s">
        <v>46</v>
      </c>
      <c r="F38" s="63">
        <v>45000</v>
      </c>
    </row>
    <row r="39" spans="3:6" x14ac:dyDescent="0.3">
      <c r="C39" s="59">
        <v>150990</v>
      </c>
      <c r="D39" s="60" t="s">
        <v>45</v>
      </c>
      <c r="E39" s="60" t="s">
        <v>46</v>
      </c>
      <c r="F39" s="63">
        <v>77000</v>
      </c>
    </row>
    <row r="40" spans="3:6" x14ac:dyDescent="0.3">
      <c r="C40" s="59">
        <v>150995</v>
      </c>
      <c r="D40" s="60" t="s">
        <v>33</v>
      </c>
      <c r="E40" s="60" t="s">
        <v>46</v>
      </c>
      <c r="F40" s="63">
        <v>15000</v>
      </c>
    </row>
    <row r="41" spans="3:6" ht="14.25" customHeight="1" x14ac:dyDescent="0.3"/>
    <row r="42" spans="3:6" ht="14.25" customHeight="1" x14ac:dyDescent="0.3"/>
    <row r="43" spans="3:6" ht="14.25" customHeight="1" x14ac:dyDescent="0.3"/>
    <row r="44" spans="3:6" ht="14.25" customHeight="1" x14ac:dyDescent="0.3"/>
    <row r="45" spans="3:6" ht="14.25" customHeight="1" x14ac:dyDescent="0.3"/>
    <row r="46" spans="3:6" ht="14.25" customHeight="1" x14ac:dyDescent="0.3"/>
    <row r="47" spans="3:6" ht="14.25" customHeight="1" x14ac:dyDescent="0.3"/>
    <row r="48" spans="3:6" ht="14.25" customHeight="1" x14ac:dyDescent="0.3"/>
    <row r="49" customFormat="1" ht="14.25" customHeight="1" x14ac:dyDescent="0.3"/>
    <row r="50" customFormat="1" ht="14.25" customHeight="1" x14ac:dyDescent="0.3"/>
    <row r="51" customFormat="1" ht="14.25" customHeight="1" x14ac:dyDescent="0.3"/>
    <row r="52" customFormat="1" ht="14.25" customHeight="1" x14ac:dyDescent="0.3"/>
    <row r="53" customFormat="1" ht="14.25" customHeight="1" x14ac:dyDescent="0.3"/>
    <row r="54" customFormat="1" ht="14.25" customHeight="1" x14ac:dyDescent="0.3"/>
    <row r="55" customFormat="1" ht="14.25" customHeight="1" x14ac:dyDescent="0.3"/>
    <row r="56" customFormat="1" ht="14.25" customHeight="1" x14ac:dyDescent="0.3"/>
    <row r="57" customFormat="1" ht="14.25" customHeight="1" x14ac:dyDescent="0.3"/>
    <row r="58" customFormat="1" ht="14.25" customHeight="1" x14ac:dyDescent="0.3"/>
    <row r="59" customFormat="1" ht="14.25" customHeight="1" x14ac:dyDescent="0.3"/>
    <row r="60" customFormat="1" ht="14.25" customHeight="1" x14ac:dyDescent="0.3"/>
    <row r="61" customFormat="1" ht="14.25" customHeight="1" x14ac:dyDescent="0.3"/>
    <row r="62" customFormat="1" ht="14.25" customHeight="1" x14ac:dyDescent="0.3"/>
    <row r="63" customFormat="1" ht="14.25" customHeight="1" x14ac:dyDescent="0.3"/>
    <row r="64" customFormat="1" ht="14.25" customHeight="1" x14ac:dyDescent="0.3"/>
    <row r="65" customFormat="1" ht="14.25" customHeight="1" x14ac:dyDescent="0.3"/>
    <row r="66" customFormat="1" ht="14.25" customHeight="1" x14ac:dyDescent="0.3"/>
    <row r="67" customFormat="1" ht="14.25" customHeight="1" x14ac:dyDescent="0.3"/>
    <row r="68" customFormat="1" ht="14.25" customHeight="1" x14ac:dyDescent="0.3"/>
    <row r="69" customFormat="1" ht="14.25" customHeight="1" x14ac:dyDescent="0.3"/>
    <row r="70" customFormat="1" ht="14.25" customHeight="1" x14ac:dyDescent="0.3"/>
    <row r="71" customFormat="1" ht="14.25" customHeight="1" x14ac:dyDescent="0.3"/>
    <row r="72" customFormat="1" ht="14.25" customHeight="1" x14ac:dyDescent="0.3"/>
    <row r="73" customFormat="1" ht="14.25" customHeight="1" x14ac:dyDescent="0.3"/>
    <row r="74" customFormat="1" ht="14.25" customHeight="1" x14ac:dyDescent="0.3"/>
    <row r="75" customFormat="1" ht="14.25" customHeight="1" x14ac:dyDescent="0.3"/>
    <row r="76" customFormat="1" ht="14.25" customHeight="1" x14ac:dyDescent="0.3"/>
    <row r="77" customFormat="1" ht="14.25" customHeight="1" x14ac:dyDescent="0.3"/>
    <row r="78" customFormat="1" ht="14.25" customHeight="1" x14ac:dyDescent="0.3"/>
    <row r="79" customFormat="1" ht="14.25" customHeight="1" x14ac:dyDescent="0.3"/>
    <row r="80" customFormat="1" ht="14.25" customHeight="1" x14ac:dyDescent="0.3"/>
    <row r="81" customFormat="1" ht="14.25" customHeight="1" x14ac:dyDescent="0.3"/>
    <row r="82" customFormat="1" ht="14.25" customHeight="1" x14ac:dyDescent="0.3"/>
    <row r="83" customFormat="1" ht="14.25" customHeight="1" x14ac:dyDescent="0.3"/>
    <row r="84" customFormat="1" ht="14.25" customHeight="1" x14ac:dyDescent="0.3"/>
    <row r="85" customFormat="1" ht="14.25" customHeight="1" x14ac:dyDescent="0.3"/>
    <row r="86" customFormat="1" ht="14.25" customHeight="1" x14ac:dyDescent="0.3"/>
    <row r="87" customFormat="1" ht="14.25" customHeight="1" x14ac:dyDescent="0.3"/>
    <row r="88" customFormat="1" ht="14.25" customHeight="1" x14ac:dyDescent="0.3"/>
    <row r="89" customFormat="1" ht="14.25" customHeight="1" x14ac:dyDescent="0.3"/>
    <row r="90" customFormat="1" ht="14.25" customHeight="1" x14ac:dyDescent="0.3"/>
    <row r="91" customFormat="1" ht="14.25" customHeight="1" x14ac:dyDescent="0.3"/>
    <row r="92" customFormat="1" ht="14.25" customHeight="1" x14ac:dyDescent="0.3"/>
    <row r="93" customFormat="1" ht="14.25" customHeight="1" x14ac:dyDescent="0.3"/>
    <row r="94" customFormat="1" ht="14.25" customHeight="1" x14ac:dyDescent="0.3"/>
    <row r="95" customFormat="1" ht="14.25" customHeight="1" x14ac:dyDescent="0.3"/>
    <row r="96" customFormat="1" ht="14.25" customHeight="1" x14ac:dyDescent="0.3"/>
    <row r="97" customFormat="1" ht="14.25" customHeight="1" x14ac:dyDescent="0.3"/>
    <row r="98" customFormat="1" ht="14.25" customHeight="1" x14ac:dyDescent="0.3"/>
    <row r="99" customFormat="1" ht="14.25" customHeight="1" x14ac:dyDescent="0.3"/>
    <row r="100" customFormat="1" ht="14.25" customHeight="1" x14ac:dyDescent="0.3"/>
    <row r="101" customFormat="1" ht="14.25" customHeight="1" x14ac:dyDescent="0.3"/>
    <row r="102" customFormat="1" ht="14.25" customHeight="1" x14ac:dyDescent="0.3"/>
    <row r="103" customFormat="1" ht="14.25" customHeight="1" x14ac:dyDescent="0.3"/>
    <row r="104" customFormat="1" ht="14.25" customHeight="1" x14ac:dyDescent="0.3"/>
    <row r="105" customFormat="1" ht="14.25" customHeight="1" x14ac:dyDescent="0.3"/>
    <row r="106" customFormat="1" ht="14.25" customHeight="1" x14ac:dyDescent="0.3"/>
    <row r="107" customFormat="1" ht="14.25" customHeight="1" x14ac:dyDescent="0.3"/>
    <row r="108" customFormat="1" ht="14.25" customHeight="1" x14ac:dyDescent="0.3"/>
    <row r="109" customFormat="1" ht="14.25" customHeight="1" x14ac:dyDescent="0.3"/>
    <row r="110" customFormat="1" ht="14.25" customHeight="1" x14ac:dyDescent="0.3"/>
    <row r="111" customFormat="1" ht="14.25" customHeight="1" x14ac:dyDescent="0.3"/>
    <row r="112" customFormat="1" ht="14.25" customHeight="1" x14ac:dyDescent="0.3"/>
    <row r="113" customFormat="1" ht="14.25" customHeight="1" x14ac:dyDescent="0.3"/>
    <row r="114" customFormat="1" ht="14.25" customHeight="1" x14ac:dyDescent="0.3"/>
    <row r="115" customFormat="1" ht="14.25" customHeight="1" x14ac:dyDescent="0.3"/>
    <row r="116" customFormat="1" ht="14.25" customHeight="1" x14ac:dyDescent="0.3"/>
    <row r="117" customFormat="1" ht="14.25" customHeight="1" x14ac:dyDescent="0.3"/>
    <row r="118" customFormat="1" ht="14.25" customHeight="1" x14ac:dyDescent="0.3"/>
    <row r="119" customFormat="1" ht="14.25" customHeight="1" x14ac:dyDescent="0.3"/>
    <row r="120" customFormat="1" ht="14.25" customHeight="1" x14ac:dyDescent="0.3"/>
    <row r="121" customFormat="1" ht="14.25" customHeight="1" x14ac:dyDescent="0.3"/>
    <row r="122" customFormat="1" ht="14.25" customHeight="1" x14ac:dyDescent="0.3"/>
    <row r="123" customFormat="1" ht="14.25" customHeight="1" x14ac:dyDescent="0.3"/>
    <row r="124" customFormat="1" ht="14.25" customHeight="1" x14ac:dyDescent="0.3"/>
    <row r="125" customFormat="1" ht="14.25" customHeight="1" x14ac:dyDescent="0.3"/>
    <row r="126" customFormat="1" ht="14.25" customHeight="1" x14ac:dyDescent="0.3"/>
    <row r="127" customFormat="1" ht="14.25" customHeight="1" x14ac:dyDescent="0.3"/>
    <row r="128" customFormat="1" ht="14.25" customHeight="1" x14ac:dyDescent="0.3"/>
    <row r="129" customFormat="1" ht="14.25" customHeight="1" x14ac:dyDescent="0.3"/>
    <row r="130" customFormat="1" ht="14.25" customHeight="1" x14ac:dyDescent="0.3"/>
    <row r="131" customFormat="1" ht="14.25" customHeight="1" x14ac:dyDescent="0.3"/>
    <row r="132" customFormat="1" ht="14.25" customHeight="1" x14ac:dyDescent="0.3"/>
    <row r="133" customFormat="1" ht="14.25" customHeight="1" x14ac:dyDescent="0.3"/>
    <row r="134" customFormat="1" ht="14.25" customHeight="1" x14ac:dyDescent="0.3"/>
    <row r="135" customFormat="1" ht="14.25" customHeight="1" x14ac:dyDescent="0.3"/>
    <row r="136" customFormat="1" ht="14.25" customHeight="1" x14ac:dyDescent="0.3"/>
    <row r="137" customFormat="1" ht="14.25" customHeight="1" x14ac:dyDescent="0.3"/>
    <row r="138" customFormat="1" ht="14.25" customHeight="1" x14ac:dyDescent="0.3"/>
    <row r="139" customFormat="1" ht="14.25" customHeight="1" x14ac:dyDescent="0.3"/>
    <row r="140" customFormat="1" ht="14.25" customHeight="1" x14ac:dyDescent="0.3"/>
    <row r="141" customFormat="1" ht="14.25" customHeight="1" x14ac:dyDescent="0.3"/>
    <row r="142" customFormat="1" ht="14.25" customHeight="1" x14ac:dyDescent="0.3"/>
    <row r="143" customFormat="1" ht="14.25" customHeight="1" x14ac:dyDescent="0.3"/>
    <row r="144" customFormat="1" ht="14.25" customHeight="1" x14ac:dyDescent="0.3"/>
    <row r="145" customFormat="1" ht="14.25" customHeight="1" x14ac:dyDescent="0.3"/>
    <row r="146" customFormat="1" ht="14.25" customHeight="1" x14ac:dyDescent="0.3"/>
    <row r="147" customFormat="1" ht="14.25" customHeight="1" x14ac:dyDescent="0.3"/>
    <row r="148" customFormat="1" ht="14.25" customHeight="1" x14ac:dyDescent="0.3"/>
    <row r="149" customFormat="1" ht="14.25" customHeight="1" x14ac:dyDescent="0.3"/>
    <row r="150" customFormat="1" ht="14.25" customHeight="1" x14ac:dyDescent="0.3"/>
    <row r="151" customFormat="1" ht="14.25" customHeight="1" x14ac:dyDescent="0.3"/>
    <row r="152" customFormat="1" ht="14.25" customHeight="1" x14ac:dyDescent="0.3"/>
    <row r="153" customFormat="1" ht="14.25" customHeight="1" x14ac:dyDescent="0.3"/>
    <row r="154" customFormat="1" ht="14.25" customHeight="1" x14ac:dyDescent="0.3"/>
    <row r="155" customFormat="1" ht="14.25" customHeight="1" x14ac:dyDescent="0.3"/>
    <row r="156" customFormat="1" ht="14.25" customHeight="1" x14ac:dyDescent="0.3"/>
    <row r="157" customFormat="1" ht="14.25" customHeight="1" x14ac:dyDescent="0.3"/>
    <row r="158" customFormat="1" ht="14.25" customHeight="1" x14ac:dyDescent="0.3"/>
    <row r="159" customFormat="1" ht="14.25" customHeight="1" x14ac:dyDescent="0.3"/>
    <row r="160" customFormat="1" ht="14.25" customHeight="1" x14ac:dyDescent="0.3"/>
    <row r="161" customFormat="1" ht="14.25" customHeight="1" x14ac:dyDescent="0.3"/>
    <row r="162" customFormat="1" ht="14.25" customHeight="1" x14ac:dyDescent="0.3"/>
    <row r="163" customFormat="1" ht="14.25" customHeight="1" x14ac:dyDescent="0.3"/>
    <row r="164" customFormat="1" ht="14.25" customHeight="1" x14ac:dyDescent="0.3"/>
    <row r="165" customFormat="1" ht="14.25" customHeight="1" x14ac:dyDescent="0.3"/>
    <row r="166" customFormat="1" ht="14.25" customHeight="1" x14ac:dyDescent="0.3"/>
    <row r="167" customFormat="1" ht="14.25" customHeight="1" x14ac:dyDescent="0.3"/>
    <row r="168" customFormat="1" ht="14.25" customHeight="1" x14ac:dyDescent="0.3"/>
    <row r="169" customFormat="1" ht="14.25" customHeight="1" x14ac:dyDescent="0.3"/>
    <row r="170" customFormat="1" ht="14.25" customHeight="1" x14ac:dyDescent="0.3"/>
    <row r="171" customFormat="1" ht="14.25" customHeight="1" x14ac:dyDescent="0.3"/>
    <row r="172" customFormat="1" ht="14.25" customHeight="1" x14ac:dyDescent="0.3"/>
    <row r="173" customFormat="1" ht="14.25" customHeight="1" x14ac:dyDescent="0.3"/>
    <row r="174" customFormat="1" ht="14.25" customHeight="1" x14ac:dyDescent="0.3"/>
    <row r="175" customFormat="1" ht="14.25" customHeight="1" x14ac:dyDescent="0.3"/>
    <row r="176" customFormat="1" ht="14.25" customHeight="1" x14ac:dyDescent="0.3"/>
    <row r="177" customFormat="1" ht="14.25" customHeight="1" x14ac:dyDescent="0.3"/>
    <row r="178" customFormat="1" ht="14.25" customHeight="1" x14ac:dyDescent="0.3"/>
    <row r="179" customFormat="1" ht="14.25" customHeight="1" x14ac:dyDescent="0.3"/>
    <row r="180" customFormat="1" ht="14.25" customHeight="1" x14ac:dyDescent="0.3"/>
    <row r="181" customFormat="1" ht="14.25" customHeight="1" x14ac:dyDescent="0.3"/>
    <row r="182" customFormat="1" ht="14.25" customHeight="1" x14ac:dyDescent="0.3"/>
    <row r="183" customFormat="1" ht="14.25" customHeight="1" x14ac:dyDescent="0.3"/>
    <row r="184" customFormat="1" ht="14.25" customHeight="1" x14ac:dyDescent="0.3"/>
    <row r="185" customFormat="1" ht="14.25" customHeight="1" x14ac:dyDescent="0.3"/>
    <row r="186" customFormat="1" ht="14.25" customHeight="1" x14ac:dyDescent="0.3"/>
    <row r="187" customFormat="1" ht="14.25" customHeight="1" x14ac:dyDescent="0.3"/>
    <row r="188" customFormat="1" ht="14.25" customHeight="1" x14ac:dyDescent="0.3"/>
    <row r="189" customFormat="1" ht="14.25" customHeight="1" x14ac:dyDescent="0.3"/>
    <row r="190" customFormat="1" ht="14.25" customHeight="1" x14ac:dyDescent="0.3"/>
    <row r="191" customFormat="1" ht="14.25" customHeight="1" x14ac:dyDescent="0.3"/>
    <row r="192" customFormat="1" ht="14.25" customHeight="1" x14ac:dyDescent="0.3"/>
    <row r="193" customFormat="1" ht="14.25" customHeight="1" x14ac:dyDescent="0.3"/>
    <row r="194" customFormat="1" ht="14.25" customHeight="1" x14ac:dyDescent="0.3"/>
    <row r="195" customFormat="1" ht="14.25" customHeight="1" x14ac:dyDescent="0.3"/>
    <row r="196" customFormat="1" ht="14.25" customHeight="1" x14ac:dyDescent="0.3"/>
    <row r="197" customFormat="1" ht="14.25" customHeight="1" x14ac:dyDescent="0.3"/>
    <row r="198" customFormat="1" ht="14.25" customHeight="1" x14ac:dyDescent="0.3"/>
    <row r="199" customFormat="1" ht="14.25" customHeight="1" x14ac:dyDescent="0.3"/>
    <row r="200" customFormat="1" ht="14.25" customHeight="1" x14ac:dyDescent="0.3"/>
    <row r="201" customFormat="1" ht="14.25" customHeight="1" x14ac:dyDescent="0.3"/>
    <row r="202" customFormat="1" ht="14.25" customHeight="1" x14ac:dyDescent="0.3"/>
    <row r="203" customFormat="1" ht="14.25" customHeight="1" x14ac:dyDescent="0.3"/>
    <row r="204" customFormat="1" ht="14.25" customHeight="1" x14ac:dyDescent="0.3"/>
    <row r="205" customFormat="1" ht="14.25" customHeight="1" x14ac:dyDescent="0.3"/>
    <row r="206" customFormat="1" ht="14.25" customHeight="1" x14ac:dyDescent="0.3"/>
    <row r="207" customFormat="1" ht="14.25" customHeight="1" x14ac:dyDescent="0.3"/>
    <row r="208" customFormat="1" ht="14.25" customHeight="1" x14ac:dyDescent="0.3"/>
    <row r="209" customFormat="1" ht="14.25" customHeight="1" x14ac:dyDescent="0.3"/>
    <row r="210" customFormat="1" ht="14.25" customHeight="1" x14ac:dyDescent="0.3"/>
    <row r="211" customFormat="1" ht="14.25" customHeight="1" x14ac:dyDescent="0.3"/>
    <row r="212" customFormat="1" ht="14.25" customHeight="1" x14ac:dyDescent="0.3"/>
    <row r="213" customFormat="1" ht="14.25" customHeight="1" x14ac:dyDescent="0.3"/>
    <row r="214" customFormat="1" ht="14.25" customHeight="1" x14ac:dyDescent="0.3"/>
    <row r="215" customFormat="1" ht="14.25" customHeight="1" x14ac:dyDescent="0.3"/>
    <row r="216" customFormat="1" ht="14.25" customHeight="1" x14ac:dyDescent="0.3"/>
    <row r="217" customFormat="1" ht="14.25" customHeight="1" x14ac:dyDescent="0.3"/>
    <row r="218" customFormat="1" ht="14.25" customHeight="1" x14ac:dyDescent="0.3"/>
    <row r="219" customFormat="1" ht="14.25" customHeight="1" x14ac:dyDescent="0.3"/>
    <row r="220" customFormat="1" ht="14.25" customHeight="1" x14ac:dyDescent="0.3"/>
    <row r="221" customFormat="1" ht="14.25" customHeight="1" x14ac:dyDescent="0.3"/>
    <row r="222" customFormat="1" ht="14.25" customHeight="1" x14ac:dyDescent="0.3"/>
    <row r="223" customFormat="1" ht="14.25" customHeight="1" x14ac:dyDescent="0.3"/>
    <row r="224" customFormat="1" ht="14.25" customHeight="1" x14ac:dyDescent="0.3"/>
    <row r="225" customFormat="1" ht="14.25" customHeight="1" x14ac:dyDescent="0.3"/>
    <row r="226" customFormat="1" ht="14.25" customHeight="1" x14ac:dyDescent="0.3"/>
    <row r="227" customFormat="1" ht="14.25" customHeight="1" x14ac:dyDescent="0.3"/>
    <row r="228" customFormat="1" ht="14.25" customHeight="1" x14ac:dyDescent="0.3"/>
    <row r="229" customFormat="1" ht="14.25" customHeight="1" x14ac:dyDescent="0.3"/>
    <row r="230" customFormat="1" ht="14.25" customHeight="1" x14ac:dyDescent="0.3"/>
    <row r="231" customFormat="1" ht="14.25" customHeight="1" x14ac:dyDescent="0.3"/>
    <row r="232" customFormat="1" ht="14.25" customHeight="1" x14ac:dyDescent="0.3"/>
    <row r="233" customFormat="1" ht="14.25" customHeight="1" x14ac:dyDescent="0.3"/>
    <row r="234" customFormat="1" ht="14.25" customHeight="1" x14ac:dyDescent="0.3"/>
    <row r="235" customFormat="1" ht="14.25" customHeight="1" x14ac:dyDescent="0.3"/>
    <row r="236" customFormat="1" ht="14.25" customHeight="1" x14ac:dyDescent="0.3"/>
    <row r="237" customFormat="1" ht="14.25" customHeight="1" x14ac:dyDescent="0.3"/>
    <row r="238" customFormat="1" ht="14.25" customHeight="1" x14ac:dyDescent="0.3"/>
    <row r="239" customFormat="1" ht="14.25" customHeight="1" x14ac:dyDescent="0.3"/>
    <row r="240" customFormat="1" ht="14.25" customHeight="1" x14ac:dyDescent="0.3"/>
    <row r="241" customFormat="1" ht="14.25" customHeight="1" x14ac:dyDescent="0.3"/>
    <row r="242" customFormat="1" ht="14.25" customHeight="1" x14ac:dyDescent="0.3"/>
    <row r="243" customFormat="1" ht="14.25" customHeight="1" x14ac:dyDescent="0.3"/>
    <row r="244" customFormat="1" ht="14.25" customHeight="1" x14ac:dyDescent="0.3"/>
    <row r="245" customFormat="1" ht="14.25" customHeight="1" x14ac:dyDescent="0.3"/>
    <row r="246" customFormat="1" ht="14.25" customHeight="1" x14ac:dyDescent="0.3"/>
    <row r="247" customFormat="1" ht="14.25" customHeight="1" x14ac:dyDescent="0.3"/>
    <row r="248" customFormat="1" ht="14.25" customHeight="1" x14ac:dyDescent="0.3"/>
    <row r="249" customFormat="1" ht="14.25" customHeight="1" x14ac:dyDescent="0.3"/>
    <row r="250" customFormat="1" ht="14.25" customHeight="1" x14ac:dyDescent="0.3"/>
    <row r="251" customFormat="1" ht="14.25" customHeight="1" x14ac:dyDescent="0.3"/>
    <row r="252" customFormat="1" ht="14.25" customHeight="1" x14ac:dyDescent="0.3"/>
    <row r="253" customFormat="1" ht="14.25" customHeight="1" x14ac:dyDescent="0.3"/>
    <row r="254" customFormat="1" ht="14.25" customHeight="1" x14ac:dyDescent="0.3"/>
    <row r="255" customFormat="1" ht="14.25" customHeight="1" x14ac:dyDescent="0.3"/>
    <row r="256" customFormat="1" ht="14.25" customHeight="1" x14ac:dyDescent="0.3"/>
    <row r="257" customFormat="1" ht="14.25" customHeight="1" x14ac:dyDescent="0.3"/>
    <row r="258" customFormat="1" ht="14.25" customHeight="1" x14ac:dyDescent="0.3"/>
    <row r="259" customFormat="1" ht="14.25" customHeight="1" x14ac:dyDescent="0.3"/>
    <row r="260" customFormat="1" ht="14.25" customHeight="1" x14ac:dyDescent="0.3"/>
    <row r="261" customFormat="1" ht="14.25" customHeight="1" x14ac:dyDescent="0.3"/>
    <row r="262" customFormat="1" ht="14.25" customHeight="1" x14ac:dyDescent="0.3"/>
    <row r="263" customFormat="1" ht="14.25" customHeight="1" x14ac:dyDescent="0.3"/>
    <row r="264" customFormat="1" ht="14.25" customHeight="1" x14ac:dyDescent="0.3"/>
    <row r="265" customFormat="1" ht="14.25" customHeight="1" x14ac:dyDescent="0.3"/>
    <row r="266" customFormat="1" ht="14.25" customHeight="1" x14ac:dyDescent="0.3"/>
    <row r="267" customFormat="1" ht="14.25" customHeight="1" x14ac:dyDescent="0.3"/>
    <row r="268" customFormat="1" ht="14.25" customHeight="1" x14ac:dyDescent="0.3"/>
    <row r="269" customFormat="1" ht="14.25" customHeight="1" x14ac:dyDescent="0.3"/>
    <row r="270" customFormat="1" ht="14.25" customHeight="1" x14ac:dyDescent="0.3"/>
    <row r="271" customFormat="1" ht="14.25" customHeight="1" x14ac:dyDescent="0.3"/>
    <row r="272" customFormat="1" ht="14.25" customHeight="1" x14ac:dyDescent="0.3"/>
    <row r="273" customFormat="1" ht="14.25" customHeight="1" x14ac:dyDescent="0.3"/>
    <row r="274" customFormat="1" ht="14.25" customHeight="1" x14ac:dyDescent="0.3"/>
    <row r="275" customFormat="1" ht="14.25" customHeight="1" x14ac:dyDescent="0.3"/>
    <row r="276" customFormat="1" ht="14.25" customHeight="1" x14ac:dyDescent="0.3"/>
    <row r="277" customFormat="1" ht="14.25" customHeight="1" x14ac:dyDescent="0.3"/>
    <row r="278" customFormat="1" ht="14.25" customHeight="1" x14ac:dyDescent="0.3"/>
    <row r="279" customFormat="1" ht="14.25" customHeight="1" x14ac:dyDescent="0.3"/>
    <row r="280" customFormat="1" ht="14.25" customHeight="1" x14ac:dyDescent="0.3"/>
    <row r="281" customFormat="1" ht="14.25" customHeight="1" x14ac:dyDescent="0.3"/>
    <row r="282" customFormat="1" ht="14.25" customHeight="1" x14ac:dyDescent="0.3"/>
    <row r="283" customFormat="1" ht="14.25" customHeight="1" x14ac:dyDescent="0.3"/>
    <row r="284" customFormat="1" ht="14.25" customHeight="1" x14ac:dyDescent="0.3"/>
    <row r="285" customFormat="1" ht="14.25" customHeight="1" x14ac:dyDescent="0.3"/>
    <row r="286" customFormat="1" ht="14.25" customHeight="1" x14ac:dyDescent="0.3"/>
    <row r="287" customFormat="1" ht="14.25" customHeight="1" x14ac:dyDescent="0.3"/>
    <row r="288" customFormat="1" ht="14.25" customHeight="1" x14ac:dyDescent="0.3"/>
    <row r="289" customFormat="1" ht="14.25" customHeight="1" x14ac:dyDescent="0.3"/>
    <row r="290" customFormat="1" ht="14.25" customHeight="1" x14ac:dyDescent="0.3"/>
    <row r="291" customFormat="1" ht="14.25" customHeight="1" x14ac:dyDescent="0.3"/>
    <row r="292" customFormat="1" ht="14.25" customHeight="1" x14ac:dyDescent="0.3"/>
    <row r="293" customFormat="1" ht="14.25" customHeight="1" x14ac:dyDescent="0.3"/>
    <row r="294" customFormat="1" ht="14.25" customHeight="1" x14ac:dyDescent="0.3"/>
    <row r="295" customFormat="1" ht="14.25" customHeight="1" x14ac:dyDescent="0.3"/>
    <row r="296" customFormat="1" ht="14.25" customHeight="1" x14ac:dyDescent="0.3"/>
    <row r="297" customFormat="1" ht="14.25" customHeight="1" x14ac:dyDescent="0.3"/>
    <row r="298" customFormat="1" ht="14.25" customHeight="1" x14ac:dyDescent="0.3"/>
    <row r="299" customFormat="1" ht="14.25" customHeight="1" x14ac:dyDescent="0.3"/>
    <row r="300" customFormat="1" ht="14.25" customHeight="1" x14ac:dyDescent="0.3"/>
    <row r="301" customFormat="1" ht="14.25" customHeight="1" x14ac:dyDescent="0.3"/>
    <row r="302" customFormat="1" ht="14.25" customHeight="1" x14ac:dyDescent="0.3"/>
    <row r="303" customFormat="1" ht="14.25" customHeight="1" x14ac:dyDescent="0.3"/>
    <row r="304" customFormat="1" ht="14.25" customHeight="1" x14ac:dyDescent="0.3"/>
    <row r="305" customFormat="1" ht="14.25" customHeight="1" x14ac:dyDescent="0.3"/>
    <row r="306" customFormat="1" ht="14.25" customHeight="1" x14ac:dyDescent="0.3"/>
    <row r="307" customFormat="1" ht="14.25" customHeight="1" x14ac:dyDescent="0.3"/>
    <row r="308" customFormat="1" ht="14.25" customHeight="1" x14ac:dyDescent="0.3"/>
    <row r="309" customFormat="1" ht="14.25" customHeight="1" x14ac:dyDescent="0.3"/>
    <row r="310" customFormat="1" ht="14.25" customHeight="1" x14ac:dyDescent="0.3"/>
    <row r="311" customFormat="1" ht="14.25" customHeight="1" x14ac:dyDescent="0.3"/>
    <row r="312" customFormat="1" ht="14.25" customHeight="1" x14ac:dyDescent="0.3"/>
    <row r="313" customFormat="1" ht="14.25" customHeight="1" x14ac:dyDescent="0.3"/>
    <row r="314" customFormat="1" ht="14.25" customHeight="1" x14ac:dyDescent="0.3"/>
    <row r="315" customFormat="1" ht="14.25" customHeight="1" x14ac:dyDescent="0.3"/>
    <row r="316" customFormat="1" ht="14.25" customHeight="1" x14ac:dyDescent="0.3"/>
    <row r="317" customFormat="1" ht="14.25" customHeight="1" x14ac:dyDescent="0.3"/>
    <row r="318" customFormat="1" ht="14.25" customHeight="1" x14ac:dyDescent="0.3"/>
    <row r="319" customFormat="1" ht="14.25" customHeight="1" x14ac:dyDescent="0.3"/>
    <row r="320" customFormat="1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  <row r="1000" customFormat="1" ht="14.25" customHeight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EF461-5ED4-4D68-B86F-DE2D3B5A8239}">
  <sheetPr codeName="Sheet6"/>
  <dimension ref="C1:K1000"/>
  <sheetViews>
    <sheetView tabSelected="1" topLeftCell="A22" workbookViewId="0">
      <selection activeCell="K30" sqref="K30"/>
    </sheetView>
  </sheetViews>
  <sheetFormatPr defaultColWidth="14.44140625" defaultRowHeight="14.4" x14ac:dyDescent="0.3"/>
  <cols>
    <col min="1" max="2" width="8.6640625" customWidth="1"/>
    <col min="3" max="3" width="7.44140625" bestFit="1" customWidth="1"/>
    <col min="4" max="5" width="13.21875" bestFit="1" customWidth="1"/>
    <col min="6" max="6" width="9.88671875" customWidth="1"/>
    <col min="7" max="7" width="7.109375" bestFit="1" customWidth="1"/>
    <col min="8" max="8" width="9" bestFit="1" customWidth="1"/>
    <col min="9" max="9" width="8.77734375" bestFit="1" customWidth="1"/>
    <col min="10" max="10" width="21.33203125" bestFit="1" customWidth="1"/>
    <col min="11" max="11" width="7.88671875" customWidth="1"/>
    <col min="12" max="26" width="8.6640625" customWidth="1"/>
  </cols>
  <sheetData>
    <row r="1" spans="3:11" ht="14.25" customHeight="1" x14ac:dyDescent="0.3"/>
    <row r="2" spans="3:11" x14ac:dyDescent="0.3">
      <c r="D2" s="66" t="s">
        <v>209</v>
      </c>
    </row>
    <row r="3" spans="3:11" x14ac:dyDescent="0.3">
      <c r="D3" s="66" t="s">
        <v>210</v>
      </c>
    </row>
    <row r="4" spans="3:11" x14ac:dyDescent="0.3">
      <c r="D4" s="66" t="s">
        <v>211</v>
      </c>
    </row>
    <row r="5" spans="3:11" ht="14.25" customHeight="1" x14ac:dyDescent="0.3"/>
    <row r="6" spans="3:11" x14ac:dyDescent="0.3">
      <c r="C6" s="57" t="s">
        <v>6</v>
      </c>
      <c r="D6" s="57" t="s">
        <v>7</v>
      </c>
      <c r="E6" s="57" t="s">
        <v>8</v>
      </c>
      <c r="F6" s="57" t="s">
        <v>9</v>
      </c>
      <c r="G6" s="57" t="s">
        <v>10</v>
      </c>
      <c r="H6" s="57" t="s">
        <v>11</v>
      </c>
      <c r="I6" s="57" t="s">
        <v>13</v>
      </c>
      <c r="J6" s="57" t="s">
        <v>12</v>
      </c>
      <c r="K6" s="57" t="s">
        <v>194</v>
      </c>
    </row>
    <row r="7" spans="3:11" x14ac:dyDescent="0.3">
      <c r="C7" s="59">
        <v>150834</v>
      </c>
      <c r="D7" s="60" t="s">
        <v>16</v>
      </c>
      <c r="E7" s="60" t="s">
        <v>17</v>
      </c>
      <c r="F7" s="61">
        <v>31199</v>
      </c>
      <c r="G7" s="62" t="s">
        <v>18</v>
      </c>
      <c r="H7" s="60" t="s">
        <v>19</v>
      </c>
      <c r="I7" s="63" t="str" cm="1">
        <f t="array" ref="I7:I44">IFERROR(VLOOKUP([0]!C_Code,Source!$C$5:$F$40,MATCH(Source!$E$5,Source!$C$5:$F$5,0),0),"Retired")</f>
        <v>North</v>
      </c>
      <c r="J7" s="63" t="str" cm="1">
        <f t="array" ref="J7:J44">IFERROR(VLOOKUP([0]!C_Code,Source!$C$5:$F$40,MATCH(Source!$D$5,Source!$C$5:$F$5,0),0),"Retired")</f>
        <v>FLM</v>
      </c>
      <c r="K7" s="63" cm="1">
        <f t="array" ref="K7:K44">IFERROR(VLOOKUP([0]!C_Code,Source!$C$5:$F$40,MATCH(Source!F5,Source!$C$5:$F$5,0),0),"Retired")</f>
        <v>48000</v>
      </c>
    </row>
    <row r="8" spans="3:11" x14ac:dyDescent="0.3">
      <c r="C8" s="59">
        <v>150784</v>
      </c>
      <c r="D8" s="60" t="s">
        <v>23</v>
      </c>
      <c r="E8" s="60" t="s">
        <v>24</v>
      </c>
      <c r="F8" s="61">
        <v>28365</v>
      </c>
      <c r="G8" s="62" t="s">
        <v>18</v>
      </c>
      <c r="H8" s="60" t="s">
        <v>25</v>
      </c>
      <c r="I8" s="63" t="str">
        <v>North</v>
      </c>
      <c r="J8" s="63" t="str">
        <v>Digital Marketing</v>
      </c>
      <c r="K8" s="63">
        <v>35000</v>
      </c>
    </row>
    <row r="9" spans="3:11" x14ac:dyDescent="0.3">
      <c r="C9" s="59">
        <v>150791</v>
      </c>
      <c r="D9" s="60" t="s">
        <v>28</v>
      </c>
      <c r="E9" s="60" t="s">
        <v>29</v>
      </c>
      <c r="F9" s="61">
        <v>23346</v>
      </c>
      <c r="G9" s="62" t="s">
        <v>18</v>
      </c>
      <c r="H9" s="60" t="s">
        <v>19</v>
      </c>
      <c r="I9" s="63" t="str">
        <v>North</v>
      </c>
      <c r="J9" s="63" t="str">
        <v>Digital Marketing</v>
      </c>
      <c r="K9" s="63">
        <v>67000</v>
      </c>
    </row>
    <row r="10" spans="3:11" x14ac:dyDescent="0.3">
      <c r="C10" s="59">
        <v>150940</v>
      </c>
      <c r="D10" s="60" t="s">
        <v>30</v>
      </c>
      <c r="E10" s="60" t="s">
        <v>31</v>
      </c>
      <c r="F10" s="61">
        <v>26906</v>
      </c>
      <c r="G10" s="62" t="s">
        <v>32</v>
      </c>
      <c r="H10" s="60" t="s">
        <v>25</v>
      </c>
      <c r="I10" s="63" t="str">
        <v>South</v>
      </c>
      <c r="J10" s="63" t="str">
        <v>Inside Sales</v>
      </c>
      <c r="K10" s="63">
        <v>87000</v>
      </c>
    </row>
    <row r="11" spans="3:11" x14ac:dyDescent="0.3">
      <c r="C11" s="59">
        <v>150777</v>
      </c>
      <c r="D11" s="60" t="s">
        <v>36</v>
      </c>
      <c r="E11" s="60" t="s">
        <v>37</v>
      </c>
      <c r="F11" s="61">
        <v>21123</v>
      </c>
      <c r="G11" s="62" t="s">
        <v>32</v>
      </c>
      <c r="H11" s="60" t="s">
        <v>19</v>
      </c>
      <c r="I11" s="63" t="str">
        <v>North</v>
      </c>
      <c r="J11" s="63" t="str">
        <v>Marketing</v>
      </c>
      <c r="K11" s="63">
        <v>22000</v>
      </c>
    </row>
    <row r="12" spans="3:11" x14ac:dyDescent="0.3">
      <c r="C12" s="59">
        <v>150805</v>
      </c>
      <c r="D12" s="60" t="s">
        <v>28</v>
      </c>
      <c r="E12" s="60" t="s">
        <v>40</v>
      </c>
      <c r="F12" s="61">
        <v>26172</v>
      </c>
      <c r="G12" s="62" t="s">
        <v>32</v>
      </c>
      <c r="H12" s="60" t="s">
        <v>19</v>
      </c>
      <c r="I12" s="63" t="str">
        <v>North</v>
      </c>
      <c r="J12" s="63" t="str">
        <v>Director</v>
      </c>
      <c r="K12" s="63">
        <v>91000</v>
      </c>
    </row>
    <row r="13" spans="3:11" x14ac:dyDescent="0.3">
      <c r="C13" s="59">
        <v>150990</v>
      </c>
      <c r="D13" s="60" t="s">
        <v>43</v>
      </c>
      <c r="E13" s="60" t="s">
        <v>44</v>
      </c>
      <c r="F13" s="61">
        <v>36400</v>
      </c>
      <c r="G13" s="62" t="s">
        <v>32</v>
      </c>
      <c r="H13" s="60" t="s">
        <v>19</v>
      </c>
      <c r="I13" s="63" t="str">
        <v>Mid West</v>
      </c>
      <c r="J13" s="63" t="str">
        <v>Learning &amp; Development</v>
      </c>
      <c r="K13" s="63">
        <v>77000</v>
      </c>
    </row>
    <row r="14" spans="3:11" x14ac:dyDescent="0.3">
      <c r="C14" s="59">
        <v>150989</v>
      </c>
      <c r="D14" s="60" t="s">
        <v>48</v>
      </c>
      <c r="E14" s="60" t="s">
        <v>44</v>
      </c>
      <c r="F14" s="61">
        <v>33113</v>
      </c>
      <c r="G14" s="62" t="s">
        <v>32</v>
      </c>
      <c r="H14" s="60" t="s">
        <v>19</v>
      </c>
      <c r="I14" s="63" t="str">
        <v>Mid West</v>
      </c>
      <c r="J14" s="63" t="str">
        <v>Digital Marketing</v>
      </c>
      <c r="K14" s="63">
        <v>45000</v>
      </c>
    </row>
    <row r="15" spans="3:11" x14ac:dyDescent="0.3">
      <c r="C15" s="59">
        <v>150881</v>
      </c>
      <c r="D15" s="60" t="s">
        <v>50</v>
      </c>
      <c r="E15" s="60" t="s">
        <v>51</v>
      </c>
      <c r="F15" s="61">
        <v>30337</v>
      </c>
      <c r="G15" s="62" t="s">
        <v>32</v>
      </c>
      <c r="H15" s="60" t="s">
        <v>25</v>
      </c>
      <c r="I15" s="63" t="str">
        <v>East</v>
      </c>
      <c r="J15" s="63" t="str">
        <v>Digital Marketing</v>
      </c>
      <c r="K15" s="63">
        <v>92000</v>
      </c>
    </row>
    <row r="16" spans="3:11" x14ac:dyDescent="0.3">
      <c r="C16" s="59">
        <v>150814</v>
      </c>
      <c r="D16" s="60" t="s">
        <v>54</v>
      </c>
      <c r="E16" s="60" t="s">
        <v>55</v>
      </c>
      <c r="F16" s="61">
        <v>26246</v>
      </c>
      <c r="G16" s="62" t="s">
        <v>32</v>
      </c>
      <c r="H16" s="60" t="s">
        <v>19</v>
      </c>
      <c r="I16" s="63" t="str">
        <v>North</v>
      </c>
      <c r="J16" s="63" t="str">
        <v>Inside Sales</v>
      </c>
      <c r="K16" s="63">
        <v>50000</v>
      </c>
    </row>
    <row r="17" spans="3:11" x14ac:dyDescent="0.3">
      <c r="C17" s="59">
        <v>150937</v>
      </c>
      <c r="D17" s="60" t="s">
        <v>57</v>
      </c>
      <c r="E17" s="60" t="s">
        <v>58</v>
      </c>
      <c r="F17" s="61">
        <v>24700</v>
      </c>
      <c r="G17" s="62" t="s">
        <v>32</v>
      </c>
      <c r="H17" s="60" t="s">
        <v>19</v>
      </c>
      <c r="I17" s="63" t="str">
        <v>South</v>
      </c>
      <c r="J17" s="63" t="str">
        <v>Learning &amp; Development</v>
      </c>
      <c r="K17" s="63">
        <v>37000</v>
      </c>
    </row>
    <row r="18" spans="3:11" x14ac:dyDescent="0.3">
      <c r="C18" s="59">
        <v>150888</v>
      </c>
      <c r="D18" s="60" t="s">
        <v>59</v>
      </c>
      <c r="E18" s="60" t="s">
        <v>60</v>
      </c>
      <c r="F18" s="61">
        <v>29221</v>
      </c>
      <c r="G18" s="62" t="s">
        <v>32</v>
      </c>
      <c r="H18" s="60" t="s">
        <v>19</v>
      </c>
      <c r="I18" s="63" t="str">
        <v>East</v>
      </c>
      <c r="J18" s="63" t="str">
        <v>Learning &amp; Development</v>
      </c>
      <c r="K18" s="63">
        <v>43000</v>
      </c>
    </row>
    <row r="19" spans="3:11" x14ac:dyDescent="0.3">
      <c r="C19" s="59">
        <v>150865</v>
      </c>
      <c r="D19" s="60" t="s">
        <v>61</v>
      </c>
      <c r="E19" s="60" t="s">
        <v>60</v>
      </c>
      <c r="F19" s="61">
        <v>31279</v>
      </c>
      <c r="G19" s="62" t="s">
        <v>18</v>
      </c>
      <c r="H19" s="60" t="s">
        <v>19</v>
      </c>
      <c r="I19" s="63" t="str">
        <v>East</v>
      </c>
      <c r="J19" s="63" t="str">
        <v>CEO</v>
      </c>
      <c r="K19" s="63">
        <v>90000</v>
      </c>
    </row>
    <row r="20" spans="3:11" x14ac:dyDescent="0.3">
      <c r="C20" s="59">
        <v>150858</v>
      </c>
      <c r="D20" s="60" t="s">
        <v>63</v>
      </c>
      <c r="E20" s="60" t="s">
        <v>64</v>
      </c>
      <c r="F20" s="61">
        <v>34846</v>
      </c>
      <c r="G20" s="62" t="s">
        <v>32</v>
      </c>
      <c r="H20" s="60" t="s">
        <v>19</v>
      </c>
      <c r="I20" s="63" t="str">
        <v>Retired</v>
      </c>
      <c r="J20" s="63" t="str">
        <v>Retired</v>
      </c>
      <c r="K20" s="63" t="str">
        <v>Retired</v>
      </c>
    </row>
    <row r="21" spans="3:11" x14ac:dyDescent="0.3">
      <c r="C21" s="59">
        <v>150930</v>
      </c>
      <c r="D21" s="60" t="s">
        <v>67</v>
      </c>
      <c r="E21" s="60" t="s">
        <v>68</v>
      </c>
      <c r="F21" s="61">
        <v>37027</v>
      </c>
      <c r="G21" s="62" t="s">
        <v>32</v>
      </c>
      <c r="H21" s="60" t="s">
        <v>19</v>
      </c>
      <c r="I21" s="63" t="str">
        <v>South</v>
      </c>
      <c r="J21" s="63" t="str">
        <v>Digital Marketing</v>
      </c>
      <c r="K21" s="63">
        <v>82000</v>
      </c>
    </row>
    <row r="22" spans="3:11" x14ac:dyDescent="0.3">
      <c r="C22" s="59">
        <v>150894</v>
      </c>
      <c r="D22" s="60" t="s">
        <v>70</v>
      </c>
      <c r="E22" s="60" t="s">
        <v>71</v>
      </c>
      <c r="F22" s="61">
        <v>37124</v>
      </c>
      <c r="G22" s="62" t="s">
        <v>32</v>
      </c>
      <c r="H22" s="60" t="s">
        <v>19</v>
      </c>
      <c r="I22" s="63" t="str">
        <v>South</v>
      </c>
      <c r="J22" s="63" t="str">
        <v>Inside Sales</v>
      </c>
      <c r="K22" s="63">
        <v>67000</v>
      </c>
    </row>
    <row r="23" spans="3:11" x14ac:dyDescent="0.3">
      <c r="C23" s="59">
        <v>150947</v>
      </c>
      <c r="D23" s="60" t="s">
        <v>72</v>
      </c>
      <c r="E23" s="60" t="s">
        <v>73</v>
      </c>
      <c r="F23" s="61">
        <v>33449</v>
      </c>
      <c r="G23" s="62" t="s">
        <v>18</v>
      </c>
      <c r="H23" s="60" t="s">
        <v>19</v>
      </c>
      <c r="I23" s="63" t="str">
        <v>South</v>
      </c>
      <c r="J23" s="63" t="str">
        <v>CCD</v>
      </c>
      <c r="K23" s="63">
        <v>85000</v>
      </c>
    </row>
    <row r="24" spans="3:11" x14ac:dyDescent="0.3">
      <c r="C24" s="59">
        <v>150905</v>
      </c>
      <c r="D24" s="60" t="s">
        <v>74</v>
      </c>
      <c r="E24" s="60" t="s">
        <v>75</v>
      </c>
      <c r="F24" s="61">
        <v>30819</v>
      </c>
      <c r="G24" s="62" t="s">
        <v>18</v>
      </c>
      <c r="H24" s="60" t="s">
        <v>25</v>
      </c>
      <c r="I24" s="63" t="str">
        <v>South</v>
      </c>
      <c r="J24" s="63" t="str">
        <v>FLM</v>
      </c>
      <c r="K24" s="63">
        <v>62000</v>
      </c>
    </row>
    <row r="25" spans="3:11" x14ac:dyDescent="0.3">
      <c r="C25" s="59">
        <v>150995</v>
      </c>
      <c r="D25" s="60" t="s">
        <v>76</v>
      </c>
      <c r="E25" s="60" t="s">
        <v>77</v>
      </c>
      <c r="F25" s="61">
        <v>35330</v>
      </c>
      <c r="G25" s="62" t="s">
        <v>32</v>
      </c>
      <c r="H25" s="60" t="s">
        <v>19</v>
      </c>
      <c r="I25" s="63" t="str">
        <v>Mid West</v>
      </c>
      <c r="J25" s="63" t="str">
        <v>Inside Sales</v>
      </c>
      <c r="K25" s="63">
        <v>15000</v>
      </c>
    </row>
    <row r="26" spans="3:11" x14ac:dyDescent="0.3">
      <c r="C26" s="59">
        <v>150912</v>
      </c>
      <c r="D26" s="60" t="s">
        <v>78</v>
      </c>
      <c r="E26" s="60" t="s">
        <v>79</v>
      </c>
      <c r="F26" s="61">
        <v>37629</v>
      </c>
      <c r="G26" s="62" t="s">
        <v>18</v>
      </c>
      <c r="H26" s="60" t="s">
        <v>19</v>
      </c>
      <c r="I26" s="63" t="str">
        <v>South</v>
      </c>
      <c r="J26" s="63" t="str">
        <v>Operations</v>
      </c>
      <c r="K26" s="63">
        <v>81000</v>
      </c>
    </row>
    <row r="27" spans="3:11" x14ac:dyDescent="0.3">
      <c r="C27" s="59">
        <v>150921</v>
      </c>
      <c r="D27" s="60" t="s">
        <v>81</v>
      </c>
      <c r="E27" s="60" t="s">
        <v>82</v>
      </c>
      <c r="F27" s="61">
        <v>38092</v>
      </c>
      <c r="G27" s="62" t="s">
        <v>32</v>
      </c>
      <c r="H27" s="60" t="s">
        <v>19</v>
      </c>
      <c r="I27" s="63" t="str">
        <v>South</v>
      </c>
      <c r="J27" s="63" t="str">
        <v>Finance</v>
      </c>
      <c r="K27" s="63">
        <v>19000</v>
      </c>
    </row>
    <row r="28" spans="3:11" x14ac:dyDescent="0.3">
      <c r="C28" s="59">
        <v>150851</v>
      </c>
      <c r="D28" s="60" t="s">
        <v>84</v>
      </c>
      <c r="E28" s="60" t="s">
        <v>85</v>
      </c>
      <c r="F28" s="61">
        <v>29368</v>
      </c>
      <c r="G28" s="62" t="s">
        <v>32</v>
      </c>
      <c r="H28" s="60" t="s">
        <v>25</v>
      </c>
      <c r="I28" s="63" t="str">
        <v>East</v>
      </c>
      <c r="J28" s="63" t="str">
        <v>Inside Sales</v>
      </c>
      <c r="K28" s="63">
        <v>75000</v>
      </c>
    </row>
    <row r="29" spans="3:11" x14ac:dyDescent="0.3">
      <c r="C29" s="59">
        <v>150867</v>
      </c>
      <c r="D29" s="60" t="s">
        <v>86</v>
      </c>
      <c r="E29" s="60" t="s">
        <v>87</v>
      </c>
      <c r="F29" s="61">
        <v>29028</v>
      </c>
      <c r="G29" s="62" t="s">
        <v>18</v>
      </c>
      <c r="H29" s="60" t="s">
        <v>25</v>
      </c>
      <c r="I29" s="63" t="str">
        <v>East</v>
      </c>
      <c r="J29" s="63" t="str">
        <v>Finance</v>
      </c>
      <c r="K29" s="63">
        <v>49000</v>
      </c>
    </row>
    <row r="30" spans="3:11" x14ac:dyDescent="0.3">
      <c r="C30" s="59">
        <v>150899</v>
      </c>
      <c r="D30" s="60" t="s">
        <v>88</v>
      </c>
      <c r="E30" s="60" t="s">
        <v>89</v>
      </c>
      <c r="F30" s="61">
        <v>37400</v>
      </c>
      <c r="G30" s="62" t="s">
        <v>32</v>
      </c>
      <c r="H30" s="60" t="s">
        <v>19</v>
      </c>
      <c r="I30" s="63" t="str">
        <v>Retired</v>
      </c>
      <c r="J30" s="63" t="str">
        <v>Retired</v>
      </c>
      <c r="K30" s="63" t="str">
        <v>Retired</v>
      </c>
    </row>
    <row r="31" spans="3:11" x14ac:dyDescent="0.3">
      <c r="C31" s="59">
        <v>150975</v>
      </c>
      <c r="D31" s="60" t="s">
        <v>90</v>
      </c>
      <c r="E31" s="60" t="s">
        <v>91</v>
      </c>
      <c r="F31" s="61">
        <v>31478</v>
      </c>
      <c r="G31" s="62" t="s">
        <v>32</v>
      </c>
      <c r="H31" s="60" t="s">
        <v>19</v>
      </c>
      <c r="I31" s="63" t="str">
        <v>Mid West</v>
      </c>
      <c r="J31" s="63" t="str">
        <v>Finance</v>
      </c>
      <c r="K31" s="63">
        <v>83000</v>
      </c>
    </row>
    <row r="32" spans="3:11" x14ac:dyDescent="0.3">
      <c r="C32" s="59">
        <v>150901</v>
      </c>
      <c r="D32" s="60" t="s">
        <v>92</v>
      </c>
      <c r="E32" s="60" t="s">
        <v>93</v>
      </c>
      <c r="F32" s="61">
        <v>32946</v>
      </c>
      <c r="G32" s="62" t="s">
        <v>18</v>
      </c>
      <c r="H32" s="60" t="s">
        <v>19</v>
      </c>
      <c r="I32" s="63" t="str">
        <v>South</v>
      </c>
      <c r="J32" s="63" t="str">
        <v>Sales</v>
      </c>
      <c r="K32" s="63">
        <v>53000</v>
      </c>
    </row>
    <row r="33" spans="3:11" x14ac:dyDescent="0.3">
      <c r="C33" s="59">
        <v>150968</v>
      </c>
      <c r="D33" s="60" t="s">
        <v>95</v>
      </c>
      <c r="E33" s="60" t="s">
        <v>96</v>
      </c>
      <c r="F33" s="61">
        <v>37208</v>
      </c>
      <c r="G33" s="62" t="s">
        <v>32</v>
      </c>
      <c r="H33" s="60" t="s">
        <v>19</v>
      </c>
      <c r="I33" s="63" t="str">
        <v>South</v>
      </c>
      <c r="J33" s="63" t="str">
        <v>Operations</v>
      </c>
      <c r="K33" s="63">
        <v>65000</v>
      </c>
    </row>
    <row r="34" spans="3:11" x14ac:dyDescent="0.3">
      <c r="C34" s="59">
        <v>150773</v>
      </c>
      <c r="D34" s="60" t="s">
        <v>97</v>
      </c>
      <c r="E34" s="60" t="s">
        <v>98</v>
      </c>
      <c r="F34" s="61">
        <v>26860</v>
      </c>
      <c r="G34" s="62" t="s">
        <v>32</v>
      </c>
      <c r="H34" s="60" t="s">
        <v>19</v>
      </c>
      <c r="I34" s="63" t="str">
        <v>North</v>
      </c>
      <c r="J34" s="63" t="str">
        <v>Finance</v>
      </c>
      <c r="K34" s="63">
        <v>85000</v>
      </c>
    </row>
    <row r="35" spans="3:11" x14ac:dyDescent="0.3">
      <c r="C35" s="59">
        <v>150840</v>
      </c>
      <c r="D35" s="60" t="s">
        <v>67</v>
      </c>
      <c r="E35" s="60" t="s">
        <v>99</v>
      </c>
      <c r="F35" s="61">
        <v>23136</v>
      </c>
      <c r="G35" s="62" t="s">
        <v>18</v>
      </c>
      <c r="H35" s="60" t="s">
        <v>19</v>
      </c>
      <c r="I35" s="63" t="str">
        <v>East</v>
      </c>
      <c r="J35" s="63" t="str">
        <v>Inside Sales</v>
      </c>
      <c r="K35" s="63">
        <v>20000</v>
      </c>
    </row>
    <row r="36" spans="3:11" x14ac:dyDescent="0.3">
      <c r="C36" s="59">
        <v>150850</v>
      </c>
      <c r="D36" s="60" t="s">
        <v>57</v>
      </c>
      <c r="E36" s="60" t="s">
        <v>100</v>
      </c>
      <c r="F36" s="61">
        <v>32027</v>
      </c>
      <c r="G36" s="62" t="s">
        <v>32</v>
      </c>
      <c r="H36" s="60" t="s">
        <v>19</v>
      </c>
      <c r="I36" s="63" t="str">
        <v>East</v>
      </c>
      <c r="J36" s="63" t="str">
        <v>CCD</v>
      </c>
      <c r="K36" s="63">
        <v>47000</v>
      </c>
    </row>
    <row r="37" spans="3:11" x14ac:dyDescent="0.3">
      <c r="C37" s="59">
        <v>150962</v>
      </c>
      <c r="D37" s="60" t="s">
        <v>101</v>
      </c>
      <c r="E37" s="60" t="s">
        <v>102</v>
      </c>
      <c r="F37" s="61">
        <v>37773</v>
      </c>
      <c r="G37" s="62" t="s">
        <v>18</v>
      </c>
      <c r="H37" s="60" t="s">
        <v>19</v>
      </c>
      <c r="I37" s="63" t="str">
        <v>South</v>
      </c>
      <c r="J37" s="63" t="str">
        <v>Director</v>
      </c>
      <c r="K37" s="63">
        <v>87000</v>
      </c>
    </row>
    <row r="38" spans="3:11" x14ac:dyDescent="0.3">
      <c r="C38" s="59">
        <v>150954</v>
      </c>
      <c r="D38" s="60" t="s">
        <v>103</v>
      </c>
      <c r="E38" s="60" t="s">
        <v>102</v>
      </c>
      <c r="F38" s="61">
        <v>35495</v>
      </c>
      <c r="G38" s="62" t="s">
        <v>18</v>
      </c>
      <c r="H38" s="60" t="s">
        <v>19</v>
      </c>
      <c r="I38" s="63" t="str">
        <v>Retired</v>
      </c>
      <c r="J38" s="63" t="str">
        <v>Retired</v>
      </c>
      <c r="K38" s="63" t="str">
        <v>Retired</v>
      </c>
    </row>
    <row r="39" spans="3:11" x14ac:dyDescent="0.3">
      <c r="C39" s="59">
        <v>150874</v>
      </c>
      <c r="D39" s="60" t="s">
        <v>104</v>
      </c>
      <c r="E39" s="60" t="s">
        <v>102</v>
      </c>
      <c r="F39" s="61">
        <v>37890</v>
      </c>
      <c r="G39" s="62" t="s">
        <v>18</v>
      </c>
      <c r="H39" s="60" t="s">
        <v>19</v>
      </c>
      <c r="I39" s="63" t="str">
        <v>East</v>
      </c>
      <c r="J39" s="63" t="str">
        <v>Marketing</v>
      </c>
      <c r="K39" s="63">
        <v>27000</v>
      </c>
    </row>
    <row r="40" spans="3:11" x14ac:dyDescent="0.3">
      <c r="C40" s="59">
        <v>150798</v>
      </c>
      <c r="D40" s="60" t="s">
        <v>105</v>
      </c>
      <c r="E40" s="60" t="s">
        <v>102</v>
      </c>
      <c r="F40" s="61">
        <v>28276</v>
      </c>
      <c r="G40" s="62" t="s">
        <v>18</v>
      </c>
      <c r="H40" s="60" t="s">
        <v>19</v>
      </c>
      <c r="I40" s="63" t="str">
        <v>North</v>
      </c>
      <c r="J40" s="63" t="str">
        <v>Digital Marketing</v>
      </c>
      <c r="K40" s="63">
        <v>81000</v>
      </c>
    </row>
    <row r="41" spans="3:11" x14ac:dyDescent="0.3">
      <c r="C41" s="59">
        <v>150830</v>
      </c>
      <c r="D41" s="60" t="s">
        <v>106</v>
      </c>
      <c r="E41" s="60" t="s">
        <v>107</v>
      </c>
      <c r="F41" s="61">
        <v>29037</v>
      </c>
      <c r="G41" s="62" t="s">
        <v>18</v>
      </c>
      <c r="H41" s="60" t="s">
        <v>19</v>
      </c>
      <c r="I41" s="63" t="str">
        <v>North</v>
      </c>
      <c r="J41" s="63" t="str">
        <v>Sales</v>
      </c>
      <c r="K41" s="63">
        <v>52000</v>
      </c>
    </row>
    <row r="42" spans="3:11" x14ac:dyDescent="0.3">
      <c r="C42" s="59">
        <v>150929</v>
      </c>
      <c r="D42" s="60" t="s">
        <v>108</v>
      </c>
      <c r="E42" s="60" t="s">
        <v>109</v>
      </c>
      <c r="F42" s="61">
        <v>26739</v>
      </c>
      <c r="G42" s="62" t="s">
        <v>32</v>
      </c>
      <c r="H42" s="60" t="s">
        <v>19</v>
      </c>
      <c r="I42" s="63" t="str">
        <v>South</v>
      </c>
      <c r="J42" s="63" t="str">
        <v>Marketing</v>
      </c>
      <c r="K42" s="63">
        <v>58000</v>
      </c>
    </row>
    <row r="43" spans="3:11" x14ac:dyDescent="0.3">
      <c r="C43" s="59">
        <v>150982</v>
      </c>
      <c r="D43" s="60" t="s">
        <v>110</v>
      </c>
      <c r="E43" s="60" t="s">
        <v>111</v>
      </c>
      <c r="F43" s="61">
        <v>35574</v>
      </c>
      <c r="G43" s="62" t="s">
        <v>32</v>
      </c>
      <c r="H43" s="60" t="s">
        <v>19</v>
      </c>
      <c r="I43" s="63" t="str">
        <v>Mid West</v>
      </c>
      <c r="J43" s="63" t="str">
        <v>Marketing</v>
      </c>
      <c r="K43" s="63">
        <v>47000</v>
      </c>
    </row>
    <row r="44" spans="3:11" x14ac:dyDescent="0.3">
      <c r="C44" s="59">
        <v>150821</v>
      </c>
      <c r="D44" s="60" t="s">
        <v>112</v>
      </c>
      <c r="E44" s="60" t="s">
        <v>113</v>
      </c>
      <c r="F44" s="61">
        <v>29966</v>
      </c>
      <c r="G44" s="62" t="s">
        <v>32</v>
      </c>
      <c r="H44" s="60" t="s">
        <v>25</v>
      </c>
      <c r="I44" s="63" t="str">
        <v>North</v>
      </c>
      <c r="J44" s="63" t="str">
        <v>CCD</v>
      </c>
      <c r="K44" s="63">
        <v>26000</v>
      </c>
    </row>
    <row r="45" spans="3:11" ht="14.25" customHeight="1" x14ac:dyDescent="0.3"/>
    <row r="46" spans="3:11" ht="14.25" customHeight="1" x14ac:dyDescent="0.3"/>
    <row r="47" spans="3:11" ht="14.25" customHeight="1" x14ac:dyDescent="0.3"/>
    <row r="48" spans="3:11" ht="14.25" customHeight="1" x14ac:dyDescent="0.3"/>
    <row r="49" customFormat="1" ht="14.25" customHeight="1" x14ac:dyDescent="0.3"/>
    <row r="50" customFormat="1" ht="14.25" customHeight="1" x14ac:dyDescent="0.3"/>
    <row r="51" customFormat="1" ht="14.25" customHeight="1" x14ac:dyDescent="0.3"/>
    <row r="52" customFormat="1" ht="14.25" customHeight="1" x14ac:dyDescent="0.3"/>
    <row r="53" customFormat="1" ht="14.25" customHeight="1" x14ac:dyDescent="0.3"/>
    <row r="54" customFormat="1" ht="14.25" customHeight="1" x14ac:dyDescent="0.3"/>
    <row r="55" customFormat="1" ht="14.25" customHeight="1" x14ac:dyDescent="0.3"/>
    <row r="56" customFormat="1" ht="14.25" customHeight="1" x14ac:dyDescent="0.3"/>
    <row r="57" customFormat="1" ht="14.25" customHeight="1" x14ac:dyDescent="0.3"/>
    <row r="58" customFormat="1" ht="14.25" customHeight="1" x14ac:dyDescent="0.3"/>
    <row r="59" customFormat="1" ht="14.25" customHeight="1" x14ac:dyDescent="0.3"/>
    <row r="60" customFormat="1" ht="14.25" customHeight="1" x14ac:dyDescent="0.3"/>
    <row r="61" customFormat="1" ht="14.25" customHeight="1" x14ac:dyDescent="0.3"/>
    <row r="62" customFormat="1" ht="14.25" customHeight="1" x14ac:dyDescent="0.3"/>
    <row r="63" customFormat="1" ht="14.25" customHeight="1" x14ac:dyDescent="0.3"/>
    <row r="64" customFormat="1" ht="14.25" customHeight="1" x14ac:dyDescent="0.3"/>
    <row r="65" customFormat="1" ht="14.25" customHeight="1" x14ac:dyDescent="0.3"/>
    <row r="66" customFormat="1" ht="14.25" customHeight="1" x14ac:dyDescent="0.3"/>
    <row r="67" customFormat="1" ht="14.25" customHeight="1" x14ac:dyDescent="0.3"/>
    <row r="68" customFormat="1" ht="14.25" customHeight="1" x14ac:dyDescent="0.3"/>
    <row r="69" customFormat="1" ht="14.25" customHeight="1" x14ac:dyDescent="0.3"/>
    <row r="70" customFormat="1" ht="14.25" customHeight="1" x14ac:dyDescent="0.3"/>
    <row r="71" customFormat="1" ht="14.25" customHeight="1" x14ac:dyDescent="0.3"/>
    <row r="72" customFormat="1" ht="14.25" customHeight="1" x14ac:dyDescent="0.3"/>
    <row r="73" customFormat="1" ht="14.25" customHeight="1" x14ac:dyDescent="0.3"/>
    <row r="74" customFormat="1" ht="14.25" customHeight="1" x14ac:dyDescent="0.3"/>
    <row r="75" customFormat="1" ht="14.25" customHeight="1" x14ac:dyDescent="0.3"/>
    <row r="76" customFormat="1" ht="14.25" customHeight="1" x14ac:dyDescent="0.3"/>
    <row r="77" customFormat="1" ht="14.25" customHeight="1" x14ac:dyDescent="0.3"/>
    <row r="78" customFormat="1" ht="14.25" customHeight="1" x14ac:dyDescent="0.3"/>
    <row r="79" customFormat="1" ht="14.25" customHeight="1" x14ac:dyDescent="0.3"/>
    <row r="80" customFormat="1" ht="14.25" customHeight="1" x14ac:dyDescent="0.3"/>
    <row r="81" customFormat="1" ht="14.25" customHeight="1" x14ac:dyDescent="0.3"/>
    <row r="82" customFormat="1" ht="14.25" customHeight="1" x14ac:dyDescent="0.3"/>
    <row r="83" customFormat="1" ht="14.25" customHeight="1" x14ac:dyDescent="0.3"/>
    <row r="84" customFormat="1" ht="14.25" customHeight="1" x14ac:dyDescent="0.3"/>
    <row r="85" customFormat="1" ht="14.25" customHeight="1" x14ac:dyDescent="0.3"/>
    <row r="86" customFormat="1" ht="14.25" customHeight="1" x14ac:dyDescent="0.3"/>
    <row r="87" customFormat="1" ht="14.25" customHeight="1" x14ac:dyDescent="0.3"/>
    <row r="88" customFormat="1" ht="14.25" customHeight="1" x14ac:dyDescent="0.3"/>
    <row r="89" customFormat="1" ht="14.25" customHeight="1" x14ac:dyDescent="0.3"/>
    <row r="90" customFormat="1" ht="14.25" customHeight="1" x14ac:dyDescent="0.3"/>
    <row r="91" customFormat="1" ht="14.25" customHeight="1" x14ac:dyDescent="0.3"/>
    <row r="92" customFormat="1" ht="14.25" customHeight="1" x14ac:dyDescent="0.3"/>
    <row r="93" customFormat="1" ht="14.25" customHeight="1" x14ac:dyDescent="0.3"/>
    <row r="94" customFormat="1" ht="14.25" customHeight="1" x14ac:dyDescent="0.3"/>
    <row r="95" customFormat="1" ht="14.25" customHeight="1" x14ac:dyDescent="0.3"/>
    <row r="96" customFormat="1" ht="14.25" customHeight="1" x14ac:dyDescent="0.3"/>
    <row r="97" customFormat="1" ht="14.25" customHeight="1" x14ac:dyDescent="0.3"/>
    <row r="98" customFormat="1" ht="14.25" customHeight="1" x14ac:dyDescent="0.3"/>
    <row r="99" customFormat="1" ht="14.25" customHeight="1" x14ac:dyDescent="0.3"/>
    <row r="100" customFormat="1" ht="14.25" customHeight="1" x14ac:dyDescent="0.3"/>
    <row r="101" customFormat="1" ht="14.25" customHeight="1" x14ac:dyDescent="0.3"/>
    <row r="102" customFormat="1" ht="14.25" customHeight="1" x14ac:dyDescent="0.3"/>
    <row r="103" customFormat="1" ht="14.25" customHeight="1" x14ac:dyDescent="0.3"/>
    <row r="104" customFormat="1" ht="14.25" customHeight="1" x14ac:dyDescent="0.3"/>
    <row r="105" customFormat="1" ht="14.25" customHeight="1" x14ac:dyDescent="0.3"/>
    <row r="106" customFormat="1" ht="14.25" customHeight="1" x14ac:dyDescent="0.3"/>
    <row r="107" customFormat="1" ht="14.25" customHeight="1" x14ac:dyDescent="0.3"/>
    <row r="108" customFormat="1" ht="14.25" customHeight="1" x14ac:dyDescent="0.3"/>
    <row r="109" customFormat="1" ht="14.25" customHeight="1" x14ac:dyDescent="0.3"/>
    <row r="110" customFormat="1" ht="14.25" customHeight="1" x14ac:dyDescent="0.3"/>
    <row r="111" customFormat="1" ht="14.25" customHeight="1" x14ac:dyDescent="0.3"/>
    <row r="112" customFormat="1" ht="14.25" customHeight="1" x14ac:dyDescent="0.3"/>
    <row r="113" customFormat="1" ht="14.25" customHeight="1" x14ac:dyDescent="0.3"/>
    <row r="114" customFormat="1" ht="14.25" customHeight="1" x14ac:dyDescent="0.3"/>
    <row r="115" customFormat="1" ht="14.25" customHeight="1" x14ac:dyDescent="0.3"/>
    <row r="116" customFormat="1" ht="14.25" customHeight="1" x14ac:dyDescent="0.3"/>
    <row r="117" customFormat="1" ht="14.25" customHeight="1" x14ac:dyDescent="0.3"/>
    <row r="118" customFormat="1" ht="14.25" customHeight="1" x14ac:dyDescent="0.3"/>
    <row r="119" customFormat="1" ht="14.25" customHeight="1" x14ac:dyDescent="0.3"/>
    <row r="120" customFormat="1" ht="14.25" customHeight="1" x14ac:dyDescent="0.3"/>
    <row r="121" customFormat="1" ht="14.25" customHeight="1" x14ac:dyDescent="0.3"/>
    <row r="122" customFormat="1" ht="14.25" customHeight="1" x14ac:dyDescent="0.3"/>
    <row r="123" customFormat="1" ht="14.25" customHeight="1" x14ac:dyDescent="0.3"/>
    <row r="124" customFormat="1" ht="14.25" customHeight="1" x14ac:dyDescent="0.3"/>
    <row r="125" customFormat="1" ht="14.25" customHeight="1" x14ac:dyDescent="0.3"/>
    <row r="126" customFormat="1" ht="14.25" customHeight="1" x14ac:dyDescent="0.3"/>
    <row r="127" customFormat="1" ht="14.25" customHeight="1" x14ac:dyDescent="0.3"/>
    <row r="128" customFormat="1" ht="14.25" customHeight="1" x14ac:dyDescent="0.3"/>
    <row r="129" customFormat="1" ht="14.25" customHeight="1" x14ac:dyDescent="0.3"/>
    <row r="130" customFormat="1" ht="14.25" customHeight="1" x14ac:dyDescent="0.3"/>
    <row r="131" customFormat="1" ht="14.25" customHeight="1" x14ac:dyDescent="0.3"/>
    <row r="132" customFormat="1" ht="14.25" customHeight="1" x14ac:dyDescent="0.3"/>
    <row r="133" customFormat="1" ht="14.25" customHeight="1" x14ac:dyDescent="0.3"/>
    <row r="134" customFormat="1" ht="14.25" customHeight="1" x14ac:dyDescent="0.3"/>
    <row r="135" customFormat="1" ht="14.25" customHeight="1" x14ac:dyDescent="0.3"/>
    <row r="136" customFormat="1" ht="14.25" customHeight="1" x14ac:dyDescent="0.3"/>
    <row r="137" customFormat="1" ht="14.25" customHeight="1" x14ac:dyDescent="0.3"/>
    <row r="138" customFormat="1" ht="14.25" customHeight="1" x14ac:dyDescent="0.3"/>
    <row r="139" customFormat="1" ht="14.25" customHeight="1" x14ac:dyDescent="0.3"/>
    <row r="140" customFormat="1" ht="14.25" customHeight="1" x14ac:dyDescent="0.3"/>
    <row r="141" customFormat="1" ht="14.25" customHeight="1" x14ac:dyDescent="0.3"/>
    <row r="142" customFormat="1" ht="14.25" customHeight="1" x14ac:dyDescent="0.3"/>
    <row r="143" customFormat="1" ht="14.25" customHeight="1" x14ac:dyDescent="0.3"/>
    <row r="144" customFormat="1" ht="14.25" customHeight="1" x14ac:dyDescent="0.3"/>
    <row r="145" customFormat="1" ht="14.25" customHeight="1" x14ac:dyDescent="0.3"/>
    <row r="146" customFormat="1" ht="14.25" customHeight="1" x14ac:dyDescent="0.3"/>
    <row r="147" customFormat="1" ht="14.25" customHeight="1" x14ac:dyDescent="0.3"/>
    <row r="148" customFormat="1" ht="14.25" customHeight="1" x14ac:dyDescent="0.3"/>
    <row r="149" customFormat="1" ht="14.25" customHeight="1" x14ac:dyDescent="0.3"/>
    <row r="150" customFormat="1" ht="14.25" customHeight="1" x14ac:dyDescent="0.3"/>
    <row r="151" customFormat="1" ht="14.25" customHeight="1" x14ac:dyDescent="0.3"/>
    <row r="152" customFormat="1" ht="14.25" customHeight="1" x14ac:dyDescent="0.3"/>
    <row r="153" customFormat="1" ht="14.25" customHeight="1" x14ac:dyDescent="0.3"/>
    <row r="154" customFormat="1" ht="14.25" customHeight="1" x14ac:dyDescent="0.3"/>
    <row r="155" customFormat="1" ht="14.25" customHeight="1" x14ac:dyDescent="0.3"/>
    <row r="156" customFormat="1" ht="14.25" customHeight="1" x14ac:dyDescent="0.3"/>
    <row r="157" customFormat="1" ht="14.25" customHeight="1" x14ac:dyDescent="0.3"/>
    <row r="158" customFormat="1" ht="14.25" customHeight="1" x14ac:dyDescent="0.3"/>
    <row r="159" customFormat="1" ht="14.25" customHeight="1" x14ac:dyDescent="0.3"/>
    <row r="160" customFormat="1" ht="14.25" customHeight="1" x14ac:dyDescent="0.3"/>
    <row r="161" customFormat="1" ht="14.25" customHeight="1" x14ac:dyDescent="0.3"/>
    <row r="162" customFormat="1" ht="14.25" customHeight="1" x14ac:dyDescent="0.3"/>
    <row r="163" customFormat="1" ht="14.25" customHeight="1" x14ac:dyDescent="0.3"/>
    <row r="164" customFormat="1" ht="14.25" customHeight="1" x14ac:dyDescent="0.3"/>
    <row r="165" customFormat="1" ht="14.25" customHeight="1" x14ac:dyDescent="0.3"/>
    <row r="166" customFormat="1" ht="14.25" customHeight="1" x14ac:dyDescent="0.3"/>
    <row r="167" customFormat="1" ht="14.25" customHeight="1" x14ac:dyDescent="0.3"/>
    <row r="168" customFormat="1" ht="14.25" customHeight="1" x14ac:dyDescent="0.3"/>
    <row r="169" customFormat="1" ht="14.25" customHeight="1" x14ac:dyDescent="0.3"/>
    <row r="170" customFormat="1" ht="14.25" customHeight="1" x14ac:dyDescent="0.3"/>
    <row r="171" customFormat="1" ht="14.25" customHeight="1" x14ac:dyDescent="0.3"/>
    <row r="172" customFormat="1" ht="14.25" customHeight="1" x14ac:dyDescent="0.3"/>
    <row r="173" customFormat="1" ht="14.25" customHeight="1" x14ac:dyDescent="0.3"/>
    <row r="174" customFormat="1" ht="14.25" customHeight="1" x14ac:dyDescent="0.3"/>
    <row r="175" customFormat="1" ht="14.25" customHeight="1" x14ac:dyDescent="0.3"/>
    <row r="176" customFormat="1" ht="14.25" customHeight="1" x14ac:dyDescent="0.3"/>
    <row r="177" customFormat="1" ht="14.25" customHeight="1" x14ac:dyDescent="0.3"/>
    <row r="178" customFormat="1" ht="14.25" customHeight="1" x14ac:dyDescent="0.3"/>
    <row r="179" customFormat="1" ht="14.25" customHeight="1" x14ac:dyDescent="0.3"/>
    <row r="180" customFormat="1" ht="14.25" customHeight="1" x14ac:dyDescent="0.3"/>
    <row r="181" customFormat="1" ht="14.25" customHeight="1" x14ac:dyDescent="0.3"/>
    <row r="182" customFormat="1" ht="14.25" customHeight="1" x14ac:dyDescent="0.3"/>
    <row r="183" customFormat="1" ht="14.25" customHeight="1" x14ac:dyDescent="0.3"/>
    <row r="184" customFormat="1" ht="14.25" customHeight="1" x14ac:dyDescent="0.3"/>
    <row r="185" customFormat="1" ht="14.25" customHeight="1" x14ac:dyDescent="0.3"/>
    <row r="186" customFormat="1" ht="14.25" customHeight="1" x14ac:dyDescent="0.3"/>
    <row r="187" customFormat="1" ht="14.25" customHeight="1" x14ac:dyDescent="0.3"/>
    <row r="188" customFormat="1" ht="14.25" customHeight="1" x14ac:dyDescent="0.3"/>
    <row r="189" customFormat="1" ht="14.25" customHeight="1" x14ac:dyDescent="0.3"/>
    <row r="190" customFormat="1" ht="14.25" customHeight="1" x14ac:dyDescent="0.3"/>
    <row r="191" customFormat="1" ht="14.25" customHeight="1" x14ac:dyDescent="0.3"/>
    <row r="192" customFormat="1" ht="14.25" customHeight="1" x14ac:dyDescent="0.3"/>
    <row r="193" customFormat="1" ht="14.25" customHeight="1" x14ac:dyDescent="0.3"/>
    <row r="194" customFormat="1" ht="14.25" customHeight="1" x14ac:dyDescent="0.3"/>
    <row r="195" customFormat="1" ht="14.25" customHeight="1" x14ac:dyDescent="0.3"/>
    <row r="196" customFormat="1" ht="14.25" customHeight="1" x14ac:dyDescent="0.3"/>
    <row r="197" customFormat="1" ht="14.25" customHeight="1" x14ac:dyDescent="0.3"/>
    <row r="198" customFormat="1" ht="14.25" customHeight="1" x14ac:dyDescent="0.3"/>
    <row r="199" customFormat="1" ht="14.25" customHeight="1" x14ac:dyDescent="0.3"/>
    <row r="200" customFormat="1" ht="14.25" customHeight="1" x14ac:dyDescent="0.3"/>
    <row r="201" customFormat="1" ht="14.25" customHeight="1" x14ac:dyDescent="0.3"/>
    <row r="202" customFormat="1" ht="14.25" customHeight="1" x14ac:dyDescent="0.3"/>
    <row r="203" customFormat="1" ht="14.25" customHeight="1" x14ac:dyDescent="0.3"/>
    <row r="204" customFormat="1" ht="14.25" customHeight="1" x14ac:dyDescent="0.3"/>
    <row r="205" customFormat="1" ht="14.25" customHeight="1" x14ac:dyDescent="0.3"/>
    <row r="206" customFormat="1" ht="14.25" customHeight="1" x14ac:dyDescent="0.3"/>
    <row r="207" customFormat="1" ht="14.25" customHeight="1" x14ac:dyDescent="0.3"/>
    <row r="208" customFormat="1" ht="14.25" customHeight="1" x14ac:dyDescent="0.3"/>
    <row r="209" customFormat="1" ht="14.25" customHeight="1" x14ac:dyDescent="0.3"/>
    <row r="210" customFormat="1" ht="14.25" customHeight="1" x14ac:dyDescent="0.3"/>
    <row r="211" customFormat="1" ht="14.25" customHeight="1" x14ac:dyDescent="0.3"/>
    <row r="212" customFormat="1" ht="14.25" customHeight="1" x14ac:dyDescent="0.3"/>
    <row r="213" customFormat="1" ht="14.25" customHeight="1" x14ac:dyDescent="0.3"/>
    <row r="214" customFormat="1" ht="14.25" customHeight="1" x14ac:dyDescent="0.3"/>
    <row r="215" customFormat="1" ht="14.25" customHeight="1" x14ac:dyDescent="0.3"/>
    <row r="216" customFormat="1" ht="14.25" customHeight="1" x14ac:dyDescent="0.3"/>
    <row r="217" customFormat="1" ht="14.25" customHeight="1" x14ac:dyDescent="0.3"/>
    <row r="218" customFormat="1" ht="14.25" customHeight="1" x14ac:dyDescent="0.3"/>
    <row r="219" customFormat="1" ht="14.25" customHeight="1" x14ac:dyDescent="0.3"/>
    <row r="220" customFormat="1" ht="14.25" customHeight="1" x14ac:dyDescent="0.3"/>
    <row r="221" customFormat="1" ht="14.25" customHeight="1" x14ac:dyDescent="0.3"/>
    <row r="222" customFormat="1" ht="14.25" customHeight="1" x14ac:dyDescent="0.3"/>
    <row r="223" customFormat="1" ht="14.25" customHeight="1" x14ac:dyDescent="0.3"/>
    <row r="224" customFormat="1" ht="14.25" customHeight="1" x14ac:dyDescent="0.3"/>
    <row r="225" customFormat="1" ht="14.25" customHeight="1" x14ac:dyDescent="0.3"/>
    <row r="226" customFormat="1" ht="14.25" customHeight="1" x14ac:dyDescent="0.3"/>
    <row r="227" customFormat="1" ht="14.25" customHeight="1" x14ac:dyDescent="0.3"/>
    <row r="228" customFormat="1" ht="14.25" customHeight="1" x14ac:dyDescent="0.3"/>
    <row r="229" customFormat="1" ht="14.25" customHeight="1" x14ac:dyDescent="0.3"/>
    <row r="230" customFormat="1" ht="14.25" customHeight="1" x14ac:dyDescent="0.3"/>
    <row r="231" customFormat="1" ht="14.25" customHeight="1" x14ac:dyDescent="0.3"/>
    <row r="232" customFormat="1" ht="14.25" customHeight="1" x14ac:dyDescent="0.3"/>
    <row r="233" customFormat="1" ht="14.25" customHeight="1" x14ac:dyDescent="0.3"/>
    <row r="234" customFormat="1" ht="14.25" customHeight="1" x14ac:dyDescent="0.3"/>
    <row r="235" customFormat="1" ht="14.25" customHeight="1" x14ac:dyDescent="0.3"/>
    <row r="236" customFormat="1" ht="14.25" customHeight="1" x14ac:dyDescent="0.3"/>
    <row r="237" customFormat="1" ht="14.25" customHeight="1" x14ac:dyDescent="0.3"/>
    <row r="238" customFormat="1" ht="14.25" customHeight="1" x14ac:dyDescent="0.3"/>
    <row r="239" customFormat="1" ht="14.25" customHeight="1" x14ac:dyDescent="0.3"/>
    <row r="240" customFormat="1" ht="14.25" customHeight="1" x14ac:dyDescent="0.3"/>
    <row r="241" customFormat="1" ht="14.25" customHeight="1" x14ac:dyDescent="0.3"/>
    <row r="242" customFormat="1" ht="14.25" customHeight="1" x14ac:dyDescent="0.3"/>
    <row r="243" customFormat="1" ht="14.25" customHeight="1" x14ac:dyDescent="0.3"/>
    <row r="244" customFormat="1" ht="14.25" customHeight="1" x14ac:dyDescent="0.3"/>
    <row r="245" customFormat="1" ht="14.25" customHeight="1" x14ac:dyDescent="0.3"/>
    <row r="246" customFormat="1" ht="14.25" customHeight="1" x14ac:dyDescent="0.3"/>
    <row r="247" customFormat="1" ht="14.25" customHeight="1" x14ac:dyDescent="0.3"/>
    <row r="248" customFormat="1" ht="14.25" customHeight="1" x14ac:dyDescent="0.3"/>
    <row r="249" customFormat="1" ht="14.25" customHeight="1" x14ac:dyDescent="0.3"/>
    <row r="250" customFormat="1" ht="14.25" customHeight="1" x14ac:dyDescent="0.3"/>
    <row r="251" customFormat="1" ht="14.25" customHeight="1" x14ac:dyDescent="0.3"/>
    <row r="252" customFormat="1" ht="14.25" customHeight="1" x14ac:dyDescent="0.3"/>
    <row r="253" customFormat="1" ht="14.25" customHeight="1" x14ac:dyDescent="0.3"/>
    <row r="254" customFormat="1" ht="14.25" customHeight="1" x14ac:dyDescent="0.3"/>
    <row r="255" customFormat="1" ht="14.25" customHeight="1" x14ac:dyDescent="0.3"/>
    <row r="256" customFormat="1" ht="14.25" customHeight="1" x14ac:dyDescent="0.3"/>
    <row r="257" customFormat="1" ht="14.25" customHeight="1" x14ac:dyDescent="0.3"/>
    <row r="258" customFormat="1" ht="14.25" customHeight="1" x14ac:dyDescent="0.3"/>
    <row r="259" customFormat="1" ht="14.25" customHeight="1" x14ac:dyDescent="0.3"/>
    <row r="260" customFormat="1" ht="14.25" customHeight="1" x14ac:dyDescent="0.3"/>
    <row r="261" customFormat="1" ht="14.25" customHeight="1" x14ac:dyDescent="0.3"/>
    <row r="262" customFormat="1" ht="14.25" customHeight="1" x14ac:dyDescent="0.3"/>
    <row r="263" customFormat="1" ht="14.25" customHeight="1" x14ac:dyDescent="0.3"/>
    <row r="264" customFormat="1" ht="14.25" customHeight="1" x14ac:dyDescent="0.3"/>
    <row r="265" customFormat="1" ht="14.25" customHeight="1" x14ac:dyDescent="0.3"/>
    <row r="266" customFormat="1" ht="14.25" customHeight="1" x14ac:dyDescent="0.3"/>
    <row r="267" customFormat="1" ht="14.25" customHeight="1" x14ac:dyDescent="0.3"/>
    <row r="268" customFormat="1" ht="14.25" customHeight="1" x14ac:dyDescent="0.3"/>
    <row r="269" customFormat="1" ht="14.25" customHeight="1" x14ac:dyDescent="0.3"/>
    <row r="270" customFormat="1" ht="14.25" customHeight="1" x14ac:dyDescent="0.3"/>
    <row r="271" customFormat="1" ht="14.25" customHeight="1" x14ac:dyDescent="0.3"/>
    <row r="272" customFormat="1" ht="14.25" customHeight="1" x14ac:dyDescent="0.3"/>
    <row r="273" customFormat="1" ht="14.25" customHeight="1" x14ac:dyDescent="0.3"/>
    <row r="274" customFormat="1" ht="14.25" customHeight="1" x14ac:dyDescent="0.3"/>
    <row r="275" customFormat="1" ht="14.25" customHeight="1" x14ac:dyDescent="0.3"/>
    <row r="276" customFormat="1" ht="14.25" customHeight="1" x14ac:dyDescent="0.3"/>
    <row r="277" customFormat="1" ht="14.25" customHeight="1" x14ac:dyDescent="0.3"/>
    <row r="278" customFormat="1" ht="14.25" customHeight="1" x14ac:dyDescent="0.3"/>
    <row r="279" customFormat="1" ht="14.25" customHeight="1" x14ac:dyDescent="0.3"/>
    <row r="280" customFormat="1" ht="14.25" customHeight="1" x14ac:dyDescent="0.3"/>
    <row r="281" customFormat="1" ht="14.25" customHeight="1" x14ac:dyDescent="0.3"/>
    <row r="282" customFormat="1" ht="14.25" customHeight="1" x14ac:dyDescent="0.3"/>
    <row r="283" customFormat="1" ht="14.25" customHeight="1" x14ac:dyDescent="0.3"/>
    <row r="284" customFormat="1" ht="14.25" customHeight="1" x14ac:dyDescent="0.3"/>
    <row r="285" customFormat="1" ht="14.25" customHeight="1" x14ac:dyDescent="0.3"/>
    <row r="286" customFormat="1" ht="14.25" customHeight="1" x14ac:dyDescent="0.3"/>
    <row r="287" customFormat="1" ht="14.25" customHeight="1" x14ac:dyDescent="0.3"/>
    <row r="288" customFormat="1" ht="14.25" customHeight="1" x14ac:dyDescent="0.3"/>
    <row r="289" customFormat="1" ht="14.25" customHeight="1" x14ac:dyDescent="0.3"/>
    <row r="290" customFormat="1" ht="14.25" customHeight="1" x14ac:dyDescent="0.3"/>
    <row r="291" customFormat="1" ht="14.25" customHeight="1" x14ac:dyDescent="0.3"/>
    <row r="292" customFormat="1" ht="14.25" customHeight="1" x14ac:dyDescent="0.3"/>
    <row r="293" customFormat="1" ht="14.25" customHeight="1" x14ac:dyDescent="0.3"/>
    <row r="294" customFormat="1" ht="14.25" customHeight="1" x14ac:dyDescent="0.3"/>
    <row r="295" customFormat="1" ht="14.25" customHeight="1" x14ac:dyDescent="0.3"/>
    <row r="296" customFormat="1" ht="14.25" customHeight="1" x14ac:dyDescent="0.3"/>
    <row r="297" customFormat="1" ht="14.25" customHeight="1" x14ac:dyDescent="0.3"/>
    <row r="298" customFormat="1" ht="14.25" customHeight="1" x14ac:dyDescent="0.3"/>
    <row r="299" customFormat="1" ht="14.25" customHeight="1" x14ac:dyDescent="0.3"/>
    <row r="300" customFormat="1" ht="14.25" customHeight="1" x14ac:dyDescent="0.3"/>
    <row r="301" customFormat="1" ht="14.25" customHeight="1" x14ac:dyDescent="0.3"/>
    <row r="302" customFormat="1" ht="14.25" customHeight="1" x14ac:dyDescent="0.3"/>
    <row r="303" customFormat="1" ht="14.25" customHeight="1" x14ac:dyDescent="0.3"/>
    <row r="304" customFormat="1" ht="14.25" customHeight="1" x14ac:dyDescent="0.3"/>
    <row r="305" customFormat="1" ht="14.25" customHeight="1" x14ac:dyDescent="0.3"/>
    <row r="306" customFormat="1" ht="14.25" customHeight="1" x14ac:dyDescent="0.3"/>
    <row r="307" customFormat="1" ht="14.25" customHeight="1" x14ac:dyDescent="0.3"/>
    <row r="308" customFormat="1" ht="14.25" customHeight="1" x14ac:dyDescent="0.3"/>
    <row r="309" customFormat="1" ht="14.25" customHeight="1" x14ac:dyDescent="0.3"/>
    <row r="310" customFormat="1" ht="14.25" customHeight="1" x14ac:dyDescent="0.3"/>
    <row r="311" customFormat="1" ht="14.25" customHeight="1" x14ac:dyDescent="0.3"/>
    <row r="312" customFormat="1" ht="14.25" customHeight="1" x14ac:dyDescent="0.3"/>
    <row r="313" customFormat="1" ht="14.25" customHeight="1" x14ac:dyDescent="0.3"/>
    <row r="314" customFormat="1" ht="14.25" customHeight="1" x14ac:dyDescent="0.3"/>
    <row r="315" customFormat="1" ht="14.25" customHeight="1" x14ac:dyDescent="0.3"/>
    <row r="316" customFormat="1" ht="14.25" customHeight="1" x14ac:dyDescent="0.3"/>
    <row r="317" customFormat="1" ht="14.25" customHeight="1" x14ac:dyDescent="0.3"/>
    <row r="318" customFormat="1" ht="14.25" customHeight="1" x14ac:dyDescent="0.3"/>
    <row r="319" customFormat="1" ht="14.25" customHeight="1" x14ac:dyDescent="0.3"/>
    <row r="320" customFormat="1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  <row r="1000" customFormat="1" ht="14.25" customHeight="1" x14ac:dyDescent="0.3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A181D-B1AF-4BAD-B60A-FA37E4540446}">
  <sheetPr codeName="Sheet7"/>
  <dimension ref="C1:O1000"/>
  <sheetViews>
    <sheetView workbookViewId="0">
      <selection activeCell="N18" sqref="N18"/>
    </sheetView>
  </sheetViews>
  <sheetFormatPr defaultColWidth="14.44140625" defaultRowHeight="14.4" x14ac:dyDescent="0.3"/>
  <cols>
    <col min="1" max="2" width="8.6640625" customWidth="1"/>
    <col min="3" max="3" width="7.44140625" bestFit="1" customWidth="1"/>
    <col min="4" max="5" width="13.21875" bestFit="1" customWidth="1"/>
    <col min="6" max="6" width="9.88671875" customWidth="1"/>
    <col min="7" max="7" width="7.109375" bestFit="1" customWidth="1"/>
    <col min="8" max="8" width="9" bestFit="1" customWidth="1"/>
    <col min="9" max="9" width="21.33203125" bestFit="1" customWidth="1"/>
    <col min="10" max="10" width="8.77734375" bestFit="1" customWidth="1"/>
    <col min="11" max="11" width="10.77734375" bestFit="1" customWidth="1"/>
    <col min="12" max="12" width="13.21875" bestFit="1" customWidth="1"/>
    <col min="13" max="13" width="10.21875" bestFit="1" customWidth="1"/>
    <col min="14" max="14" width="6.6640625" bestFit="1" customWidth="1"/>
    <col min="15" max="15" width="9.88671875" bestFit="1" customWidth="1"/>
    <col min="16" max="26" width="8.6640625" customWidth="1"/>
  </cols>
  <sheetData>
    <row r="1" spans="3:15" ht="14.25" customHeight="1" x14ac:dyDescent="0.3"/>
    <row r="2" spans="3:15" ht="14.25" customHeight="1" x14ac:dyDescent="0.3"/>
    <row r="3" spans="3:15" ht="14.25" customHeight="1" x14ac:dyDescent="0.3"/>
    <row r="4" spans="3:15" x14ac:dyDescent="0.3">
      <c r="C4" s="57" t="s">
        <v>6</v>
      </c>
      <c r="D4" s="57" t="s">
        <v>7</v>
      </c>
      <c r="E4" s="57" t="s">
        <v>8</v>
      </c>
      <c r="F4" s="57" t="s">
        <v>9</v>
      </c>
      <c r="G4" s="57" t="s">
        <v>10</v>
      </c>
      <c r="H4" s="57" t="s">
        <v>11</v>
      </c>
      <c r="I4" s="57" t="s">
        <v>12</v>
      </c>
      <c r="J4" s="57" t="s">
        <v>13</v>
      </c>
      <c r="K4" s="57" t="s">
        <v>14</v>
      </c>
      <c r="L4" s="58" t="s">
        <v>206</v>
      </c>
    </row>
    <row r="5" spans="3:15" x14ac:dyDescent="0.3">
      <c r="C5" s="59">
        <v>150834</v>
      </c>
      <c r="D5" s="60" t="s">
        <v>16</v>
      </c>
      <c r="E5" s="60" t="s">
        <v>17</v>
      </c>
      <c r="F5" s="61">
        <v>31199</v>
      </c>
      <c r="G5" s="62" t="s">
        <v>18</v>
      </c>
      <c r="H5" s="60" t="s">
        <v>19</v>
      </c>
      <c r="I5" s="60" t="s">
        <v>20</v>
      </c>
      <c r="J5" s="60" t="s">
        <v>21</v>
      </c>
      <c r="K5" s="63">
        <v>48000</v>
      </c>
      <c r="L5" t="str">
        <f>D5</f>
        <v>Ram</v>
      </c>
    </row>
    <row r="6" spans="3:15" x14ac:dyDescent="0.3">
      <c r="C6" s="59">
        <v>150784</v>
      </c>
      <c r="D6" s="60" t="s">
        <v>23</v>
      </c>
      <c r="E6" s="60" t="s">
        <v>24</v>
      </c>
      <c r="F6" s="61">
        <v>28365</v>
      </c>
      <c r="G6" s="62" t="s">
        <v>18</v>
      </c>
      <c r="H6" s="60" t="s">
        <v>25</v>
      </c>
      <c r="I6" s="60" t="s">
        <v>26</v>
      </c>
      <c r="J6" s="60" t="s">
        <v>21</v>
      </c>
      <c r="K6" s="63">
        <v>35000</v>
      </c>
      <c r="L6" t="str">
        <f t="shared" ref="L6:L42" si="0">D6</f>
        <v>Sachin</v>
      </c>
    </row>
    <row r="7" spans="3:15" x14ac:dyDescent="0.3">
      <c r="C7" s="59">
        <v>150791</v>
      </c>
      <c r="D7" s="60" t="s">
        <v>28</v>
      </c>
      <c r="E7" s="60" t="s">
        <v>29</v>
      </c>
      <c r="F7" s="61">
        <v>23346</v>
      </c>
      <c r="G7" s="62" t="s">
        <v>18</v>
      </c>
      <c r="H7" s="60" t="s">
        <v>19</v>
      </c>
      <c r="I7" s="60" t="s">
        <v>26</v>
      </c>
      <c r="J7" s="60" t="s">
        <v>21</v>
      </c>
      <c r="K7" s="63">
        <v>67000</v>
      </c>
      <c r="L7" t="str">
        <f t="shared" si="0"/>
        <v>Rajesh</v>
      </c>
      <c r="M7" s="64" t="s">
        <v>207</v>
      </c>
    </row>
    <row r="8" spans="3:15" x14ac:dyDescent="0.3">
      <c r="C8" s="59">
        <v>150940</v>
      </c>
      <c r="D8" s="60" t="s">
        <v>30</v>
      </c>
      <c r="E8" s="60" t="s">
        <v>31</v>
      </c>
      <c r="F8" s="61">
        <v>26906</v>
      </c>
      <c r="G8" s="62" t="s">
        <v>32</v>
      </c>
      <c r="H8" s="60" t="s">
        <v>25</v>
      </c>
      <c r="I8" s="60" t="s">
        <v>33</v>
      </c>
      <c r="J8" s="60" t="s">
        <v>34</v>
      </c>
      <c r="K8" s="63">
        <v>87000</v>
      </c>
      <c r="L8" t="str">
        <f t="shared" si="0"/>
        <v>Rajeesh</v>
      </c>
    </row>
    <row r="9" spans="3:15" x14ac:dyDescent="0.3">
      <c r="C9" s="59">
        <v>150777</v>
      </c>
      <c r="D9" s="60" t="s">
        <v>36</v>
      </c>
      <c r="E9" s="60" t="s">
        <v>37</v>
      </c>
      <c r="F9" s="61">
        <v>21123</v>
      </c>
      <c r="G9" s="62" t="s">
        <v>32</v>
      </c>
      <c r="H9" s="60" t="s">
        <v>19</v>
      </c>
      <c r="I9" s="60" t="s">
        <v>38</v>
      </c>
      <c r="J9" s="60" t="s">
        <v>21</v>
      </c>
      <c r="K9" s="63">
        <v>22000</v>
      </c>
      <c r="L9" t="str">
        <f t="shared" si="0"/>
        <v>Melwyn</v>
      </c>
      <c r="M9" s="116" t="s">
        <v>208</v>
      </c>
      <c r="N9" s="117"/>
      <c r="O9" s="65" t="s">
        <v>206</v>
      </c>
    </row>
    <row r="10" spans="3:15" x14ac:dyDescent="0.3">
      <c r="C10" s="59">
        <v>150805</v>
      </c>
      <c r="D10" s="60" t="s">
        <v>28</v>
      </c>
      <c r="E10" s="60" t="s">
        <v>40</v>
      </c>
      <c r="F10" s="61">
        <v>26172</v>
      </c>
      <c r="G10" s="62" t="s">
        <v>32</v>
      </c>
      <c r="H10" s="60" t="s">
        <v>19</v>
      </c>
      <c r="I10" s="60" t="s">
        <v>41</v>
      </c>
      <c r="J10" s="60" t="s">
        <v>21</v>
      </c>
      <c r="K10" s="63">
        <v>91000</v>
      </c>
      <c r="L10" t="str">
        <f t="shared" si="0"/>
        <v>Rajesh</v>
      </c>
      <c r="M10" s="65" t="s">
        <v>22</v>
      </c>
      <c r="N10" s="65" t="str">
        <f>_xlfn.XLOOKUP(MAX(K5:K42),K5:K42,D5:D42)</f>
        <v>Dinesh</v>
      </c>
      <c r="O10" s="63" t="str">
        <f>VLOOKUP(MAX(K5:K42),K5:L42,MATCH(L4,K4:L4,0),0)</f>
        <v>Dinesh</v>
      </c>
    </row>
    <row r="11" spans="3:15" x14ac:dyDescent="0.3">
      <c r="C11" s="59">
        <v>150990</v>
      </c>
      <c r="D11" s="60" t="s">
        <v>43</v>
      </c>
      <c r="E11" s="60" t="s">
        <v>44</v>
      </c>
      <c r="F11" s="61">
        <v>36400</v>
      </c>
      <c r="G11" s="62" t="s">
        <v>32</v>
      </c>
      <c r="H11" s="60" t="s">
        <v>19</v>
      </c>
      <c r="I11" s="60" t="s">
        <v>45</v>
      </c>
      <c r="J11" s="60" t="s">
        <v>46</v>
      </c>
      <c r="K11" s="63">
        <v>77000</v>
      </c>
      <c r="L11" t="str">
        <f t="shared" si="0"/>
        <v>Dattatray</v>
      </c>
      <c r="M11" s="65" t="s">
        <v>27</v>
      </c>
      <c r="N11" s="63" t="str">
        <f>_xlfn.XLOOKUP(MIN(K5:K42),K5:K42,D5:D42)</f>
        <v>Satish</v>
      </c>
      <c r="O11" s="63" t="str">
        <f>VLOOKUP(MIN(K5:K42),K5:L42,MATCH(L4,K4:L4,0),0)</f>
        <v>Satish</v>
      </c>
    </row>
    <row r="12" spans="3:15" x14ac:dyDescent="0.3">
      <c r="C12" s="59">
        <v>150989</v>
      </c>
      <c r="D12" s="60" t="s">
        <v>48</v>
      </c>
      <c r="E12" s="60" t="s">
        <v>44</v>
      </c>
      <c r="F12" s="61">
        <v>33113</v>
      </c>
      <c r="G12" s="62" t="s">
        <v>32</v>
      </c>
      <c r="H12" s="60" t="s">
        <v>19</v>
      </c>
      <c r="I12" s="60" t="s">
        <v>26</v>
      </c>
      <c r="J12" s="60" t="s">
        <v>46</v>
      </c>
      <c r="K12" s="63">
        <v>45000</v>
      </c>
      <c r="L12" t="str">
        <f t="shared" si="0"/>
        <v>Vishnu</v>
      </c>
    </row>
    <row r="13" spans="3:15" x14ac:dyDescent="0.3">
      <c r="C13" s="59">
        <v>150881</v>
      </c>
      <c r="D13" s="60" t="s">
        <v>50</v>
      </c>
      <c r="E13" s="60" t="s">
        <v>51</v>
      </c>
      <c r="F13" s="61">
        <v>30337</v>
      </c>
      <c r="G13" s="62" t="s">
        <v>32</v>
      </c>
      <c r="H13" s="60" t="s">
        <v>25</v>
      </c>
      <c r="I13" s="60" t="s">
        <v>26</v>
      </c>
      <c r="J13" s="60" t="s">
        <v>52</v>
      </c>
      <c r="K13" s="63">
        <v>92000</v>
      </c>
      <c r="L13" t="str">
        <f t="shared" si="0"/>
        <v>Dinesh</v>
      </c>
    </row>
    <row r="14" spans="3:15" x14ac:dyDescent="0.3">
      <c r="C14" s="59">
        <v>150814</v>
      </c>
      <c r="D14" s="60" t="s">
        <v>54</v>
      </c>
      <c r="E14" s="60" t="s">
        <v>55</v>
      </c>
      <c r="F14" s="61">
        <v>26246</v>
      </c>
      <c r="G14" s="62" t="s">
        <v>32</v>
      </c>
      <c r="H14" s="60" t="s">
        <v>19</v>
      </c>
      <c r="I14" s="60" t="s">
        <v>33</v>
      </c>
      <c r="J14" s="60" t="s">
        <v>21</v>
      </c>
      <c r="K14" s="63">
        <v>50000</v>
      </c>
      <c r="L14" t="str">
        <f t="shared" si="0"/>
        <v>Heena</v>
      </c>
    </row>
    <row r="15" spans="3:15" x14ac:dyDescent="0.3">
      <c r="C15" s="59">
        <v>150937</v>
      </c>
      <c r="D15" s="60" t="s">
        <v>57</v>
      </c>
      <c r="E15" s="60" t="s">
        <v>58</v>
      </c>
      <c r="F15" s="61">
        <v>24700</v>
      </c>
      <c r="G15" s="62" t="s">
        <v>32</v>
      </c>
      <c r="H15" s="60" t="s">
        <v>19</v>
      </c>
      <c r="I15" s="60" t="s">
        <v>45</v>
      </c>
      <c r="J15" s="60" t="s">
        <v>34</v>
      </c>
      <c r="K15" s="63">
        <v>37000</v>
      </c>
      <c r="L15" t="str">
        <f t="shared" si="0"/>
        <v>Dhiren</v>
      </c>
    </row>
    <row r="16" spans="3:15" x14ac:dyDescent="0.3">
      <c r="C16" s="59">
        <v>150888</v>
      </c>
      <c r="D16" s="60" t="s">
        <v>59</v>
      </c>
      <c r="E16" s="60" t="s">
        <v>60</v>
      </c>
      <c r="F16" s="61">
        <v>29221</v>
      </c>
      <c r="G16" s="62" t="s">
        <v>32</v>
      </c>
      <c r="H16" s="60" t="s">
        <v>19</v>
      </c>
      <c r="I16" s="60" t="s">
        <v>45</v>
      </c>
      <c r="J16" s="60" t="s">
        <v>52</v>
      </c>
      <c r="K16" s="63">
        <v>43000</v>
      </c>
      <c r="L16" t="str">
        <f t="shared" si="0"/>
        <v>Gururaj</v>
      </c>
    </row>
    <row r="17" spans="3:12" x14ac:dyDescent="0.3">
      <c r="C17" s="59">
        <v>150865</v>
      </c>
      <c r="D17" s="60" t="s">
        <v>61</v>
      </c>
      <c r="E17" s="60" t="s">
        <v>60</v>
      </c>
      <c r="F17" s="61">
        <v>31279</v>
      </c>
      <c r="G17" s="62" t="s">
        <v>18</v>
      </c>
      <c r="H17" s="60" t="s">
        <v>19</v>
      </c>
      <c r="I17" s="60" t="s">
        <v>62</v>
      </c>
      <c r="J17" s="60" t="s">
        <v>52</v>
      </c>
      <c r="K17" s="63">
        <v>90000</v>
      </c>
      <c r="L17" t="str">
        <f t="shared" si="0"/>
        <v>Ruffina</v>
      </c>
    </row>
    <row r="18" spans="3:12" x14ac:dyDescent="0.3">
      <c r="C18" s="59">
        <v>150858</v>
      </c>
      <c r="D18" s="60" t="s">
        <v>63</v>
      </c>
      <c r="E18" s="60" t="s">
        <v>64</v>
      </c>
      <c r="F18" s="61">
        <v>34846</v>
      </c>
      <c r="G18" s="62" t="s">
        <v>32</v>
      </c>
      <c r="H18" s="60" t="s">
        <v>19</v>
      </c>
      <c r="I18" s="60" t="s">
        <v>65</v>
      </c>
      <c r="J18" s="60" t="s">
        <v>52</v>
      </c>
      <c r="K18" s="63">
        <v>34000</v>
      </c>
      <c r="L18" t="str">
        <f t="shared" si="0"/>
        <v>Jagjit</v>
      </c>
    </row>
    <row r="19" spans="3:12" x14ac:dyDescent="0.3">
      <c r="C19" s="59">
        <v>150930</v>
      </c>
      <c r="D19" s="60" t="s">
        <v>67</v>
      </c>
      <c r="E19" s="60" t="s">
        <v>68</v>
      </c>
      <c r="F19" s="61">
        <v>37027</v>
      </c>
      <c r="G19" s="62" t="s">
        <v>32</v>
      </c>
      <c r="H19" s="60" t="s">
        <v>19</v>
      </c>
      <c r="I19" s="60" t="s">
        <v>26</v>
      </c>
      <c r="J19" s="60" t="s">
        <v>34</v>
      </c>
      <c r="K19" s="63">
        <v>82000</v>
      </c>
      <c r="L19" t="str">
        <f t="shared" si="0"/>
        <v>Piyush</v>
      </c>
    </row>
    <row r="20" spans="3:12" x14ac:dyDescent="0.3">
      <c r="C20" s="59">
        <v>150894</v>
      </c>
      <c r="D20" s="60" t="s">
        <v>70</v>
      </c>
      <c r="E20" s="60" t="s">
        <v>71</v>
      </c>
      <c r="F20" s="61">
        <v>37124</v>
      </c>
      <c r="G20" s="62" t="s">
        <v>32</v>
      </c>
      <c r="H20" s="60" t="s">
        <v>19</v>
      </c>
      <c r="I20" s="60" t="s">
        <v>33</v>
      </c>
      <c r="J20" s="60" t="s">
        <v>34</v>
      </c>
      <c r="K20" s="63">
        <v>67000</v>
      </c>
      <c r="L20" t="str">
        <f t="shared" si="0"/>
        <v>D</v>
      </c>
    </row>
    <row r="21" spans="3:12" x14ac:dyDescent="0.3">
      <c r="C21" s="59">
        <v>150947</v>
      </c>
      <c r="D21" s="60" t="s">
        <v>72</v>
      </c>
      <c r="E21" s="60" t="s">
        <v>73</v>
      </c>
      <c r="F21" s="61">
        <v>33449</v>
      </c>
      <c r="G21" s="62" t="s">
        <v>18</v>
      </c>
      <c r="H21" s="60" t="s">
        <v>19</v>
      </c>
      <c r="I21" s="60" t="s">
        <v>65</v>
      </c>
      <c r="J21" s="60" t="s">
        <v>34</v>
      </c>
      <c r="K21" s="63">
        <v>85000</v>
      </c>
      <c r="L21" t="str">
        <f t="shared" si="0"/>
        <v>Raju</v>
      </c>
    </row>
    <row r="22" spans="3:12" x14ac:dyDescent="0.3">
      <c r="C22" s="59">
        <v>150905</v>
      </c>
      <c r="D22" s="60" t="s">
        <v>74</v>
      </c>
      <c r="E22" s="60" t="s">
        <v>75</v>
      </c>
      <c r="F22" s="61">
        <v>30819</v>
      </c>
      <c r="G22" s="62" t="s">
        <v>18</v>
      </c>
      <c r="H22" s="60" t="s">
        <v>25</v>
      </c>
      <c r="I22" s="60" t="s">
        <v>20</v>
      </c>
      <c r="J22" s="60" t="s">
        <v>34</v>
      </c>
      <c r="K22" s="63">
        <v>62000</v>
      </c>
      <c r="L22" t="str">
        <f t="shared" si="0"/>
        <v>Yogesh</v>
      </c>
    </row>
    <row r="23" spans="3:12" x14ac:dyDescent="0.3">
      <c r="C23" s="59">
        <v>150995</v>
      </c>
      <c r="D23" s="60" t="s">
        <v>76</v>
      </c>
      <c r="E23" s="60" t="s">
        <v>77</v>
      </c>
      <c r="F23" s="61">
        <v>35330</v>
      </c>
      <c r="G23" s="62" t="s">
        <v>32</v>
      </c>
      <c r="H23" s="60" t="s">
        <v>19</v>
      </c>
      <c r="I23" s="60" t="s">
        <v>33</v>
      </c>
      <c r="J23" s="60" t="s">
        <v>46</v>
      </c>
      <c r="K23" s="63">
        <v>15000</v>
      </c>
      <c r="L23" t="str">
        <f t="shared" si="0"/>
        <v>Satish</v>
      </c>
    </row>
    <row r="24" spans="3:12" x14ac:dyDescent="0.3">
      <c r="C24" s="59">
        <v>150912</v>
      </c>
      <c r="D24" s="60" t="s">
        <v>78</v>
      </c>
      <c r="E24" s="60" t="s">
        <v>79</v>
      </c>
      <c r="F24" s="61">
        <v>37629</v>
      </c>
      <c r="G24" s="62" t="s">
        <v>18</v>
      </c>
      <c r="H24" s="60" t="s">
        <v>19</v>
      </c>
      <c r="I24" s="60" t="s">
        <v>80</v>
      </c>
      <c r="J24" s="60" t="s">
        <v>34</v>
      </c>
      <c r="K24" s="63">
        <v>81000</v>
      </c>
      <c r="L24" t="str">
        <f t="shared" si="0"/>
        <v>Nitin</v>
      </c>
    </row>
    <row r="25" spans="3:12" x14ac:dyDescent="0.3">
      <c r="C25" s="59">
        <v>150921</v>
      </c>
      <c r="D25" s="60" t="s">
        <v>81</v>
      </c>
      <c r="E25" s="60" t="s">
        <v>82</v>
      </c>
      <c r="F25" s="61">
        <v>38092</v>
      </c>
      <c r="G25" s="62" t="s">
        <v>32</v>
      </c>
      <c r="H25" s="60" t="s">
        <v>19</v>
      </c>
      <c r="I25" s="60" t="s">
        <v>83</v>
      </c>
      <c r="J25" s="60" t="s">
        <v>34</v>
      </c>
      <c r="K25" s="63">
        <v>19000</v>
      </c>
      <c r="L25" t="str">
        <f t="shared" si="0"/>
        <v>Prem</v>
      </c>
    </row>
    <row r="26" spans="3:12" x14ac:dyDescent="0.3">
      <c r="C26" s="59">
        <v>150851</v>
      </c>
      <c r="D26" s="60" t="s">
        <v>84</v>
      </c>
      <c r="E26" s="60" t="s">
        <v>85</v>
      </c>
      <c r="F26" s="61">
        <v>29368</v>
      </c>
      <c r="G26" s="62" t="s">
        <v>32</v>
      </c>
      <c r="H26" s="60" t="s">
        <v>25</v>
      </c>
      <c r="I26" s="60" t="s">
        <v>33</v>
      </c>
      <c r="J26" s="60" t="s">
        <v>52</v>
      </c>
      <c r="K26" s="63">
        <v>75000</v>
      </c>
      <c r="L26" t="str">
        <f t="shared" si="0"/>
        <v>Sudesh</v>
      </c>
    </row>
    <row r="27" spans="3:12" x14ac:dyDescent="0.3">
      <c r="C27" s="59">
        <v>150867</v>
      </c>
      <c r="D27" s="60" t="s">
        <v>86</v>
      </c>
      <c r="E27" s="60" t="s">
        <v>87</v>
      </c>
      <c r="F27" s="61">
        <v>29028</v>
      </c>
      <c r="G27" s="62" t="s">
        <v>18</v>
      </c>
      <c r="H27" s="60" t="s">
        <v>25</v>
      </c>
      <c r="I27" s="60" t="s">
        <v>83</v>
      </c>
      <c r="J27" s="60" t="s">
        <v>52</v>
      </c>
      <c r="K27" s="63">
        <v>49000</v>
      </c>
      <c r="L27" t="str">
        <f t="shared" si="0"/>
        <v>Boneca</v>
      </c>
    </row>
    <row r="28" spans="3:12" x14ac:dyDescent="0.3">
      <c r="C28" s="59">
        <v>150899</v>
      </c>
      <c r="D28" s="60" t="s">
        <v>88</v>
      </c>
      <c r="E28" s="60" t="s">
        <v>89</v>
      </c>
      <c r="F28" s="61">
        <v>37400</v>
      </c>
      <c r="G28" s="62" t="s">
        <v>32</v>
      </c>
      <c r="H28" s="60" t="s">
        <v>19</v>
      </c>
      <c r="I28" s="60" t="s">
        <v>65</v>
      </c>
      <c r="J28" s="60" t="s">
        <v>34</v>
      </c>
      <c r="K28" s="63">
        <v>50000</v>
      </c>
      <c r="L28" t="str">
        <f t="shared" si="0"/>
        <v>Sharadchandra</v>
      </c>
    </row>
    <row r="29" spans="3:12" x14ac:dyDescent="0.3">
      <c r="C29" s="59">
        <v>150975</v>
      </c>
      <c r="D29" s="60" t="s">
        <v>90</v>
      </c>
      <c r="E29" s="60" t="s">
        <v>91</v>
      </c>
      <c r="F29" s="61">
        <v>31478</v>
      </c>
      <c r="G29" s="62" t="s">
        <v>32</v>
      </c>
      <c r="H29" s="60" t="s">
        <v>19</v>
      </c>
      <c r="I29" s="60" t="s">
        <v>83</v>
      </c>
      <c r="J29" s="60" t="s">
        <v>46</v>
      </c>
      <c r="K29" s="63">
        <v>83000</v>
      </c>
      <c r="L29" t="str">
        <f t="shared" si="0"/>
        <v>Simon</v>
      </c>
    </row>
    <row r="30" spans="3:12" x14ac:dyDescent="0.3">
      <c r="C30" s="59">
        <v>150901</v>
      </c>
      <c r="D30" s="60" t="s">
        <v>92</v>
      </c>
      <c r="E30" s="60" t="s">
        <v>93</v>
      </c>
      <c r="F30" s="61">
        <v>32946</v>
      </c>
      <c r="G30" s="62" t="s">
        <v>18</v>
      </c>
      <c r="H30" s="60" t="s">
        <v>19</v>
      </c>
      <c r="I30" s="60" t="s">
        <v>94</v>
      </c>
      <c r="J30" s="60" t="s">
        <v>34</v>
      </c>
      <c r="K30" s="63">
        <v>53000</v>
      </c>
      <c r="L30" t="str">
        <f t="shared" si="0"/>
        <v>Ashok</v>
      </c>
    </row>
    <row r="31" spans="3:12" x14ac:dyDescent="0.3">
      <c r="C31" s="59">
        <v>150968</v>
      </c>
      <c r="D31" s="60" t="s">
        <v>95</v>
      </c>
      <c r="E31" s="60" t="s">
        <v>96</v>
      </c>
      <c r="F31" s="61">
        <v>37208</v>
      </c>
      <c r="G31" s="62" t="s">
        <v>32</v>
      </c>
      <c r="H31" s="60" t="s">
        <v>19</v>
      </c>
      <c r="I31" s="60" t="s">
        <v>80</v>
      </c>
      <c r="J31" s="60" t="s">
        <v>34</v>
      </c>
      <c r="K31" s="63">
        <v>65000</v>
      </c>
      <c r="L31" t="str">
        <f t="shared" si="0"/>
        <v>Praful</v>
      </c>
    </row>
    <row r="32" spans="3:12" x14ac:dyDescent="0.3">
      <c r="C32" s="59">
        <v>150773</v>
      </c>
      <c r="D32" s="60" t="s">
        <v>97</v>
      </c>
      <c r="E32" s="60" t="s">
        <v>98</v>
      </c>
      <c r="F32" s="61">
        <v>26860</v>
      </c>
      <c r="G32" s="62" t="s">
        <v>32</v>
      </c>
      <c r="H32" s="60" t="s">
        <v>19</v>
      </c>
      <c r="I32" s="60" t="s">
        <v>83</v>
      </c>
      <c r="J32" s="60" t="s">
        <v>21</v>
      </c>
      <c r="K32" s="63">
        <v>85000</v>
      </c>
      <c r="L32" t="str">
        <f t="shared" si="0"/>
        <v>Stan</v>
      </c>
    </row>
    <row r="33" spans="3:12" x14ac:dyDescent="0.3">
      <c r="C33" s="59">
        <v>150840</v>
      </c>
      <c r="D33" s="60" t="s">
        <v>67</v>
      </c>
      <c r="E33" s="60" t="s">
        <v>99</v>
      </c>
      <c r="F33" s="61">
        <v>23136</v>
      </c>
      <c r="G33" s="62" t="s">
        <v>18</v>
      </c>
      <c r="H33" s="60" t="s">
        <v>19</v>
      </c>
      <c r="I33" s="60" t="s">
        <v>33</v>
      </c>
      <c r="J33" s="60" t="s">
        <v>52</v>
      </c>
      <c r="K33" s="63">
        <v>20000</v>
      </c>
      <c r="L33" t="str">
        <f t="shared" si="0"/>
        <v>Piyush</v>
      </c>
    </row>
    <row r="34" spans="3:12" x14ac:dyDescent="0.3">
      <c r="C34" s="59">
        <v>150850</v>
      </c>
      <c r="D34" s="60" t="s">
        <v>57</v>
      </c>
      <c r="E34" s="60" t="s">
        <v>100</v>
      </c>
      <c r="F34" s="61">
        <v>32027</v>
      </c>
      <c r="G34" s="62" t="s">
        <v>32</v>
      </c>
      <c r="H34" s="60" t="s">
        <v>19</v>
      </c>
      <c r="I34" s="60" t="s">
        <v>65</v>
      </c>
      <c r="J34" s="60" t="s">
        <v>52</v>
      </c>
      <c r="K34" s="63">
        <v>47000</v>
      </c>
      <c r="L34" t="str">
        <f t="shared" si="0"/>
        <v>Dhiren</v>
      </c>
    </row>
    <row r="35" spans="3:12" x14ac:dyDescent="0.3">
      <c r="C35" s="59">
        <v>150962</v>
      </c>
      <c r="D35" s="60" t="s">
        <v>101</v>
      </c>
      <c r="E35" s="60" t="s">
        <v>102</v>
      </c>
      <c r="F35" s="61">
        <v>37773</v>
      </c>
      <c r="G35" s="62" t="s">
        <v>18</v>
      </c>
      <c r="H35" s="60" t="s">
        <v>19</v>
      </c>
      <c r="I35" s="60" t="s">
        <v>41</v>
      </c>
      <c r="J35" s="60" t="s">
        <v>34</v>
      </c>
      <c r="K35" s="63">
        <v>87000</v>
      </c>
      <c r="L35" t="str">
        <f t="shared" si="0"/>
        <v>Shankar</v>
      </c>
    </row>
    <row r="36" spans="3:12" x14ac:dyDescent="0.3">
      <c r="C36" s="59">
        <v>150954</v>
      </c>
      <c r="D36" s="60" t="s">
        <v>103</v>
      </c>
      <c r="E36" s="60" t="s">
        <v>102</v>
      </c>
      <c r="F36" s="61">
        <v>35495</v>
      </c>
      <c r="G36" s="62" t="s">
        <v>18</v>
      </c>
      <c r="H36" s="60" t="s">
        <v>19</v>
      </c>
      <c r="I36" s="60" t="s">
        <v>94</v>
      </c>
      <c r="J36" s="60" t="s">
        <v>34</v>
      </c>
      <c r="K36" s="63">
        <v>57000</v>
      </c>
      <c r="L36" t="str">
        <f t="shared" si="0"/>
        <v>Kawdoor</v>
      </c>
    </row>
    <row r="37" spans="3:12" x14ac:dyDescent="0.3">
      <c r="C37" s="59">
        <v>150874</v>
      </c>
      <c r="D37" s="60" t="s">
        <v>104</v>
      </c>
      <c r="E37" s="60" t="s">
        <v>102</v>
      </c>
      <c r="F37" s="61">
        <v>37890</v>
      </c>
      <c r="G37" s="62" t="s">
        <v>18</v>
      </c>
      <c r="H37" s="60" t="s">
        <v>19</v>
      </c>
      <c r="I37" s="60" t="s">
        <v>38</v>
      </c>
      <c r="J37" s="60" t="s">
        <v>52</v>
      </c>
      <c r="K37" s="63">
        <v>27000</v>
      </c>
      <c r="L37" t="str">
        <f t="shared" si="0"/>
        <v>Venitha</v>
      </c>
    </row>
    <row r="38" spans="3:12" x14ac:dyDescent="0.3">
      <c r="C38" s="59">
        <v>150798</v>
      </c>
      <c r="D38" s="60" t="s">
        <v>105</v>
      </c>
      <c r="E38" s="60" t="s">
        <v>102</v>
      </c>
      <c r="F38" s="61">
        <v>28276</v>
      </c>
      <c r="G38" s="62" t="s">
        <v>18</v>
      </c>
      <c r="H38" s="60" t="s">
        <v>19</v>
      </c>
      <c r="I38" s="60" t="s">
        <v>26</v>
      </c>
      <c r="J38" s="60" t="s">
        <v>21</v>
      </c>
      <c r="K38" s="63">
        <v>81000</v>
      </c>
      <c r="L38" t="str">
        <f t="shared" si="0"/>
        <v>Tulsidas</v>
      </c>
    </row>
    <row r="39" spans="3:12" x14ac:dyDescent="0.3">
      <c r="C39" s="59">
        <v>150830</v>
      </c>
      <c r="D39" s="60" t="s">
        <v>106</v>
      </c>
      <c r="E39" s="60" t="s">
        <v>107</v>
      </c>
      <c r="F39" s="61">
        <v>29037</v>
      </c>
      <c r="G39" s="62" t="s">
        <v>18</v>
      </c>
      <c r="H39" s="60" t="s">
        <v>19</v>
      </c>
      <c r="I39" s="60" t="s">
        <v>94</v>
      </c>
      <c r="J39" s="60" t="s">
        <v>21</v>
      </c>
      <c r="K39" s="63">
        <v>52000</v>
      </c>
      <c r="L39" t="str">
        <f t="shared" si="0"/>
        <v>Rajeev</v>
      </c>
    </row>
    <row r="40" spans="3:12" x14ac:dyDescent="0.3">
      <c r="C40" s="59">
        <v>150929</v>
      </c>
      <c r="D40" s="60" t="s">
        <v>108</v>
      </c>
      <c r="E40" s="60" t="s">
        <v>109</v>
      </c>
      <c r="F40" s="61">
        <v>26739</v>
      </c>
      <c r="G40" s="62" t="s">
        <v>32</v>
      </c>
      <c r="H40" s="60" t="s">
        <v>19</v>
      </c>
      <c r="I40" s="60" t="s">
        <v>38</v>
      </c>
      <c r="J40" s="60" t="s">
        <v>34</v>
      </c>
      <c r="K40" s="63">
        <v>58000</v>
      </c>
      <c r="L40" t="str">
        <f t="shared" si="0"/>
        <v>Bobby</v>
      </c>
    </row>
    <row r="41" spans="3:12" x14ac:dyDescent="0.3">
      <c r="C41" s="59">
        <v>150982</v>
      </c>
      <c r="D41" s="60" t="s">
        <v>110</v>
      </c>
      <c r="E41" s="60" t="s">
        <v>111</v>
      </c>
      <c r="F41" s="61">
        <v>35574</v>
      </c>
      <c r="G41" s="62" t="s">
        <v>32</v>
      </c>
      <c r="H41" s="60" t="s">
        <v>19</v>
      </c>
      <c r="I41" s="60" t="s">
        <v>38</v>
      </c>
      <c r="J41" s="60" t="s">
        <v>46</v>
      </c>
      <c r="K41" s="63">
        <v>47000</v>
      </c>
      <c r="L41" t="str">
        <f t="shared" si="0"/>
        <v>Jitendra</v>
      </c>
    </row>
    <row r="42" spans="3:12" x14ac:dyDescent="0.3">
      <c r="C42" s="59">
        <v>150821</v>
      </c>
      <c r="D42" s="60" t="s">
        <v>112</v>
      </c>
      <c r="E42" s="60" t="s">
        <v>113</v>
      </c>
      <c r="F42" s="61">
        <v>29966</v>
      </c>
      <c r="G42" s="62" t="s">
        <v>32</v>
      </c>
      <c r="H42" s="60" t="s">
        <v>25</v>
      </c>
      <c r="I42" s="60" t="s">
        <v>65</v>
      </c>
      <c r="J42" s="60" t="s">
        <v>21</v>
      </c>
      <c r="K42" s="63">
        <v>26000</v>
      </c>
      <c r="L42" t="str">
        <f t="shared" si="0"/>
        <v>Yashraj</v>
      </c>
    </row>
    <row r="43" spans="3:12" ht="14.25" customHeight="1" x14ac:dyDescent="0.3"/>
    <row r="44" spans="3:12" ht="14.25" customHeight="1" x14ac:dyDescent="0.3"/>
    <row r="45" spans="3:12" ht="14.25" customHeight="1" x14ac:dyDescent="0.3"/>
    <row r="46" spans="3:12" ht="14.25" customHeight="1" x14ac:dyDescent="0.3"/>
    <row r="47" spans="3:12" ht="14.25" customHeight="1" x14ac:dyDescent="0.3"/>
    <row r="48" spans="3:12" ht="14.25" customHeight="1" x14ac:dyDescent="0.3"/>
    <row r="49" customFormat="1" ht="14.25" customHeight="1" x14ac:dyDescent="0.3"/>
    <row r="50" customFormat="1" ht="14.25" customHeight="1" x14ac:dyDescent="0.3"/>
    <row r="51" customFormat="1" ht="14.25" customHeight="1" x14ac:dyDescent="0.3"/>
    <row r="52" customFormat="1" ht="14.25" customHeight="1" x14ac:dyDescent="0.3"/>
    <row r="53" customFormat="1" ht="14.25" customHeight="1" x14ac:dyDescent="0.3"/>
    <row r="54" customFormat="1" ht="14.25" customHeight="1" x14ac:dyDescent="0.3"/>
    <row r="55" customFormat="1" ht="14.25" customHeight="1" x14ac:dyDescent="0.3"/>
    <row r="56" customFormat="1" ht="14.25" customHeight="1" x14ac:dyDescent="0.3"/>
    <row r="57" customFormat="1" ht="14.25" customHeight="1" x14ac:dyDescent="0.3"/>
    <row r="58" customFormat="1" ht="14.25" customHeight="1" x14ac:dyDescent="0.3"/>
    <row r="59" customFormat="1" ht="14.25" customHeight="1" x14ac:dyDescent="0.3"/>
    <row r="60" customFormat="1" ht="14.25" customHeight="1" x14ac:dyDescent="0.3"/>
    <row r="61" customFormat="1" ht="14.25" customHeight="1" x14ac:dyDescent="0.3"/>
    <row r="62" customFormat="1" ht="14.25" customHeight="1" x14ac:dyDescent="0.3"/>
    <row r="63" customFormat="1" ht="14.25" customHeight="1" x14ac:dyDescent="0.3"/>
    <row r="64" customFormat="1" ht="14.25" customHeight="1" x14ac:dyDescent="0.3"/>
    <row r="65" customFormat="1" ht="14.25" customHeight="1" x14ac:dyDescent="0.3"/>
    <row r="66" customFormat="1" ht="14.25" customHeight="1" x14ac:dyDescent="0.3"/>
    <row r="67" customFormat="1" ht="14.25" customHeight="1" x14ac:dyDescent="0.3"/>
    <row r="68" customFormat="1" ht="14.25" customHeight="1" x14ac:dyDescent="0.3"/>
    <row r="69" customFormat="1" ht="14.25" customHeight="1" x14ac:dyDescent="0.3"/>
    <row r="70" customFormat="1" ht="14.25" customHeight="1" x14ac:dyDescent="0.3"/>
    <row r="71" customFormat="1" ht="14.25" customHeight="1" x14ac:dyDescent="0.3"/>
    <row r="72" customFormat="1" ht="14.25" customHeight="1" x14ac:dyDescent="0.3"/>
    <row r="73" customFormat="1" ht="14.25" customHeight="1" x14ac:dyDescent="0.3"/>
    <row r="74" customFormat="1" ht="14.25" customHeight="1" x14ac:dyDescent="0.3"/>
    <row r="75" customFormat="1" ht="14.25" customHeight="1" x14ac:dyDescent="0.3"/>
    <row r="76" customFormat="1" ht="14.25" customHeight="1" x14ac:dyDescent="0.3"/>
    <row r="77" customFormat="1" ht="14.25" customHeight="1" x14ac:dyDescent="0.3"/>
    <row r="78" customFormat="1" ht="14.25" customHeight="1" x14ac:dyDescent="0.3"/>
    <row r="79" customFormat="1" ht="14.25" customHeight="1" x14ac:dyDescent="0.3"/>
    <row r="80" customFormat="1" ht="14.25" customHeight="1" x14ac:dyDescent="0.3"/>
    <row r="81" customFormat="1" ht="14.25" customHeight="1" x14ac:dyDescent="0.3"/>
    <row r="82" customFormat="1" ht="14.25" customHeight="1" x14ac:dyDescent="0.3"/>
    <row r="83" customFormat="1" ht="14.25" customHeight="1" x14ac:dyDescent="0.3"/>
    <row r="84" customFormat="1" ht="14.25" customHeight="1" x14ac:dyDescent="0.3"/>
    <row r="85" customFormat="1" ht="14.25" customHeight="1" x14ac:dyDescent="0.3"/>
    <row r="86" customFormat="1" ht="14.25" customHeight="1" x14ac:dyDescent="0.3"/>
    <row r="87" customFormat="1" ht="14.25" customHeight="1" x14ac:dyDescent="0.3"/>
    <row r="88" customFormat="1" ht="14.25" customHeight="1" x14ac:dyDescent="0.3"/>
    <row r="89" customFormat="1" ht="14.25" customHeight="1" x14ac:dyDescent="0.3"/>
    <row r="90" customFormat="1" ht="14.25" customHeight="1" x14ac:dyDescent="0.3"/>
    <row r="91" customFormat="1" ht="14.25" customHeight="1" x14ac:dyDescent="0.3"/>
    <row r="92" customFormat="1" ht="14.25" customHeight="1" x14ac:dyDescent="0.3"/>
    <row r="93" customFormat="1" ht="14.25" customHeight="1" x14ac:dyDescent="0.3"/>
    <row r="94" customFormat="1" ht="14.25" customHeight="1" x14ac:dyDescent="0.3"/>
    <row r="95" customFormat="1" ht="14.25" customHeight="1" x14ac:dyDescent="0.3"/>
    <row r="96" customFormat="1" ht="14.25" customHeight="1" x14ac:dyDescent="0.3"/>
    <row r="97" customFormat="1" ht="14.25" customHeight="1" x14ac:dyDescent="0.3"/>
    <row r="98" customFormat="1" ht="14.25" customHeight="1" x14ac:dyDescent="0.3"/>
    <row r="99" customFormat="1" ht="14.25" customHeight="1" x14ac:dyDescent="0.3"/>
    <row r="100" customFormat="1" ht="14.25" customHeight="1" x14ac:dyDescent="0.3"/>
    <row r="101" customFormat="1" ht="14.25" customHeight="1" x14ac:dyDescent="0.3"/>
    <row r="102" customFormat="1" ht="14.25" customHeight="1" x14ac:dyDescent="0.3"/>
    <row r="103" customFormat="1" ht="14.25" customHeight="1" x14ac:dyDescent="0.3"/>
    <row r="104" customFormat="1" ht="14.25" customHeight="1" x14ac:dyDescent="0.3"/>
    <row r="105" customFormat="1" ht="14.25" customHeight="1" x14ac:dyDescent="0.3"/>
    <row r="106" customFormat="1" ht="14.25" customHeight="1" x14ac:dyDescent="0.3"/>
    <row r="107" customFormat="1" ht="14.25" customHeight="1" x14ac:dyDescent="0.3"/>
    <row r="108" customFormat="1" ht="14.25" customHeight="1" x14ac:dyDescent="0.3"/>
    <row r="109" customFormat="1" ht="14.25" customHeight="1" x14ac:dyDescent="0.3"/>
    <row r="110" customFormat="1" ht="14.25" customHeight="1" x14ac:dyDescent="0.3"/>
    <row r="111" customFormat="1" ht="14.25" customHeight="1" x14ac:dyDescent="0.3"/>
    <row r="112" customFormat="1" ht="14.25" customHeight="1" x14ac:dyDescent="0.3"/>
    <row r="113" customFormat="1" ht="14.25" customHeight="1" x14ac:dyDescent="0.3"/>
    <row r="114" customFormat="1" ht="14.25" customHeight="1" x14ac:dyDescent="0.3"/>
    <row r="115" customFormat="1" ht="14.25" customHeight="1" x14ac:dyDescent="0.3"/>
    <row r="116" customFormat="1" ht="14.25" customHeight="1" x14ac:dyDescent="0.3"/>
    <row r="117" customFormat="1" ht="14.25" customHeight="1" x14ac:dyDescent="0.3"/>
    <row r="118" customFormat="1" ht="14.25" customHeight="1" x14ac:dyDescent="0.3"/>
    <row r="119" customFormat="1" ht="14.25" customHeight="1" x14ac:dyDescent="0.3"/>
    <row r="120" customFormat="1" ht="14.25" customHeight="1" x14ac:dyDescent="0.3"/>
    <row r="121" customFormat="1" ht="14.25" customHeight="1" x14ac:dyDescent="0.3"/>
    <row r="122" customFormat="1" ht="14.25" customHeight="1" x14ac:dyDescent="0.3"/>
    <row r="123" customFormat="1" ht="14.25" customHeight="1" x14ac:dyDescent="0.3"/>
    <row r="124" customFormat="1" ht="14.25" customHeight="1" x14ac:dyDescent="0.3"/>
    <row r="125" customFormat="1" ht="14.25" customHeight="1" x14ac:dyDescent="0.3"/>
    <row r="126" customFormat="1" ht="14.25" customHeight="1" x14ac:dyDescent="0.3"/>
    <row r="127" customFormat="1" ht="14.25" customHeight="1" x14ac:dyDescent="0.3"/>
    <row r="128" customFormat="1" ht="14.25" customHeight="1" x14ac:dyDescent="0.3"/>
    <row r="129" customFormat="1" ht="14.25" customHeight="1" x14ac:dyDescent="0.3"/>
    <row r="130" customFormat="1" ht="14.25" customHeight="1" x14ac:dyDescent="0.3"/>
    <row r="131" customFormat="1" ht="14.25" customHeight="1" x14ac:dyDescent="0.3"/>
    <row r="132" customFormat="1" ht="14.25" customHeight="1" x14ac:dyDescent="0.3"/>
    <row r="133" customFormat="1" ht="14.25" customHeight="1" x14ac:dyDescent="0.3"/>
    <row r="134" customFormat="1" ht="14.25" customHeight="1" x14ac:dyDescent="0.3"/>
    <row r="135" customFormat="1" ht="14.25" customHeight="1" x14ac:dyDescent="0.3"/>
    <row r="136" customFormat="1" ht="14.25" customHeight="1" x14ac:dyDescent="0.3"/>
    <row r="137" customFormat="1" ht="14.25" customHeight="1" x14ac:dyDescent="0.3"/>
    <row r="138" customFormat="1" ht="14.25" customHeight="1" x14ac:dyDescent="0.3"/>
    <row r="139" customFormat="1" ht="14.25" customHeight="1" x14ac:dyDescent="0.3"/>
    <row r="140" customFormat="1" ht="14.25" customHeight="1" x14ac:dyDescent="0.3"/>
    <row r="141" customFormat="1" ht="14.25" customHeight="1" x14ac:dyDescent="0.3"/>
    <row r="142" customFormat="1" ht="14.25" customHeight="1" x14ac:dyDescent="0.3"/>
    <row r="143" customFormat="1" ht="14.25" customHeight="1" x14ac:dyDescent="0.3"/>
    <row r="144" customFormat="1" ht="14.25" customHeight="1" x14ac:dyDescent="0.3"/>
    <row r="145" customFormat="1" ht="14.25" customHeight="1" x14ac:dyDescent="0.3"/>
    <row r="146" customFormat="1" ht="14.25" customHeight="1" x14ac:dyDescent="0.3"/>
    <row r="147" customFormat="1" ht="14.25" customHeight="1" x14ac:dyDescent="0.3"/>
    <row r="148" customFormat="1" ht="14.25" customHeight="1" x14ac:dyDescent="0.3"/>
    <row r="149" customFormat="1" ht="14.25" customHeight="1" x14ac:dyDescent="0.3"/>
    <row r="150" customFormat="1" ht="14.25" customHeight="1" x14ac:dyDescent="0.3"/>
    <row r="151" customFormat="1" ht="14.25" customHeight="1" x14ac:dyDescent="0.3"/>
    <row r="152" customFormat="1" ht="14.25" customHeight="1" x14ac:dyDescent="0.3"/>
    <row r="153" customFormat="1" ht="14.25" customHeight="1" x14ac:dyDescent="0.3"/>
    <row r="154" customFormat="1" ht="14.25" customHeight="1" x14ac:dyDescent="0.3"/>
    <row r="155" customFormat="1" ht="14.25" customHeight="1" x14ac:dyDescent="0.3"/>
    <row r="156" customFormat="1" ht="14.25" customHeight="1" x14ac:dyDescent="0.3"/>
    <row r="157" customFormat="1" ht="14.25" customHeight="1" x14ac:dyDescent="0.3"/>
    <row r="158" customFormat="1" ht="14.25" customHeight="1" x14ac:dyDescent="0.3"/>
    <row r="159" customFormat="1" ht="14.25" customHeight="1" x14ac:dyDescent="0.3"/>
    <row r="160" customFormat="1" ht="14.25" customHeight="1" x14ac:dyDescent="0.3"/>
    <row r="161" customFormat="1" ht="14.25" customHeight="1" x14ac:dyDescent="0.3"/>
    <row r="162" customFormat="1" ht="14.25" customHeight="1" x14ac:dyDescent="0.3"/>
    <row r="163" customFormat="1" ht="14.25" customHeight="1" x14ac:dyDescent="0.3"/>
    <row r="164" customFormat="1" ht="14.25" customHeight="1" x14ac:dyDescent="0.3"/>
    <row r="165" customFormat="1" ht="14.25" customHeight="1" x14ac:dyDescent="0.3"/>
    <row r="166" customFormat="1" ht="14.25" customHeight="1" x14ac:dyDescent="0.3"/>
    <row r="167" customFormat="1" ht="14.25" customHeight="1" x14ac:dyDescent="0.3"/>
    <row r="168" customFormat="1" ht="14.25" customHeight="1" x14ac:dyDescent="0.3"/>
    <row r="169" customFormat="1" ht="14.25" customHeight="1" x14ac:dyDescent="0.3"/>
    <row r="170" customFormat="1" ht="14.25" customHeight="1" x14ac:dyDescent="0.3"/>
    <row r="171" customFormat="1" ht="14.25" customHeight="1" x14ac:dyDescent="0.3"/>
    <row r="172" customFormat="1" ht="14.25" customHeight="1" x14ac:dyDescent="0.3"/>
    <row r="173" customFormat="1" ht="14.25" customHeight="1" x14ac:dyDescent="0.3"/>
    <row r="174" customFormat="1" ht="14.25" customHeight="1" x14ac:dyDescent="0.3"/>
    <row r="175" customFormat="1" ht="14.25" customHeight="1" x14ac:dyDescent="0.3"/>
    <row r="176" customFormat="1" ht="14.25" customHeight="1" x14ac:dyDescent="0.3"/>
    <row r="177" customFormat="1" ht="14.25" customHeight="1" x14ac:dyDescent="0.3"/>
    <row r="178" customFormat="1" ht="14.25" customHeight="1" x14ac:dyDescent="0.3"/>
    <row r="179" customFormat="1" ht="14.25" customHeight="1" x14ac:dyDescent="0.3"/>
    <row r="180" customFormat="1" ht="14.25" customHeight="1" x14ac:dyDescent="0.3"/>
    <row r="181" customFormat="1" ht="14.25" customHeight="1" x14ac:dyDescent="0.3"/>
    <row r="182" customFormat="1" ht="14.25" customHeight="1" x14ac:dyDescent="0.3"/>
    <row r="183" customFormat="1" ht="14.25" customHeight="1" x14ac:dyDescent="0.3"/>
    <row r="184" customFormat="1" ht="14.25" customHeight="1" x14ac:dyDescent="0.3"/>
    <row r="185" customFormat="1" ht="14.25" customHeight="1" x14ac:dyDescent="0.3"/>
    <row r="186" customFormat="1" ht="14.25" customHeight="1" x14ac:dyDescent="0.3"/>
    <row r="187" customFormat="1" ht="14.25" customHeight="1" x14ac:dyDescent="0.3"/>
    <row r="188" customFormat="1" ht="14.25" customHeight="1" x14ac:dyDescent="0.3"/>
    <row r="189" customFormat="1" ht="14.25" customHeight="1" x14ac:dyDescent="0.3"/>
    <row r="190" customFormat="1" ht="14.25" customHeight="1" x14ac:dyDescent="0.3"/>
    <row r="191" customFormat="1" ht="14.25" customHeight="1" x14ac:dyDescent="0.3"/>
    <row r="192" customFormat="1" ht="14.25" customHeight="1" x14ac:dyDescent="0.3"/>
    <row r="193" customFormat="1" ht="14.25" customHeight="1" x14ac:dyDescent="0.3"/>
    <row r="194" customFormat="1" ht="14.25" customHeight="1" x14ac:dyDescent="0.3"/>
    <row r="195" customFormat="1" ht="14.25" customHeight="1" x14ac:dyDescent="0.3"/>
    <row r="196" customFormat="1" ht="14.25" customHeight="1" x14ac:dyDescent="0.3"/>
    <row r="197" customFormat="1" ht="14.25" customHeight="1" x14ac:dyDescent="0.3"/>
    <row r="198" customFormat="1" ht="14.25" customHeight="1" x14ac:dyDescent="0.3"/>
    <row r="199" customFormat="1" ht="14.25" customHeight="1" x14ac:dyDescent="0.3"/>
    <row r="200" customFormat="1" ht="14.25" customHeight="1" x14ac:dyDescent="0.3"/>
    <row r="201" customFormat="1" ht="14.25" customHeight="1" x14ac:dyDescent="0.3"/>
    <row r="202" customFormat="1" ht="14.25" customHeight="1" x14ac:dyDescent="0.3"/>
    <row r="203" customFormat="1" ht="14.25" customHeight="1" x14ac:dyDescent="0.3"/>
    <row r="204" customFormat="1" ht="14.25" customHeight="1" x14ac:dyDescent="0.3"/>
    <row r="205" customFormat="1" ht="14.25" customHeight="1" x14ac:dyDescent="0.3"/>
    <row r="206" customFormat="1" ht="14.25" customHeight="1" x14ac:dyDescent="0.3"/>
    <row r="207" customFormat="1" ht="14.25" customHeight="1" x14ac:dyDescent="0.3"/>
    <row r="208" customFormat="1" ht="14.25" customHeight="1" x14ac:dyDescent="0.3"/>
    <row r="209" customFormat="1" ht="14.25" customHeight="1" x14ac:dyDescent="0.3"/>
    <row r="210" customFormat="1" ht="14.25" customHeight="1" x14ac:dyDescent="0.3"/>
    <row r="211" customFormat="1" ht="14.25" customHeight="1" x14ac:dyDescent="0.3"/>
    <row r="212" customFormat="1" ht="14.25" customHeight="1" x14ac:dyDescent="0.3"/>
    <row r="213" customFormat="1" ht="14.25" customHeight="1" x14ac:dyDescent="0.3"/>
    <row r="214" customFormat="1" ht="14.25" customHeight="1" x14ac:dyDescent="0.3"/>
    <row r="215" customFormat="1" ht="14.25" customHeight="1" x14ac:dyDescent="0.3"/>
    <row r="216" customFormat="1" ht="14.25" customHeight="1" x14ac:dyDescent="0.3"/>
    <row r="217" customFormat="1" ht="14.25" customHeight="1" x14ac:dyDescent="0.3"/>
    <row r="218" customFormat="1" ht="14.25" customHeight="1" x14ac:dyDescent="0.3"/>
    <row r="219" customFormat="1" ht="14.25" customHeight="1" x14ac:dyDescent="0.3"/>
    <row r="220" customFormat="1" ht="14.25" customHeight="1" x14ac:dyDescent="0.3"/>
    <row r="221" customFormat="1" ht="14.25" customHeight="1" x14ac:dyDescent="0.3"/>
    <row r="222" customFormat="1" ht="14.25" customHeight="1" x14ac:dyDescent="0.3"/>
    <row r="223" customFormat="1" ht="14.25" customHeight="1" x14ac:dyDescent="0.3"/>
    <row r="224" customFormat="1" ht="14.25" customHeight="1" x14ac:dyDescent="0.3"/>
    <row r="225" customFormat="1" ht="14.25" customHeight="1" x14ac:dyDescent="0.3"/>
    <row r="226" customFormat="1" ht="14.25" customHeight="1" x14ac:dyDescent="0.3"/>
    <row r="227" customFormat="1" ht="14.25" customHeight="1" x14ac:dyDescent="0.3"/>
    <row r="228" customFormat="1" ht="14.25" customHeight="1" x14ac:dyDescent="0.3"/>
    <row r="229" customFormat="1" ht="14.25" customHeight="1" x14ac:dyDescent="0.3"/>
    <row r="230" customFormat="1" ht="14.25" customHeight="1" x14ac:dyDescent="0.3"/>
    <row r="231" customFormat="1" ht="14.25" customHeight="1" x14ac:dyDescent="0.3"/>
    <row r="232" customFormat="1" ht="14.25" customHeight="1" x14ac:dyDescent="0.3"/>
    <row r="233" customFormat="1" ht="14.25" customHeight="1" x14ac:dyDescent="0.3"/>
    <row r="234" customFormat="1" ht="14.25" customHeight="1" x14ac:dyDescent="0.3"/>
    <row r="235" customFormat="1" ht="14.25" customHeight="1" x14ac:dyDescent="0.3"/>
    <row r="236" customFormat="1" ht="14.25" customHeight="1" x14ac:dyDescent="0.3"/>
    <row r="237" customFormat="1" ht="14.25" customHeight="1" x14ac:dyDescent="0.3"/>
    <row r="238" customFormat="1" ht="14.25" customHeight="1" x14ac:dyDescent="0.3"/>
    <row r="239" customFormat="1" ht="14.25" customHeight="1" x14ac:dyDescent="0.3"/>
    <row r="240" customFormat="1" ht="14.25" customHeight="1" x14ac:dyDescent="0.3"/>
    <row r="241" customFormat="1" ht="14.25" customHeight="1" x14ac:dyDescent="0.3"/>
    <row r="242" customFormat="1" ht="14.25" customHeight="1" x14ac:dyDescent="0.3"/>
    <row r="243" customFormat="1" ht="14.25" customHeight="1" x14ac:dyDescent="0.3"/>
    <row r="244" customFormat="1" ht="14.25" customHeight="1" x14ac:dyDescent="0.3"/>
    <row r="245" customFormat="1" ht="14.25" customHeight="1" x14ac:dyDescent="0.3"/>
    <row r="246" customFormat="1" ht="14.25" customHeight="1" x14ac:dyDescent="0.3"/>
    <row r="247" customFormat="1" ht="14.25" customHeight="1" x14ac:dyDescent="0.3"/>
    <row r="248" customFormat="1" ht="14.25" customHeight="1" x14ac:dyDescent="0.3"/>
    <row r="249" customFormat="1" ht="14.25" customHeight="1" x14ac:dyDescent="0.3"/>
    <row r="250" customFormat="1" ht="14.25" customHeight="1" x14ac:dyDescent="0.3"/>
    <row r="251" customFormat="1" ht="14.25" customHeight="1" x14ac:dyDescent="0.3"/>
    <row r="252" customFormat="1" ht="14.25" customHeight="1" x14ac:dyDescent="0.3"/>
    <row r="253" customFormat="1" ht="14.25" customHeight="1" x14ac:dyDescent="0.3"/>
    <row r="254" customFormat="1" ht="14.25" customHeight="1" x14ac:dyDescent="0.3"/>
    <row r="255" customFormat="1" ht="14.25" customHeight="1" x14ac:dyDescent="0.3"/>
    <row r="256" customFormat="1" ht="14.25" customHeight="1" x14ac:dyDescent="0.3"/>
    <row r="257" customFormat="1" ht="14.25" customHeight="1" x14ac:dyDescent="0.3"/>
    <row r="258" customFormat="1" ht="14.25" customHeight="1" x14ac:dyDescent="0.3"/>
    <row r="259" customFormat="1" ht="14.25" customHeight="1" x14ac:dyDescent="0.3"/>
    <row r="260" customFormat="1" ht="14.25" customHeight="1" x14ac:dyDescent="0.3"/>
    <row r="261" customFormat="1" ht="14.25" customHeight="1" x14ac:dyDescent="0.3"/>
    <row r="262" customFormat="1" ht="14.25" customHeight="1" x14ac:dyDescent="0.3"/>
    <row r="263" customFormat="1" ht="14.25" customHeight="1" x14ac:dyDescent="0.3"/>
    <row r="264" customFormat="1" ht="14.25" customHeight="1" x14ac:dyDescent="0.3"/>
    <row r="265" customFormat="1" ht="14.25" customHeight="1" x14ac:dyDescent="0.3"/>
    <row r="266" customFormat="1" ht="14.25" customHeight="1" x14ac:dyDescent="0.3"/>
    <row r="267" customFormat="1" ht="14.25" customHeight="1" x14ac:dyDescent="0.3"/>
    <row r="268" customFormat="1" ht="14.25" customHeight="1" x14ac:dyDescent="0.3"/>
    <row r="269" customFormat="1" ht="14.25" customHeight="1" x14ac:dyDescent="0.3"/>
    <row r="270" customFormat="1" ht="14.25" customHeight="1" x14ac:dyDescent="0.3"/>
    <row r="271" customFormat="1" ht="14.25" customHeight="1" x14ac:dyDescent="0.3"/>
    <row r="272" customFormat="1" ht="14.25" customHeight="1" x14ac:dyDescent="0.3"/>
    <row r="273" customFormat="1" ht="14.25" customHeight="1" x14ac:dyDescent="0.3"/>
    <row r="274" customFormat="1" ht="14.25" customHeight="1" x14ac:dyDescent="0.3"/>
    <row r="275" customFormat="1" ht="14.25" customHeight="1" x14ac:dyDescent="0.3"/>
    <row r="276" customFormat="1" ht="14.25" customHeight="1" x14ac:dyDescent="0.3"/>
    <row r="277" customFormat="1" ht="14.25" customHeight="1" x14ac:dyDescent="0.3"/>
    <row r="278" customFormat="1" ht="14.25" customHeight="1" x14ac:dyDescent="0.3"/>
    <row r="279" customFormat="1" ht="14.25" customHeight="1" x14ac:dyDescent="0.3"/>
    <row r="280" customFormat="1" ht="14.25" customHeight="1" x14ac:dyDescent="0.3"/>
    <row r="281" customFormat="1" ht="14.25" customHeight="1" x14ac:dyDescent="0.3"/>
    <row r="282" customFormat="1" ht="14.25" customHeight="1" x14ac:dyDescent="0.3"/>
    <row r="283" customFormat="1" ht="14.25" customHeight="1" x14ac:dyDescent="0.3"/>
    <row r="284" customFormat="1" ht="14.25" customHeight="1" x14ac:dyDescent="0.3"/>
    <row r="285" customFormat="1" ht="14.25" customHeight="1" x14ac:dyDescent="0.3"/>
    <row r="286" customFormat="1" ht="14.25" customHeight="1" x14ac:dyDescent="0.3"/>
    <row r="287" customFormat="1" ht="14.25" customHeight="1" x14ac:dyDescent="0.3"/>
    <row r="288" customFormat="1" ht="14.25" customHeight="1" x14ac:dyDescent="0.3"/>
    <row r="289" customFormat="1" ht="14.25" customHeight="1" x14ac:dyDescent="0.3"/>
    <row r="290" customFormat="1" ht="14.25" customHeight="1" x14ac:dyDescent="0.3"/>
    <row r="291" customFormat="1" ht="14.25" customHeight="1" x14ac:dyDescent="0.3"/>
    <row r="292" customFormat="1" ht="14.25" customHeight="1" x14ac:dyDescent="0.3"/>
    <row r="293" customFormat="1" ht="14.25" customHeight="1" x14ac:dyDescent="0.3"/>
    <row r="294" customFormat="1" ht="14.25" customHeight="1" x14ac:dyDescent="0.3"/>
    <row r="295" customFormat="1" ht="14.25" customHeight="1" x14ac:dyDescent="0.3"/>
    <row r="296" customFormat="1" ht="14.25" customHeight="1" x14ac:dyDescent="0.3"/>
    <row r="297" customFormat="1" ht="14.25" customHeight="1" x14ac:dyDescent="0.3"/>
    <row r="298" customFormat="1" ht="14.25" customHeight="1" x14ac:dyDescent="0.3"/>
    <row r="299" customFormat="1" ht="14.25" customHeight="1" x14ac:dyDescent="0.3"/>
    <row r="300" customFormat="1" ht="14.25" customHeight="1" x14ac:dyDescent="0.3"/>
    <row r="301" customFormat="1" ht="14.25" customHeight="1" x14ac:dyDescent="0.3"/>
    <row r="302" customFormat="1" ht="14.25" customHeight="1" x14ac:dyDescent="0.3"/>
    <row r="303" customFormat="1" ht="14.25" customHeight="1" x14ac:dyDescent="0.3"/>
    <row r="304" customFormat="1" ht="14.25" customHeight="1" x14ac:dyDescent="0.3"/>
    <row r="305" customFormat="1" ht="14.25" customHeight="1" x14ac:dyDescent="0.3"/>
    <row r="306" customFormat="1" ht="14.25" customHeight="1" x14ac:dyDescent="0.3"/>
    <row r="307" customFormat="1" ht="14.25" customHeight="1" x14ac:dyDescent="0.3"/>
    <row r="308" customFormat="1" ht="14.25" customHeight="1" x14ac:dyDescent="0.3"/>
    <row r="309" customFormat="1" ht="14.25" customHeight="1" x14ac:dyDescent="0.3"/>
    <row r="310" customFormat="1" ht="14.25" customHeight="1" x14ac:dyDescent="0.3"/>
    <row r="311" customFormat="1" ht="14.25" customHeight="1" x14ac:dyDescent="0.3"/>
    <row r="312" customFormat="1" ht="14.25" customHeight="1" x14ac:dyDescent="0.3"/>
    <row r="313" customFormat="1" ht="14.25" customHeight="1" x14ac:dyDescent="0.3"/>
    <row r="314" customFormat="1" ht="14.25" customHeight="1" x14ac:dyDescent="0.3"/>
    <row r="315" customFormat="1" ht="14.25" customHeight="1" x14ac:dyDescent="0.3"/>
    <row r="316" customFormat="1" ht="14.25" customHeight="1" x14ac:dyDescent="0.3"/>
    <row r="317" customFormat="1" ht="14.25" customHeight="1" x14ac:dyDescent="0.3"/>
    <row r="318" customFormat="1" ht="14.25" customHeight="1" x14ac:dyDescent="0.3"/>
    <row r="319" customFormat="1" ht="14.25" customHeight="1" x14ac:dyDescent="0.3"/>
    <row r="320" customFormat="1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  <row r="1000" customFormat="1" ht="14.25" customHeight="1" x14ac:dyDescent="0.3"/>
  </sheetData>
  <mergeCells count="1">
    <mergeCell ref="M9:N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2C5CC-06A0-4250-9FE1-4A3BFD75A67D}">
  <sheetPr codeName="Sheet8"/>
  <dimension ref="B1:I1000"/>
  <sheetViews>
    <sheetView workbookViewId="0">
      <selection activeCell="I12" sqref="I12"/>
    </sheetView>
  </sheetViews>
  <sheetFormatPr defaultColWidth="14.44140625" defaultRowHeight="14.4" x14ac:dyDescent="0.3"/>
  <cols>
    <col min="1" max="1" width="8.6640625" customWidth="1"/>
    <col min="2" max="2" width="16.44140625" bestFit="1" customWidth="1"/>
    <col min="3" max="7" width="8.21875" bestFit="1" customWidth="1"/>
    <col min="8" max="8" width="10" customWidth="1"/>
    <col min="9" max="9" width="17.33203125" customWidth="1"/>
    <col min="10" max="26" width="8.6640625" customWidth="1"/>
  </cols>
  <sheetData>
    <row r="1" spans="2:9" ht="14.25" customHeight="1" x14ac:dyDescent="0.3"/>
    <row r="2" spans="2:9" ht="14.25" customHeight="1" x14ac:dyDescent="0.3"/>
    <row r="3" spans="2:9" ht="14.25" customHeight="1" x14ac:dyDescent="0.3"/>
    <row r="4" spans="2:9" ht="14.25" customHeight="1" x14ac:dyDescent="0.3">
      <c r="B4" s="66" t="s">
        <v>212</v>
      </c>
    </row>
    <row r="5" spans="2:9" ht="14.25" customHeight="1" x14ac:dyDescent="0.3"/>
    <row r="6" spans="2:9" ht="14.25" customHeight="1" x14ac:dyDescent="0.3"/>
    <row r="7" spans="2:9" ht="14.25" customHeight="1" x14ac:dyDescent="0.3"/>
    <row r="8" spans="2:9" x14ac:dyDescent="0.3">
      <c r="B8" s="57" t="s">
        <v>213</v>
      </c>
      <c r="C8" s="57" t="s">
        <v>214</v>
      </c>
      <c r="D8" s="57" t="s">
        <v>215</v>
      </c>
      <c r="E8" s="57" t="s">
        <v>216</v>
      </c>
      <c r="F8" s="57" t="s">
        <v>217</v>
      </c>
      <c r="G8" s="57" t="s">
        <v>218</v>
      </c>
      <c r="H8" s="57" t="s">
        <v>219</v>
      </c>
      <c r="I8" s="57" t="s">
        <v>220</v>
      </c>
    </row>
    <row r="9" spans="2:9" x14ac:dyDescent="0.3">
      <c r="B9" s="67" t="s">
        <v>221</v>
      </c>
      <c r="C9" s="63">
        <v>38.99</v>
      </c>
      <c r="D9" s="63">
        <v>48.6</v>
      </c>
      <c r="E9" s="63">
        <v>43.53</v>
      </c>
      <c r="F9" s="63">
        <v>40.08</v>
      </c>
      <c r="G9" s="63">
        <v>47.92</v>
      </c>
      <c r="H9" s="68">
        <f>MIN($C9:$G9)</f>
        <v>38.99</v>
      </c>
      <c r="I9" s="68" t="str">
        <f>INDEX($C$8:$G$8,MATCH(MIN($C9:$G9),$C9:$G9,0))</f>
        <v>Vendor1</v>
      </c>
    </row>
    <row r="10" spans="2:9" x14ac:dyDescent="0.3">
      <c r="B10" s="67" t="s">
        <v>222</v>
      </c>
      <c r="C10" s="63">
        <v>57.68</v>
      </c>
      <c r="D10" s="63">
        <v>31.8</v>
      </c>
      <c r="E10" s="63">
        <v>52.78</v>
      </c>
      <c r="F10" s="63">
        <v>31.42</v>
      </c>
      <c r="G10" s="63">
        <v>55.19</v>
      </c>
      <c r="H10" s="68">
        <f t="shared" ref="H10:H20" si="0">MIN($C10:$G10)</f>
        <v>31.42</v>
      </c>
      <c r="I10" s="68" t="str">
        <f t="shared" ref="I10:I20" si="1">INDEX($C$8:$G$8,MATCH(MIN($C10:$G10),$C10:$G10,0))</f>
        <v>Vendor4</v>
      </c>
    </row>
    <row r="11" spans="2:9" x14ac:dyDescent="0.3">
      <c r="B11" s="67" t="s">
        <v>223</v>
      </c>
      <c r="C11" s="63">
        <v>53.32</v>
      </c>
      <c r="D11" s="63">
        <v>32.64</v>
      </c>
      <c r="E11" s="63">
        <v>37.69</v>
      </c>
      <c r="F11" s="63">
        <v>48.29</v>
      </c>
      <c r="G11" s="63">
        <v>41.59</v>
      </c>
      <c r="H11" s="68">
        <f t="shared" si="0"/>
        <v>32.64</v>
      </c>
      <c r="I11" s="68" t="str">
        <f t="shared" si="1"/>
        <v>Vendor2</v>
      </c>
    </row>
    <row r="12" spans="2:9" x14ac:dyDescent="0.3">
      <c r="B12" s="67" t="s">
        <v>224</v>
      </c>
      <c r="C12" s="63">
        <v>35.200000000000003</v>
      </c>
      <c r="D12" s="63">
        <v>40.549999999999997</v>
      </c>
      <c r="E12" s="63">
        <v>32.65</v>
      </c>
      <c r="F12" s="63">
        <v>36.81</v>
      </c>
      <c r="G12" s="63">
        <v>41.14</v>
      </c>
      <c r="H12" s="68">
        <f t="shared" si="0"/>
        <v>32.65</v>
      </c>
      <c r="I12" s="68" t="str">
        <f t="shared" si="1"/>
        <v>Vendor3</v>
      </c>
    </row>
    <row r="13" spans="2:9" x14ac:dyDescent="0.3">
      <c r="B13" s="67" t="s">
        <v>225</v>
      </c>
      <c r="C13" s="63">
        <v>56.72</v>
      </c>
      <c r="D13" s="63">
        <v>47.16</v>
      </c>
      <c r="E13" s="63">
        <v>36.42</v>
      </c>
      <c r="F13" s="63">
        <v>49.56</v>
      </c>
      <c r="G13" s="63">
        <v>39.25</v>
      </c>
      <c r="H13" s="68">
        <f t="shared" si="0"/>
        <v>36.42</v>
      </c>
      <c r="I13" s="68" t="str">
        <f t="shared" si="1"/>
        <v>Vendor3</v>
      </c>
    </row>
    <row r="14" spans="2:9" x14ac:dyDescent="0.3">
      <c r="B14" s="67" t="s">
        <v>226</v>
      </c>
      <c r="C14" s="63">
        <v>47.91</v>
      </c>
      <c r="D14" s="63">
        <v>35.08</v>
      </c>
      <c r="E14" s="63">
        <v>51.129999999999995</v>
      </c>
      <c r="F14" s="63">
        <v>49.84</v>
      </c>
      <c r="G14" s="63">
        <v>42.12</v>
      </c>
      <c r="H14" s="68">
        <f t="shared" si="0"/>
        <v>35.08</v>
      </c>
      <c r="I14" s="68" t="str">
        <f t="shared" si="1"/>
        <v>Vendor2</v>
      </c>
    </row>
    <row r="15" spans="2:9" x14ac:dyDescent="0.3">
      <c r="B15" s="67" t="s">
        <v>227</v>
      </c>
      <c r="C15" s="63">
        <v>34.81</v>
      </c>
      <c r="D15" s="63">
        <v>35.11</v>
      </c>
      <c r="E15" s="63">
        <v>48.629999999999995</v>
      </c>
      <c r="F15" s="63">
        <v>33.32</v>
      </c>
      <c r="G15" s="63">
        <v>37.83</v>
      </c>
      <c r="H15" s="68">
        <f t="shared" si="0"/>
        <v>33.32</v>
      </c>
      <c r="I15" s="68" t="str">
        <f t="shared" si="1"/>
        <v>Vendor4</v>
      </c>
    </row>
    <row r="16" spans="2:9" x14ac:dyDescent="0.3">
      <c r="B16" s="67" t="s">
        <v>228</v>
      </c>
      <c r="C16" s="63">
        <v>42.25</v>
      </c>
      <c r="D16" s="63">
        <v>35.76</v>
      </c>
      <c r="E16" s="63">
        <v>58.6</v>
      </c>
      <c r="F16" s="63">
        <v>46.28</v>
      </c>
      <c r="G16" s="63">
        <v>40.53</v>
      </c>
      <c r="H16" s="68">
        <f t="shared" si="0"/>
        <v>35.76</v>
      </c>
      <c r="I16" s="68" t="str">
        <f t="shared" si="1"/>
        <v>Vendor2</v>
      </c>
    </row>
    <row r="17" spans="2:9" x14ac:dyDescent="0.3">
      <c r="B17" s="67" t="s">
        <v>229</v>
      </c>
      <c r="C17" s="63">
        <v>40.14</v>
      </c>
      <c r="D17" s="63">
        <v>42.31</v>
      </c>
      <c r="E17" s="63">
        <v>37.619999999999997</v>
      </c>
      <c r="F17" s="63">
        <v>59.97</v>
      </c>
      <c r="G17" s="63">
        <v>42.57</v>
      </c>
      <c r="H17" s="68">
        <f t="shared" si="0"/>
        <v>37.619999999999997</v>
      </c>
      <c r="I17" s="68" t="str">
        <f t="shared" si="1"/>
        <v>Vendor3</v>
      </c>
    </row>
    <row r="18" spans="2:9" x14ac:dyDescent="0.3">
      <c r="B18" s="67" t="s">
        <v>230</v>
      </c>
      <c r="C18" s="63">
        <v>36.480000000000004</v>
      </c>
      <c r="D18" s="63">
        <v>40.79</v>
      </c>
      <c r="E18" s="63">
        <v>53.239999999999995</v>
      </c>
      <c r="F18" s="63">
        <v>51.010000000000005</v>
      </c>
      <c r="G18" s="63">
        <v>51.239999999999995</v>
      </c>
      <c r="H18" s="68">
        <f t="shared" si="0"/>
        <v>36.480000000000004</v>
      </c>
      <c r="I18" s="68" t="str">
        <f t="shared" si="1"/>
        <v>Vendor1</v>
      </c>
    </row>
    <row r="19" spans="2:9" x14ac:dyDescent="0.3">
      <c r="B19" s="67" t="s">
        <v>231</v>
      </c>
      <c r="C19" s="63">
        <v>38.57</v>
      </c>
      <c r="D19" s="63">
        <v>40.06</v>
      </c>
      <c r="E19" s="63">
        <v>54.71</v>
      </c>
      <c r="F19" s="63">
        <v>39.700000000000003</v>
      </c>
      <c r="G19" s="63">
        <v>54.730000000000004</v>
      </c>
      <c r="H19" s="68">
        <f t="shared" si="0"/>
        <v>38.57</v>
      </c>
      <c r="I19" s="68" t="str">
        <f t="shared" si="1"/>
        <v>Vendor1</v>
      </c>
    </row>
    <row r="20" spans="2:9" x14ac:dyDescent="0.3">
      <c r="B20" s="67" t="s">
        <v>232</v>
      </c>
      <c r="C20" s="63">
        <v>52.66</v>
      </c>
      <c r="D20" s="63">
        <v>43.61</v>
      </c>
      <c r="E20" s="63">
        <v>59.980000000000004</v>
      </c>
      <c r="F20" s="63">
        <v>34.61</v>
      </c>
      <c r="G20" s="63">
        <v>52.65</v>
      </c>
      <c r="H20" s="68">
        <f t="shared" si="0"/>
        <v>34.61</v>
      </c>
      <c r="I20" s="68" t="str">
        <f t="shared" si="1"/>
        <v>Vendor4</v>
      </c>
    </row>
    <row r="21" spans="2:9" ht="14.25" customHeight="1" x14ac:dyDescent="0.3"/>
    <row r="22" spans="2:9" ht="14.25" customHeight="1" x14ac:dyDescent="0.3"/>
    <row r="23" spans="2:9" ht="14.25" customHeight="1" x14ac:dyDescent="0.3"/>
    <row r="24" spans="2:9" ht="14.25" customHeight="1" x14ac:dyDescent="0.3"/>
    <row r="25" spans="2:9" ht="14.25" customHeight="1" x14ac:dyDescent="0.3"/>
    <row r="26" spans="2:9" ht="14.25" customHeight="1" x14ac:dyDescent="0.3"/>
    <row r="27" spans="2:9" ht="14.25" customHeight="1" x14ac:dyDescent="0.3"/>
    <row r="28" spans="2:9" ht="14.25" customHeight="1" x14ac:dyDescent="0.3"/>
    <row r="29" spans="2:9" ht="14.25" customHeight="1" x14ac:dyDescent="0.3"/>
    <row r="30" spans="2:9" ht="14.25" customHeight="1" x14ac:dyDescent="0.3"/>
    <row r="31" spans="2:9" ht="14.25" customHeight="1" x14ac:dyDescent="0.3"/>
    <row r="32" spans="2:9" ht="14.25" customHeight="1" x14ac:dyDescent="0.3"/>
    <row r="33" customFormat="1" ht="14.25" customHeight="1" x14ac:dyDescent="0.3"/>
    <row r="34" customFormat="1" ht="14.25" customHeight="1" x14ac:dyDescent="0.3"/>
    <row r="35" customFormat="1" ht="14.25" customHeight="1" x14ac:dyDescent="0.3"/>
    <row r="36" customFormat="1" ht="14.25" customHeight="1" x14ac:dyDescent="0.3"/>
    <row r="37" customFormat="1" ht="14.25" customHeight="1" x14ac:dyDescent="0.3"/>
    <row r="38" customFormat="1" ht="14.25" customHeight="1" x14ac:dyDescent="0.3"/>
    <row r="39" customFormat="1" ht="14.25" customHeight="1" x14ac:dyDescent="0.3"/>
    <row r="40" customFormat="1" ht="14.25" customHeight="1" x14ac:dyDescent="0.3"/>
    <row r="41" customFormat="1" ht="14.25" customHeight="1" x14ac:dyDescent="0.3"/>
    <row r="42" customFormat="1" ht="14.25" customHeight="1" x14ac:dyDescent="0.3"/>
    <row r="43" customFormat="1" ht="14.25" customHeight="1" x14ac:dyDescent="0.3"/>
    <row r="44" customFormat="1" ht="14.25" customHeight="1" x14ac:dyDescent="0.3"/>
    <row r="45" customFormat="1" ht="14.25" customHeight="1" x14ac:dyDescent="0.3"/>
    <row r="46" customFormat="1" ht="14.25" customHeight="1" x14ac:dyDescent="0.3"/>
    <row r="47" customFormat="1" ht="14.25" customHeight="1" x14ac:dyDescent="0.3"/>
    <row r="48" customFormat="1" ht="14.25" customHeight="1" x14ac:dyDescent="0.3"/>
    <row r="49" customFormat="1" ht="14.25" customHeight="1" x14ac:dyDescent="0.3"/>
    <row r="50" customFormat="1" ht="14.25" customHeight="1" x14ac:dyDescent="0.3"/>
    <row r="51" customFormat="1" ht="14.25" customHeight="1" x14ac:dyDescent="0.3"/>
    <row r="52" customFormat="1" ht="14.25" customHeight="1" x14ac:dyDescent="0.3"/>
    <row r="53" customFormat="1" ht="14.25" customHeight="1" x14ac:dyDescent="0.3"/>
    <row r="54" customFormat="1" ht="14.25" customHeight="1" x14ac:dyDescent="0.3"/>
    <row r="55" customFormat="1" ht="14.25" customHeight="1" x14ac:dyDescent="0.3"/>
    <row r="56" customFormat="1" ht="14.25" customHeight="1" x14ac:dyDescent="0.3"/>
    <row r="57" customFormat="1" ht="14.25" customHeight="1" x14ac:dyDescent="0.3"/>
    <row r="58" customFormat="1" ht="14.25" customHeight="1" x14ac:dyDescent="0.3"/>
    <row r="59" customFormat="1" ht="14.25" customHeight="1" x14ac:dyDescent="0.3"/>
    <row r="60" customFormat="1" ht="14.25" customHeight="1" x14ac:dyDescent="0.3"/>
    <row r="61" customFormat="1" ht="14.25" customHeight="1" x14ac:dyDescent="0.3"/>
    <row r="62" customFormat="1" ht="14.25" customHeight="1" x14ac:dyDescent="0.3"/>
    <row r="63" customFormat="1" ht="14.25" customHeight="1" x14ac:dyDescent="0.3"/>
    <row r="64" customFormat="1" ht="14.25" customHeight="1" x14ac:dyDescent="0.3"/>
    <row r="65" customFormat="1" ht="14.25" customHeight="1" x14ac:dyDescent="0.3"/>
    <row r="66" customFormat="1" ht="14.25" customHeight="1" x14ac:dyDescent="0.3"/>
    <row r="67" customFormat="1" ht="14.25" customHeight="1" x14ac:dyDescent="0.3"/>
    <row r="68" customFormat="1" ht="14.25" customHeight="1" x14ac:dyDescent="0.3"/>
    <row r="69" customFormat="1" ht="14.25" customHeight="1" x14ac:dyDescent="0.3"/>
    <row r="70" customFormat="1" ht="14.25" customHeight="1" x14ac:dyDescent="0.3"/>
    <row r="71" customFormat="1" ht="14.25" customHeight="1" x14ac:dyDescent="0.3"/>
    <row r="72" customFormat="1" ht="14.25" customHeight="1" x14ac:dyDescent="0.3"/>
    <row r="73" customFormat="1" ht="14.25" customHeight="1" x14ac:dyDescent="0.3"/>
    <row r="74" customFormat="1" ht="14.25" customHeight="1" x14ac:dyDescent="0.3"/>
    <row r="75" customFormat="1" ht="14.25" customHeight="1" x14ac:dyDescent="0.3"/>
    <row r="76" customFormat="1" ht="14.25" customHeight="1" x14ac:dyDescent="0.3"/>
    <row r="77" customFormat="1" ht="14.25" customHeight="1" x14ac:dyDescent="0.3"/>
    <row r="78" customFormat="1" ht="14.25" customHeight="1" x14ac:dyDescent="0.3"/>
    <row r="79" customFormat="1" ht="14.25" customHeight="1" x14ac:dyDescent="0.3"/>
    <row r="80" customFormat="1" ht="14.25" customHeight="1" x14ac:dyDescent="0.3"/>
    <row r="81" customFormat="1" ht="14.25" customHeight="1" x14ac:dyDescent="0.3"/>
    <row r="82" customFormat="1" ht="14.25" customHeight="1" x14ac:dyDescent="0.3"/>
    <row r="83" customFormat="1" ht="14.25" customHeight="1" x14ac:dyDescent="0.3"/>
    <row r="84" customFormat="1" ht="14.25" customHeight="1" x14ac:dyDescent="0.3"/>
    <row r="85" customFormat="1" ht="14.25" customHeight="1" x14ac:dyDescent="0.3"/>
    <row r="86" customFormat="1" ht="14.25" customHeight="1" x14ac:dyDescent="0.3"/>
    <row r="87" customFormat="1" ht="14.25" customHeight="1" x14ac:dyDescent="0.3"/>
    <row r="88" customFormat="1" ht="14.25" customHeight="1" x14ac:dyDescent="0.3"/>
    <row r="89" customFormat="1" ht="14.25" customHeight="1" x14ac:dyDescent="0.3"/>
    <row r="90" customFormat="1" ht="14.25" customHeight="1" x14ac:dyDescent="0.3"/>
    <row r="91" customFormat="1" ht="14.25" customHeight="1" x14ac:dyDescent="0.3"/>
    <row r="92" customFormat="1" ht="14.25" customHeight="1" x14ac:dyDescent="0.3"/>
    <row r="93" customFormat="1" ht="14.25" customHeight="1" x14ac:dyDescent="0.3"/>
    <row r="94" customFormat="1" ht="14.25" customHeight="1" x14ac:dyDescent="0.3"/>
    <row r="95" customFormat="1" ht="14.25" customHeight="1" x14ac:dyDescent="0.3"/>
    <row r="96" customFormat="1" ht="14.25" customHeight="1" x14ac:dyDescent="0.3"/>
    <row r="97" customFormat="1" ht="14.25" customHeight="1" x14ac:dyDescent="0.3"/>
    <row r="98" customFormat="1" ht="14.25" customHeight="1" x14ac:dyDescent="0.3"/>
    <row r="99" customFormat="1" ht="14.25" customHeight="1" x14ac:dyDescent="0.3"/>
    <row r="100" customFormat="1" ht="14.25" customHeight="1" x14ac:dyDescent="0.3"/>
    <row r="101" customFormat="1" ht="14.25" customHeight="1" x14ac:dyDescent="0.3"/>
    <row r="102" customFormat="1" ht="14.25" customHeight="1" x14ac:dyDescent="0.3"/>
    <row r="103" customFormat="1" ht="14.25" customHeight="1" x14ac:dyDescent="0.3"/>
    <row r="104" customFormat="1" ht="14.25" customHeight="1" x14ac:dyDescent="0.3"/>
    <row r="105" customFormat="1" ht="14.25" customHeight="1" x14ac:dyDescent="0.3"/>
    <row r="106" customFormat="1" ht="14.25" customHeight="1" x14ac:dyDescent="0.3"/>
    <row r="107" customFormat="1" ht="14.25" customHeight="1" x14ac:dyDescent="0.3"/>
    <row r="108" customFormat="1" ht="14.25" customHeight="1" x14ac:dyDescent="0.3"/>
    <row r="109" customFormat="1" ht="14.25" customHeight="1" x14ac:dyDescent="0.3"/>
    <row r="110" customFormat="1" ht="14.25" customHeight="1" x14ac:dyDescent="0.3"/>
    <row r="111" customFormat="1" ht="14.25" customHeight="1" x14ac:dyDescent="0.3"/>
    <row r="112" customFormat="1" ht="14.25" customHeight="1" x14ac:dyDescent="0.3"/>
    <row r="113" customFormat="1" ht="14.25" customHeight="1" x14ac:dyDescent="0.3"/>
    <row r="114" customFormat="1" ht="14.25" customHeight="1" x14ac:dyDescent="0.3"/>
    <row r="115" customFormat="1" ht="14.25" customHeight="1" x14ac:dyDescent="0.3"/>
    <row r="116" customFormat="1" ht="14.25" customHeight="1" x14ac:dyDescent="0.3"/>
    <row r="117" customFormat="1" ht="14.25" customHeight="1" x14ac:dyDescent="0.3"/>
    <row r="118" customFormat="1" ht="14.25" customHeight="1" x14ac:dyDescent="0.3"/>
    <row r="119" customFormat="1" ht="14.25" customHeight="1" x14ac:dyDescent="0.3"/>
    <row r="120" customFormat="1" ht="14.25" customHeight="1" x14ac:dyDescent="0.3"/>
    <row r="121" customFormat="1" ht="14.25" customHeight="1" x14ac:dyDescent="0.3"/>
    <row r="122" customFormat="1" ht="14.25" customHeight="1" x14ac:dyDescent="0.3"/>
    <row r="123" customFormat="1" ht="14.25" customHeight="1" x14ac:dyDescent="0.3"/>
    <row r="124" customFormat="1" ht="14.25" customHeight="1" x14ac:dyDescent="0.3"/>
    <row r="125" customFormat="1" ht="14.25" customHeight="1" x14ac:dyDescent="0.3"/>
    <row r="126" customFormat="1" ht="14.25" customHeight="1" x14ac:dyDescent="0.3"/>
    <row r="127" customFormat="1" ht="14.25" customHeight="1" x14ac:dyDescent="0.3"/>
    <row r="128" customFormat="1" ht="14.25" customHeight="1" x14ac:dyDescent="0.3"/>
    <row r="129" customFormat="1" ht="14.25" customHeight="1" x14ac:dyDescent="0.3"/>
    <row r="130" customFormat="1" ht="14.25" customHeight="1" x14ac:dyDescent="0.3"/>
    <row r="131" customFormat="1" ht="14.25" customHeight="1" x14ac:dyDescent="0.3"/>
    <row r="132" customFormat="1" ht="14.25" customHeight="1" x14ac:dyDescent="0.3"/>
    <row r="133" customFormat="1" ht="14.25" customHeight="1" x14ac:dyDescent="0.3"/>
    <row r="134" customFormat="1" ht="14.25" customHeight="1" x14ac:dyDescent="0.3"/>
    <row r="135" customFormat="1" ht="14.25" customHeight="1" x14ac:dyDescent="0.3"/>
    <row r="136" customFormat="1" ht="14.25" customHeight="1" x14ac:dyDescent="0.3"/>
    <row r="137" customFormat="1" ht="14.25" customHeight="1" x14ac:dyDescent="0.3"/>
    <row r="138" customFormat="1" ht="14.25" customHeight="1" x14ac:dyDescent="0.3"/>
    <row r="139" customFormat="1" ht="14.25" customHeight="1" x14ac:dyDescent="0.3"/>
    <row r="140" customFormat="1" ht="14.25" customHeight="1" x14ac:dyDescent="0.3"/>
    <row r="141" customFormat="1" ht="14.25" customHeight="1" x14ac:dyDescent="0.3"/>
    <row r="142" customFormat="1" ht="14.25" customHeight="1" x14ac:dyDescent="0.3"/>
    <row r="143" customFormat="1" ht="14.25" customHeight="1" x14ac:dyDescent="0.3"/>
    <row r="144" customFormat="1" ht="14.25" customHeight="1" x14ac:dyDescent="0.3"/>
    <row r="145" customFormat="1" ht="14.25" customHeight="1" x14ac:dyDescent="0.3"/>
    <row r="146" customFormat="1" ht="14.25" customHeight="1" x14ac:dyDescent="0.3"/>
    <row r="147" customFormat="1" ht="14.25" customHeight="1" x14ac:dyDescent="0.3"/>
    <row r="148" customFormat="1" ht="14.25" customHeight="1" x14ac:dyDescent="0.3"/>
    <row r="149" customFormat="1" ht="14.25" customHeight="1" x14ac:dyDescent="0.3"/>
    <row r="150" customFormat="1" ht="14.25" customHeight="1" x14ac:dyDescent="0.3"/>
    <row r="151" customFormat="1" ht="14.25" customHeight="1" x14ac:dyDescent="0.3"/>
    <row r="152" customFormat="1" ht="14.25" customHeight="1" x14ac:dyDescent="0.3"/>
    <row r="153" customFormat="1" ht="14.25" customHeight="1" x14ac:dyDescent="0.3"/>
    <row r="154" customFormat="1" ht="14.25" customHeight="1" x14ac:dyDescent="0.3"/>
    <row r="155" customFormat="1" ht="14.25" customHeight="1" x14ac:dyDescent="0.3"/>
    <row r="156" customFormat="1" ht="14.25" customHeight="1" x14ac:dyDescent="0.3"/>
    <row r="157" customFormat="1" ht="14.25" customHeight="1" x14ac:dyDescent="0.3"/>
    <row r="158" customFormat="1" ht="14.25" customHeight="1" x14ac:dyDescent="0.3"/>
    <row r="159" customFormat="1" ht="14.25" customHeight="1" x14ac:dyDescent="0.3"/>
    <row r="160" customFormat="1" ht="14.25" customHeight="1" x14ac:dyDescent="0.3"/>
    <row r="161" customFormat="1" ht="14.25" customHeight="1" x14ac:dyDescent="0.3"/>
    <row r="162" customFormat="1" ht="14.25" customHeight="1" x14ac:dyDescent="0.3"/>
    <row r="163" customFormat="1" ht="14.25" customHeight="1" x14ac:dyDescent="0.3"/>
    <row r="164" customFormat="1" ht="14.25" customHeight="1" x14ac:dyDescent="0.3"/>
    <row r="165" customFormat="1" ht="14.25" customHeight="1" x14ac:dyDescent="0.3"/>
    <row r="166" customFormat="1" ht="14.25" customHeight="1" x14ac:dyDescent="0.3"/>
    <row r="167" customFormat="1" ht="14.25" customHeight="1" x14ac:dyDescent="0.3"/>
    <row r="168" customFormat="1" ht="14.25" customHeight="1" x14ac:dyDescent="0.3"/>
    <row r="169" customFormat="1" ht="14.25" customHeight="1" x14ac:dyDescent="0.3"/>
    <row r="170" customFormat="1" ht="14.25" customHeight="1" x14ac:dyDescent="0.3"/>
    <row r="171" customFormat="1" ht="14.25" customHeight="1" x14ac:dyDescent="0.3"/>
    <row r="172" customFormat="1" ht="14.25" customHeight="1" x14ac:dyDescent="0.3"/>
    <row r="173" customFormat="1" ht="14.25" customHeight="1" x14ac:dyDescent="0.3"/>
    <row r="174" customFormat="1" ht="14.25" customHeight="1" x14ac:dyDescent="0.3"/>
    <row r="175" customFormat="1" ht="14.25" customHeight="1" x14ac:dyDescent="0.3"/>
    <row r="176" customFormat="1" ht="14.25" customHeight="1" x14ac:dyDescent="0.3"/>
    <row r="177" customFormat="1" ht="14.25" customHeight="1" x14ac:dyDescent="0.3"/>
    <row r="178" customFormat="1" ht="14.25" customHeight="1" x14ac:dyDescent="0.3"/>
    <row r="179" customFormat="1" ht="14.25" customHeight="1" x14ac:dyDescent="0.3"/>
    <row r="180" customFormat="1" ht="14.25" customHeight="1" x14ac:dyDescent="0.3"/>
    <row r="181" customFormat="1" ht="14.25" customHeight="1" x14ac:dyDescent="0.3"/>
    <row r="182" customFormat="1" ht="14.25" customHeight="1" x14ac:dyDescent="0.3"/>
    <row r="183" customFormat="1" ht="14.25" customHeight="1" x14ac:dyDescent="0.3"/>
    <row r="184" customFormat="1" ht="14.25" customHeight="1" x14ac:dyDescent="0.3"/>
    <row r="185" customFormat="1" ht="14.25" customHeight="1" x14ac:dyDescent="0.3"/>
    <row r="186" customFormat="1" ht="14.25" customHeight="1" x14ac:dyDescent="0.3"/>
    <row r="187" customFormat="1" ht="14.25" customHeight="1" x14ac:dyDescent="0.3"/>
    <row r="188" customFormat="1" ht="14.25" customHeight="1" x14ac:dyDescent="0.3"/>
    <row r="189" customFormat="1" ht="14.25" customHeight="1" x14ac:dyDescent="0.3"/>
    <row r="190" customFormat="1" ht="14.25" customHeight="1" x14ac:dyDescent="0.3"/>
    <row r="191" customFormat="1" ht="14.25" customHeight="1" x14ac:dyDescent="0.3"/>
    <row r="192" customFormat="1" ht="14.25" customHeight="1" x14ac:dyDescent="0.3"/>
    <row r="193" customFormat="1" ht="14.25" customHeight="1" x14ac:dyDescent="0.3"/>
    <row r="194" customFormat="1" ht="14.25" customHeight="1" x14ac:dyDescent="0.3"/>
    <row r="195" customFormat="1" ht="14.25" customHeight="1" x14ac:dyDescent="0.3"/>
    <row r="196" customFormat="1" ht="14.25" customHeight="1" x14ac:dyDescent="0.3"/>
    <row r="197" customFormat="1" ht="14.25" customHeight="1" x14ac:dyDescent="0.3"/>
    <row r="198" customFormat="1" ht="14.25" customHeight="1" x14ac:dyDescent="0.3"/>
    <row r="199" customFormat="1" ht="14.25" customHeight="1" x14ac:dyDescent="0.3"/>
    <row r="200" customFormat="1" ht="14.25" customHeight="1" x14ac:dyDescent="0.3"/>
    <row r="201" customFormat="1" ht="14.25" customHeight="1" x14ac:dyDescent="0.3"/>
    <row r="202" customFormat="1" ht="14.25" customHeight="1" x14ac:dyDescent="0.3"/>
    <row r="203" customFormat="1" ht="14.25" customHeight="1" x14ac:dyDescent="0.3"/>
    <row r="204" customFormat="1" ht="14.25" customHeight="1" x14ac:dyDescent="0.3"/>
    <row r="205" customFormat="1" ht="14.25" customHeight="1" x14ac:dyDescent="0.3"/>
    <row r="206" customFormat="1" ht="14.25" customHeight="1" x14ac:dyDescent="0.3"/>
    <row r="207" customFormat="1" ht="14.25" customHeight="1" x14ac:dyDescent="0.3"/>
    <row r="208" customFormat="1" ht="14.25" customHeight="1" x14ac:dyDescent="0.3"/>
    <row r="209" customFormat="1" ht="14.25" customHeight="1" x14ac:dyDescent="0.3"/>
    <row r="210" customFormat="1" ht="14.25" customHeight="1" x14ac:dyDescent="0.3"/>
    <row r="211" customFormat="1" ht="14.25" customHeight="1" x14ac:dyDescent="0.3"/>
    <row r="212" customFormat="1" ht="14.25" customHeight="1" x14ac:dyDescent="0.3"/>
    <row r="213" customFormat="1" ht="14.25" customHeight="1" x14ac:dyDescent="0.3"/>
    <row r="214" customFormat="1" ht="14.25" customHeight="1" x14ac:dyDescent="0.3"/>
    <row r="215" customFormat="1" ht="14.25" customHeight="1" x14ac:dyDescent="0.3"/>
    <row r="216" customFormat="1" ht="14.25" customHeight="1" x14ac:dyDescent="0.3"/>
    <row r="217" customFormat="1" ht="14.25" customHeight="1" x14ac:dyDescent="0.3"/>
    <row r="218" customFormat="1" ht="14.25" customHeight="1" x14ac:dyDescent="0.3"/>
    <row r="219" customFormat="1" ht="14.25" customHeight="1" x14ac:dyDescent="0.3"/>
    <row r="220" customFormat="1" ht="14.25" customHeight="1" x14ac:dyDescent="0.3"/>
    <row r="221" customFormat="1" ht="14.25" customHeight="1" x14ac:dyDescent="0.3"/>
    <row r="222" customFormat="1" ht="14.25" customHeight="1" x14ac:dyDescent="0.3"/>
    <row r="223" customFormat="1" ht="14.25" customHeight="1" x14ac:dyDescent="0.3"/>
    <row r="224" customFormat="1" ht="14.25" customHeight="1" x14ac:dyDescent="0.3"/>
    <row r="225" customFormat="1" ht="14.25" customHeight="1" x14ac:dyDescent="0.3"/>
    <row r="226" customFormat="1" ht="14.25" customHeight="1" x14ac:dyDescent="0.3"/>
    <row r="227" customFormat="1" ht="14.25" customHeight="1" x14ac:dyDescent="0.3"/>
    <row r="228" customFormat="1" ht="14.25" customHeight="1" x14ac:dyDescent="0.3"/>
    <row r="229" customFormat="1" ht="14.25" customHeight="1" x14ac:dyDescent="0.3"/>
    <row r="230" customFormat="1" ht="14.25" customHeight="1" x14ac:dyDescent="0.3"/>
    <row r="231" customFormat="1" ht="14.25" customHeight="1" x14ac:dyDescent="0.3"/>
    <row r="232" customFormat="1" ht="14.25" customHeight="1" x14ac:dyDescent="0.3"/>
    <row r="233" customFormat="1" ht="14.25" customHeight="1" x14ac:dyDescent="0.3"/>
    <row r="234" customFormat="1" ht="14.25" customHeight="1" x14ac:dyDescent="0.3"/>
    <row r="235" customFormat="1" ht="14.25" customHeight="1" x14ac:dyDescent="0.3"/>
    <row r="236" customFormat="1" ht="14.25" customHeight="1" x14ac:dyDescent="0.3"/>
    <row r="237" customFormat="1" ht="14.25" customHeight="1" x14ac:dyDescent="0.3"/>
    <row r="238" customFormat="1" ht="14.25" customHeight="1" x14ac:dyDescent="0.3"/>
    <row r="239" customFormat="1" ht="14.25" customHeight="1" x14ac:dyDescent="0.3"/>
    <row r="240" customFormat="1" ht="14.25" customHeight="1" x14ac:dyDescent="0.3"/>
    <row r="241" customFormat="1" ht="14.25" customHeight="1" x14ac:dyDescent="0.3"/>
    <row r="242" customFormat="1" ht="14.25" customHeight="1" x14ac:dyDescent="0.3"/>
    <row r="243" customFormat="1" ht="14.25" customHeight="1" x14ac:dyDescent="0.3"/>
    <row r="244" customFormat="1" ht="14.25" customHeight="1" x14ac:dyDescent="0.3"/>
    <row r="245" customFormat="1" ht="14.25" customHeight="1" x14ac:dyDescent="0.3"/>
    <row r="246" customFormat="1" ht="14.25" customHeight="1" x14ac:dyDescent="0.3"/>
    <row r="247" customFormat="1" ht="14.25" customHeight="1" x14ac:dyDescent="0.3"/>
    <row r="248" customFormat="1" ht="14.25" customHeight="1" x14ac:dyDescent="0.3"/>
    <row r="249" customFormat="1" ht="14.25" customHeight="1" x14ac:dyDescent="0.3"/>
    <row r="250" customFormat="1" ht="14.25" customHeight="1" x14ac:dyDescent="0.3"/>
    <row r="251" customFormat="1" ht="14.25" customHeight="1" x14ac:dyDescent="0.3"/>
    <row r="252" customFormat="1" ht="14.25" customHeight="1" x14ac:dyDescent="0.3"/>
    <row r="253" customFormat="1" ht="14.25" customHeight="1" x14ac:dyDescent="0.3"/>
    <row r="254" customFormat="1" ht="14.25" customHeight="1" x14ac:dyDescent="0.3"/>
    <row r="255" customFormat="1" ht="14.25" customHeight="1" x14ac:dyDescent="0.3"/>
    <row r="256" customFormat="1" ht="14.25" customHeight="1" x14ac:dyDescent="0.3"/>
    <row r="257" customFormat="1" ht="14.25" customHeight="1" x14ac:dyDescent="0.3"/>
    <row r="258" customFormat="1" ht="14.25" customHeight="1" x14ac:dyDescent="0.3"/>
    <row r="259" customFormat="1" ht="14.25" customHeight="1" x14ac:dyDescent="0.3"/>
    <row r="260" customFormat="1" ht="14.25" customHeight="1" x14ac:dyDescent="0.3"/>
    <row r="261" customFormat="1" ht="14.25" customHeight="1" x14ac:dyDescent="0.3"/>
    <row r="262" customFormat="1" ht="14.25" customHeight="1" x14ac:dyDescent="0.3"/>
    <row r="263" customFormat="1" ht="14.25" customHeight="1" x14ac:dyDescent="0.3"/>
    <row r="264" customFormat="1" ht="14.25" customHeight="1" x14ac:dyDescent="0.3"/>
    <row r="265" customFormat="1" ht="14.25" customHeight="1" x14ac:dyDescent="0.3"/>
    <row r="266" customFormat="1" ht="14.25" customHeight="1" x14ac:dyDescent="0.3"/>
    <row r="267" customFormat="1" ht="14.25" customHeight="1" x14ac:dyDescent="0.3"/>
    <row r="268" customFormat="1" ht="14.25" customHeight="1" x14ac:dyDescent="0.3"/>
    <row r="269" customFormat="1" ht="14.25" customHeight="1" x14ac:dyDescent="0.3"/>
    <row r="270" customFormat="1" ht="14.25" customHeight="1" x14ac:dyDescent="0.3"/>
    <row r="271" customFormat="1" ht="14.25" customHeight="1" x14ac:dyDescent="0.3"/>
    <row r="272" customFormat="1" ht="14.25" customHeight="1" x14ac:dyDescent="0.3"/>
    <row r="273" customFormat="1" ht="14.25" customHeight="1" x14ac:dyDescent="0.3"/>
    <row r="274" customFormat="1" ht="14.25" customHeight="1" x14ac:dyDescent="0.3"/>
    <row r="275" customFormat="1" ht="14.25" customHeight="1" x14ac:dyDescent="0.3"/>
    <row r="276" customFormat="1" ht="14.25" customHeight="1" x14ac:dyDescent="0.3"/>
    <row r="277" customFormat="1" ht="14.25" customHeight="1" x14ac:dyDescent="0.3"/>
    <row r="278" customFormat="1" ht="14.25" customHeight="1" x14ac:dyDescent="0.3"/>
    <row r="279" customFormat="1" ht="14.25" customHeight="1" x14ac:dyDescent="0.3"/>
    <row r="280" customFormat="1" ht="14.25" customHeight="1" x14ac:dyDescent="0.3"/>
    <row r="281" customFormat="1" ht="14.25" customHeight="1" x14ac:dyDescent="0.3"/>
    <row r="282" customFormat="1" ht="14.25" customHeight="1" x14ac:dyDescent="0.3"/>
    <row r="283" customFormat="1" ht="14.25" customHeight="1" x14ac:dyDescent="0.3"/>
    <row r="284" customFormat="1" ht="14.25" customHeight="1" x14ac:dyDescent="0.3"/>
    <row r="285" customFormat="1" ht="14.25" customHeight="1" x14ac:dyDescent="0.3"/>
    <row r="286" customFormat="1" ht="14.25" customHeight="1" x14ac:dyDescent="0.3"/>
    <row r="287" customFormat="1" ht="14.25" customHeight="1" x14ac:dyDescent="0.3"/>
    <row r="288" customFormat="1" ht="14.25" customHeight="1" x14ac:dyDescent="0.3"/>
    <row r="289" customFormat="1" ht="14.25" customHeight="1" x14ac:dyDescent="0.3"/>
    <row r="290" customFormat="1" ht="14.25" customHeight="1" x14ac:dyDescent="0.3"/>
    <row r="291" customFormat="1" ht="14.25" customHeight="1" x14ac:dyDescent="0.3"/>
    <row r="292" customFormat="1" ht="14.25" customHeight="1" x14ac:dyDescent="0.3"/>
    <row r="293" customFormat="1" ht="14.25" customHeight="1" x14ac:dyDescent="0.3"/>
    <row r="294" customFormat="1" ht="14.25" customHeight="1" x14ac:dyDescent="0.3"/>
    <row r="295" customFormat="1" ht="14.25" customHeight="1" x14ac:dyDescent="0.3"/>
    <row r="296" customFormat="1" ht="14.25" customHeight="1" x14ac:dyDescent="0.3"/>
    <row r="297" customFormat="1" ht="14.25" customHeight="1" x14ac:dyDescent="0.3"/>
    <row r="298" customFormat="1" ht="14.25" customHeight="1" x14ac:dyDescent="0.3"/>
    <row r="299" customFormat="1" ht="14.25" customHeight="1" x14ac:dyDescent="0.3"/>
    <row r="300" customFormat="1" ht="14.25" customHeight="1" x14ac:dyDescent="0.3"/>
    <row r="301" customFormat="1" ht="14.25" customHeight="1" x14ac:dyDescent="0.3"/>
    <row r="302" customFormat="1" ht="14.25" customHeight="1" x14ac:dyDescent="0.3"/>
    <row r="303" customFormat="1" ht="14.25" customHeight="1" x14ac:dyDescent="0.3"/>
    <row r="304" customFormat="1" ht="14.25" customHeight="1" x14ac:dyDescent="0.3"/>
    <row r="305" customFormat="1" ht="14.25" customHeight="1" x14ac:dyDescent="0.3"/>
    <row r="306" customFormat="1" ht="14.25" customHeight="1" x14ac:dyDescent="0.3"/>
    <row r="307" customFormat="1" ht="14.25" customHeight="1" x14ac:dyDescent="0.3"/>
    <row r="308" customFormat="1" ht="14.25" customHeight="1" x14ac:dyDescent="0.3"/>
    <row r="309" customFormat="1" ht="14.25" customHeight="1" x14ac:dyDescent="0.3"/>
    <row r="310" customFormat="1" ht="14.25" customHeight="1" x14ac:dyDescent="0.3"/>
    <row r="311" customFormat="1" ht="14.25" customHeight="1" x14ac:dyDescent="0.3"/>
    <row r="312" customFormat="1" ht="14.25" customHeight="1" x14ac:dyDescent="0.3"/>
    <row r="313" customFormat="1" ht="14.25" customHeight="1" x14ac:dyDescent="0.3"/>
    <row r="314" customFormat="1" ht="14.25" customHeight="1" x14ac:dyDescent="0.3"/>
    <row r="315" customFormat="1" ht="14.25" customHeight="1" x14ac:dyDescent="0.3"/>
    <row r="316" customFormat="1" ht="14.25" customHeight="1" x14ac:dyDescent="0.3"/>
    <row r="317" customFormat="1" ht="14.25" customHeight="1" x14ac:dyDescent="0.3"/>
    <row r="318" customFormat="1" ht="14.25" customHeight="1" x14ac:dyDescent="0.3"/>
    <row r="319" customFormat="1" ht="14.25" customHeight="1" x14ac:dyDescent="0.3"/>
    <row r="320" customFormat="1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  <row r="1000" customFormat="1" ht="14.25" customHeight="1" x14ac:dyDescent="0.3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5FAC7-7FB9-463A-A793-B91BB94C0559}">
  <sheetPr codeName="Sheet9"/>
  <dimension ref="B1:F1000"/>
  <sheetViews>
    <sheetView workbookViewId="0">
      <selection activeCell="D14" sqref="D14"/>
    </sheetView>
  </sheetViews>
  <sheetFormatPr defaultColWidth="14.44140625" defaultRowHeight="14.4" x14ac:dyDescent="0.3"/>
  <cols>
    <col min="1" max="1" width="8.6640625" customWidth="1"/>
    <col min="2" max="2" width="20" bestFit="1" customWidth="1"/>
    <col min="3" max="3" width="17.5546875" bestFit="1" customWidth="1"/>
    <col min="4" max="26" width="8.6640625" customWidth="1"/>
  </cols>
  <sheetData>
    <row r="1" spans="2:6" ht="14.25" customHeight="1" x14ac:dyDescent="0.3"/>
    <row r="2" spans="2:6" ht="14.25" customHeight="1" x14ac:dyDescent="0.3"/>
    <row r="3" spans="2:6" ht="14.25" customHeight="1" x14ac:dyDescent="0.3">
      <c r="B3" s="69" t="s">
        <v>233</v>
      </c>
    </row>
    <row r="4" spans="2:6" ht="14.25" customHeight="1" x14ac:dyDescent="0.3"/>
    <row r="5" spans="2:6" x14ac:dyDescent="0.3">
      <c r="B5" s="70" t="s">
        <v>234</v>
      </c>
      <c r="C5" s="70" t="s">
        <v>235</v>
      </c>
    </row>
    <row r="6" spans="2:6" x14ac:dyDescent="0.3">
      <c r="B6" s="71">
        <v>20070623</v>
      </c>
      <c r="C6" s="72" cm="1">
        <f t="array" ref="C6:C14">DATE(LEFT(Date__yyyymmdd.000,4),MID(Date__yyyymmdd.000,5,2),MID(Date__yyyymmdd.000,7,2))</f>
        <v>39256</v>
      </c>
    </row>
    <row r="7" spans="2:6" x14ac:dyDescent="0.3">
      <c r="B7" s="74">
        <v>20070624</v>
      </c>
      <c r="C7" s="73">
        <v>39257</v>
      </c>
    </row>
    <row r="8" spans="2:6" x14ac:dyDescent="0.3">
      <c r="B8" s="74">
        <v>20070523</v>
      </c>
      <c r="C8" s="73">
        <v>39225</v>
      </c>
    </row>
    <row r="9" spans="2:6" x14ac:dyDescent="0.3">
      <c r="B9" s="74">
        <v>20061202</v>
      </c>
      <c r="C9" s="73">
        <v>39053</v>
      </c>
    </row>
    <row r="10" spans="2:6" x14ac:dyDescent="0.3">
      <c r="B10" s="74">
        <v>20070112</v>
      </c>
      <c r="C10" s="73">
        <v>39094</v>
      </c>
    </row>
    <row r="11" spans="2:6" x14ac:dyDescent="0.3">
      <c r="B11" s="74">
        <v>20070519</v>
      </c>
      <c r="C11" s="73">
        <v>39221</v>
      </c>
    </row>
    <row r="12" spans="2:6" x14ac:dyDescent="0.3">
      <c r="B12" s="74">
        <v>20080419</v>
      </c>
      <c r="C12" s="73">
        <v>39557</v>
      </c>
    </row>
    <row r="13" spans="2:6" x14ac:dyDescent="0.3">
      <c r="B13" s="74">
        <v>20071017</v>
      </c>
      <c r="C13" s="73">
        <v>39372</v>
      </c>
    </row>
    <row r="14" spans="2:6" x14ac:dyDescent="0.3">
      <c r="B14" s="75">
        <v>20051220</v>
      </c>
      <c r="C14" s="73">
        <v>38706</v>
      </c>
      <c r="F14" s="81"/>
    </row>
    <row r="15" spans="2:6" ht="14.25" customHeight="1" x14ac:dyDescent="0.3"/>
    <row r="16" spans="2:6" ht="14.25" customHeight="1" x14ac:dyDescent="0.3"/>
    <row r="17" spans="2:3" ht="14.25" customHeight="1" x14ac:dyDescent="0.3"/>
    <row r="18" spans="2:3" ht="14.25" customHeight="1" x14ac:dyDescent="0.3">
      <c r="B18" s="118" t="s">
        <v>283</v>
      </c>
      <c r="C18" s="119"/>
    </row>
    <row r="19" spans="2:3" ht="14.25" customHeight="1" x14ac:dyDescent="0.3"/>
    <row r="20" spans="2:3" ht="14.25" customHeight="1" x14ac:dyDescent="0.3"/>
    <row r="21" spans="2:3" ht="14.25" customHeight="1" x14ac:dyDescent="0.3"/>
    <row r="22" spans="2:3" ht="14.25" customHeight="1" x14ac:dyDescent="0.3"/>
    <row r="23" spans="2:3" ht="14.25" customHeight="1" x14ac:dyDescent="0.3"/>
    <row r="24" spans="2:3" ht="14.25" customHeight="1" x14ac:dyDescent="0.3"/>
    <row r="25" spans="2:3" ht="14.25" customHeight="1" x14ac:dyDescent="0.3"/>
    <row r="26" spans="2:3" ht="14.25" customHeight="1" x14ac:dyDescent="0.3"/>
    <row r="27" spans="2:3" ht="14.25" customHeight="1" x14ac:dyDescent="0.3"/>
    <row r="28" spans="2:3" ht="14.25" customHeight="1" x14ac:dyDescent="0.3"/>
    <row r="29" spans="2:3" ht="14.25" customHeight="1" x14ac:dyDescent="0.3"/>
    <row r="30" spans="2:3" ht="14.25" customHeight="1" x14ac:dyDescent="0.3"/>
    <row r="31" spans="2:3" ht="14.25" customHeight="1" x14ac:dyDescent="0.3"/>
    <row r="32" spans="2:3" ht="14.25" customHeight="1" x14ac:dyDescent="0.3"/>
    <row r="33" customFormat="1" ht="14.25" customHeight="1" x14ac:dyDescent="0.3"/>
    <row r="34" customFormat="1" ht="14.25" customHeight="1" x14ac:dyDescent="0.3"/>
    <row r="35" customFormat="1" ht="14.25" customHeight="1" x14ac:dyDescent="0.3"/>
    <row r="36" customFormat="1" ht="14.25" customHeight="1" x14ac:dyDescent="0.3"/>
    <row r="37" customFormat="1" ht="14.25" customHeight="1" x14ac:dyDescent="0.3"/>
    <row r="38" customFormat="1" ht="14.25" customHeight="1" x14ac:dyDescent="0.3"/>
    <row r="39" customFormat="1" ht="14.25" customHeight="1" x14ac:dyDescent="0.3"/>
    <row r="40" customFormat="1" ht="14.25" customHeight="1" x14ac:dyDescent="0.3"/>
    <row r="41" customFormat="1" ht="14.25" customHeight="1" x14ac:dyDescent="0.3"/>
    <row r="42" customFormat="1" ht="14.25" customHeight="1" x14ac:dyDescent="0.3"/>
    <row r="43" customFormat="1" ht="14.25" customHeight="1" x14ac:dyDescent="0.3"/>
    <row r="44" customFormat="1" ht="14.25" customHeight="1" x14ac:dyDescent="0.3"/>
    <row r="45" customFormat="1" ht="14.25" customHeight="1" x14ac:dyDescent="0.3"/>
    <row r="46" customFormat="1" ht="14.25" customHeight="1" x14ac:dyDescent="0.3"/>
    <row r="47" customFormat="1" ht="14.25" customHeight="1" x14ac:dyDescent="0.3"/>
    <row r="48" customFormat="1" ht="14.25" customHeight="1" x14ac:dyDescent="0.3"/>
    <row r="49" customFormat="1" ht="14.25" customHeight="1" x14ac:dyDescent="0.3"/>
    <row r="50" customFormat="1" ht="14.25" customHeight="1" x14ac:dyDescent="0.3"/>
    <row r="51" customFormat="1" ht="14.25" customHeight="1" x14ac:dyDescent="0.3"/>
    <row r="52" customFormat="1" ht="14.25" customHeight="1" x14ac:dyDescent="0.3"/>
    <row r="53" customFormat="1" ht="14.25" customHeight="1" x14ac:dyDescent="0.3"/>
    <row r="54" customFormat="1" ht="14.25" customHeight="1" x14ac:dyDescent="0.3"/>
    <row r="55" customFormat="1" ht="14.25" customHeight="1" x14ac:dyDescent="0.3"/>
    <row r="56" customFormat="1" ht="14.25" customHeight="1" x14ac:dyDescent="0.3"/>
    <row r="57" customFormat="1" ht="14.25" customHeight="1" x14ac:dyDescent="0.3"/>
    <row r="58" customFormat="1" ht="14.25" customHeight="1" x14ac:dyDescent="0.3"/>
    <row r="59" customFormat="1" ht="14.25" customHeight="1" x14ac:dyDescent="0.3"/>
    <row r="60" customFormat="1" ht="14.25" customHeight="1" x14ac:dyDescent="0.3"/>
    <row r="61" customFormat="1" ht="14.25" customHeight="1" x14ac:dyDescent="0.3"/>
    <row r="62" customFormat="1" ht="14.25" customHeight="1" x14ac:dyDescent="0.3"/>
    <row r="63" customFormat="1" ht="14.25" customHeight="1" x14ac:dyDescent="0.3"/>
    <row r="64" customFormat="1" ht="14.25" customHeight="1" x14ac:dyDescent="0.3"/>
    <row r="65" customFormat="1" ht="14.25" customHeight="1" x14ac:dyDescent="0.3"/>
    <row r="66" customFormat="1" ht="14.25" customHeight="1" x14ac:dyDescent="0.3"/>
    <row r="67" customFormat="1" ht="14.25" customHeight="1" x14ac:dyDescent="0.3"/>
    <row r="68" customFormat="1" ht="14.25" customHeight="1" x14ac:dyDescent="0.3"/>
    <row r="69" customFormat="1" ht="14.25" customHeight="1" x14ac:dyDescent="0.3"/>
    <row r="70" customFormat="1" ht="14.25" customHeight="1" x14ac:dyDescent="0.3"/>
    <row r="71" customFormat="1" ht="14.25" customHeight="1" x14ac:dyDescent="0.3"/>
    <row r="72" customFormat="1" ht="14.25" customHeight="1" x14ac:dyDescent="0.3"/>
    <row r="73" customFormat="1" ht="14.25" customHeight="1" x14ac:dyDescent="0.3"/>
    <row r="74" customFormat="1" ht="14.25" customHeight="1" x14ac:dyDescent="0.3"/>
    <row r="75" customFormat="1" ht="14.25" customHeight="1" x14ac:dyDescent="0.3"/>
    <row r="76" customFormat="1" ht="14.25" customHeight="1" x14ac:dyDescent="0.3"/>
    <row r="77" customFormat="1" ht="14.25" customHeight="1" x14ac:dyDescent="0.3"/>
    <row r="78" customFormat="1" ht="14.25" customHeight="1" x14ac:dyDescent="0.3"/>
    <row r="79" customFormat="1" ht="14.25" customHeight="1" x14ac:dyDescent="0.3"/>
    <row r="80" customFormat="1" ht="14.25" customHeight="1" x14ac:dyDescent="0.3"/>
    <row r="81" customFormat="1" ht="14.25" customHeight="1" x14ac:dyDescent="0.3"/>
    <row r="82" customFormat="1" ht="14.25" customHeight="1" x14ac:dyDescent="0.3"/>
    <row r="83" customFormat="1" ht="14.25" customHeight="1" x14ac:dyDescent="0.3"/>
    <row r="84" customFormat="1" ht="14.25" customHeight="1" x14ac:dyDescent="0.3"/>
    <row r="85" customFormat="1" ht="14.25" customHeight="1" x14ac:dyDescent="0.3"/>
    <row r="86" customFormat="1" ht="14.25" customHeight="1" x14ac:dyDescent="0.3"/>
    <row r="87" customFormat="1" ht="14.25" customHeight="1" x14ac:dyDescent="0.3"/>
    <row r="88" customFormat="1" ht="14.25" customHeight="1" x14ac:dyDescent="0.3"/>
    <row r="89" customFormat="1" ht="14.25" customHeight="1" x14ac:dyDescent="0.3"/>
    <row r="90" customFormat="1" ht="14.25" customHeight="1" x14ac:dyDescent="0.3"/>
    <row r="91" customFormat="1" ht="14.25" customHeight="1" x14ac:dyDescent="0.3"/>
    <row r="92" customFormat="1" ht="14.25" customHeight="1" x14ac:dyDescent="0.3"/>
    <row r="93" customFormat="1" ht="14.25" customHeight="1" x14ac:dyDescent="0.3"/>
    <row r="94" customFormat="1" ht="14.25" customHeight="1" x14ac:dyDescent="0.3"/>
    <row r="95" customFormat="1" ht="14.25" customHeight="1" x14ac:dyDescent="0.3"/>
    <row r="96" customFormat="1" ht="14.25" customHeight="1" x14ac:dyDescent="0.3"/>
    <row r="97" customFormat="1" ht="14.25" customHeight="1" x14ac:dyDescent="0.3"/>
    <row r="98" customFormat="1" ht="14.25" customHeight="1" x14ac:dyDescent="0.3"/>
    <row r="99" customFormat="1" ht="14.25" customHeight="1" x14ac:dyDescent="0.3"/>
    <row r="100" customFormat="1" ht="14.25" customHeight="1" x14ac:dyDescent="0.3"/>
    <row r="101" customFormat="1" ht="14.25" customHeight="1" x14ac:dyDescent="0.3"/>
    <row r="102" customFormat="1" ht="14.25" customHeight="1" x14ac:dyDescent="0.3"/>
    <row r="103" customFormat="1" ht="14.25" customHeight="1" x14ac:dyDescent="0.3"/>
    <row r="104" customFormat="1" ht="14.25" customHeight="1" x14ac:dyDescent="0.3"/>
    <row r="105" customFormat="1" ht="14.25" customHeight="1" x14ac:dyDescent="0.3"/>
    <row r="106" customFormat="1" ht="14.25" customHeight="1" x14ac:dyDescent="0.3"/>
    <row r="107" customFormat="1" ht="14.25" customHeight="1" x14ac:dyDescent="0.3"/>
    <row r="108" customFormat="1" ht="14.25" customHeight="1" x14ac:dyDescent="0.3"/>
    <row r="109" customFormat="1" ht="14.25" customHeight="1" x14ac:dyDescent="0.3"/>
    <row r="110" customFormat="1" ht="14.25" customHeight="1" x14ac:dyDescent="0.3"/>
    <row r="111" customFormat="1" ht="14.25" customHeight="1" x14ac:dyDescent="0.3"/>
    <row r="112" customFormat="1" ht="14.25" customHeight="1" x14ac:dyDescent="0.3"/>
    <row r="113" customFormat="1" ht="14.25" customHeight="1" x14ac:dyDescent="0.3"/>
    <row r="114" customFormat="1" ht="14.25" customHeight="1" x14ac:dyDescent="0.3"/>
    <row r="115" customFormat="1" ht="14.25" customHeight="1" x14ac:dyDescent="0.3"/>
    <row r="116" customFormat="1" ht="14.25" customHeight="1" x14ac:dyDescent="0.3"/>
    <row r="117" customFormat="1" ht="14.25" customHeight="1" x14ac:dyDescent="0.3"/>
    <row r="118" customFormat="1" ht="14.25" customHeight="1" x14ac:dyDescent="0.3"/>
    <row r="119" customFormat="1" ht="14.25" customHeight="1" x14ac:dyDescent="0.3"/>
    <row r="120" customFormat="1" ht="14.25" customHeight="1" x14ac:dyDescent="0.3"/>
    <row r="121" customFormat="1" ht="14.25" customHeight="1" x14ac:dyDescent="0.3"/>
    <row r="122" customFormat="1" ht="14.25" customHeight="1" x14ac:dyDescent="0.3"/>
    <row r="123" customFormat="1" ht="14.25" customHeight="1" x14ac:dyDescent="0.3"/>
    <row r="124" customFormat="1" ht="14.25" customHeight="1" x14ac:dyDescent="0.3"/>
    <row r="125" customFormat="1" ht="14.25" customHeight="1" x14ac:dyDescent="0.3"/>
    <row r="126" customFormat="1" ht="14.25" customHeight="1" x14ac:dyDescent="0.3"/>
    <row r="127" customFormat="1" ht="14.25" customHeight="1" x14ac:dyDescent="0.3"/>
    <row r="128" customFormat="1" ht="14.25" customHeight="1" x14ac:dyDescent="0.3"/>
    <row r="129" customFormat="1" ht="14.25" customHeight="1" x14ac:dyDescent="0.3"/>
    <row r="130" customFormat="1" ht="14.25" customHeight="1" x14ac:dyDescent="0.3"/>
    <row r="131" customFormat="1" ht="14.25" customHeight="1" x14ac:dyDescent="0.3"/>
    <row r="132" customFormat="1" ht="14.25" customHeight="1" x14ac:dyDescent="0.3"/>
    <row r="133" customFormat="1" ht="14.25" customHeight="1" x14ac:dyDescent="0.3"/>
    <row r="134" customFormat="1" ht="14.25" customHeight="1" x14ac:dyDescent="0.3"/>
    <row r="135" customFormat="1" ht="14.25" customHeight="1" x14ac:dyDescent="0.3"/>
    <row r="136" customFormat="1" ht="14.25" customHeight="1" x14ac:dyDescent="0.3"/>
    <row r="137" customFormat="1" ht="14.25" customHeight="1" x14ac:dyDescent="0.3"/>
    <row r="138" customFormat="1" ht="14.25" customHeight="1" x14ac:dyDescent="0.3"/>
    <row r="139" customFormat="1" ht="14.25" customHeight="1" x14ac:dyDescent="0.3"/>
    <row r="140" customFormat="1" ht="14.25" customHeight="1" x14ac:dyDescent="0.3"/>
    <row r="141" customFormat="1" ht="14.25" customHeight="1" x14ac:dyDescent="0.3"/>
    <row r="142" customFormat="1" ht="14.25" customHeight="1" x14ac:dyDescent="0.3"/>
    <row r="143" customFormat="1" ht="14.25" customHeight="1" x14ac:dyDescent="0.3"/>
    <row r="144" customFormat="1" ht="14.25" customHeight="1" x14ac:dyDescent="0.3"/>
    <row r="145" customFormat="1" ht="14.25" customHeight="1" x14ac:dyDescent="0.3"/>
    <row r="146" customFormat="1" ht="14.25" customHeight="1" x14ac:dyDescent="0.3"/>
    <row r="147" customFormat="1" ht="14.25" customHeight="1" x14ac:dyDescent="0.3"/>
    <row r="148" customFormat="1" ht="14.25" customHeight="1" x14ac:dyDescent="0.3"/>
    <row r="149" customFormat="1" ht="14.25" customHeight="1" x14ac:dyDescent="0.3"/>
    <row r="150" customFormat="1" ht="14.25" customHeight="1" x14ac:dyDescent="0.3"/>
    <row r="151" customFormat="1" ht="14.25" customHeight="1" x14ac:dyDescent="0.3"/>
    <row r="152" customFormat="1" ht="14.25" customHeight="1" x14ac:dyDescent="0.3"/>
    <row r="153" customFormat="1" ht="14.25" customHeight="1" x14ac:dyDescent="0.3"/>
    <row r="154" customFormat="1" ht="14.25" customHeight="1" x14ac:dyDescent="0.3"/>
    <row r="155" customFormat="1" ht="14.25" customHeight="1" x14ac:dyDescent="0.3"/>
    <row r="156" customFormat="1" ht="14.25" customHeight="1" x14ac:dyDescent="0.3"/>
    <row r="157" customFormat="1" ht="14.25" customHeight="1" x14ac:dyDescent="0.3"/>
    <row r="158" customFormat="1" ht="14.25" customHeight="1" x14ac:dyDescent="0.3"/>
    <row r="159" customFormat="1" ht="14.25" customHeight="1" x14ac:dyDescent="0.3"/>
    <row r="160" customFormat="1" ht="14.25" customHeight="1" x14ac:dyDescent="0.3"/>
    <row r="161" customFormat="1" ht="14.25" customHeight="1" x14ac:dyDescent="0.3"/>
    <row r="162" customFormat="1" ht="14.25" customHeight="1" x14ac:dyDescent="0.3"/>
    <row r="163" customFormat="1" ht="14.25" customHeight="1" x14ac:dyDescent="0.3"/>
    <row r="164" customFormat="1" ht="14.25" customHeight="1" x14ac:dyDescent="0.3"/>
    <row r="165" customFormat="1" ht="14.25" customHeight="1" x14ac:dyDescent="0.3"/>
    <row r="166" customFormat="1" ht="14.25" customHeight="1" x14ac:dyDescent="0.3"/>
    <row r="167" customFormat="1" ht="14.25" customHeight="1" x14ac:dyDescent="0.3"/>
    <row r="168" customFormat="1" ht="14.25" customHeight="1" x14ac:dyDescent="0.3"/>
    <row r="169" customFormat="1" ht="14.25" customHeight="1" x14ac:dyDescent="0.3"/>
    <row r="170" customFormat="1" ht="14.25" customHeight="1" x14ac:dyDescent="0.3"/>
    <row r="171" customFormat="1" ht="14.25" customHeight="1" x14ac:dyDescent="0.3"/>
    <row r="172" customFormat="1" ht="14.25" customHeight="1" x14ac:dyDescent="0.3"/>
    <row r="173" customFormat="1" ht="14.25" customHeight="1" x14ac:dyDescent="0.3"/>
    <row r="174" customFormat="1" ht="14.25" customHeight="1" x14ac:dyDescent="0.3"/>
    <row r="175" customFormat="1" ht="14.25" customHeight="1" x14ac:dyDescent="0.3"/>
    <row r="176" customFormat="1" ht="14.25" customHeight="1" x14ac:dyDescent="0.3"/>
    <row r="177" customFormat="1" ht="14.25" customHeight="1" x14ac:dyDescent="0.3"/>
    <row r="178" customFormat="1" ht="14.25" customHeight="1" x14ac:dyDescent="0.3"/>
    <row r="179" customFormat="1" ht="14.25" customHeight="1" x14ac:dyDescent="0.3"/>
    <row r="180" customFormat="1" ht="14.25" customHeight="1" x14ac:dyDescent="0.3"/>
    <row r="181" customFormat="1" ht="14.25" customHeight="1" x14ac:dyDescent="0.3"/>
    <row r="182" customFormat="1" ht="14.25" customHeight="1" x14ac:dyDescent="0.3"/>
    <row r="183" customFormat="1" ht="14.25" customHeight="1" x14ac:dyDescent="0.3"/>
    <row r="184" customFormat="1" ht="14.25" customHeight="1" x14ac:dyDescent="0.3"/>
    <row r="185" customFormat="1" ht="14.25" customHeight="1" x14ac:dyDescent="0.3"/>
    <row r="186" customFormat="1" ht="14.25" customHeight="1" x14ac:dyDescent="0.3"/>
    <row r="187" customFormat="1" ht="14.25" customHeight="1" x14ac:dyDescent="0.3"/>
    <row r="188" customFormat="1" ht="14.25" customHeight="1" x14ac:dyDescent="0.3"/>
    <row r="189" customFormat="1" ht="14.25" customHeight="1" x14ac:dyDescent="0.3"/>
    <row r="190" customFormat="1" ht="14.25" customHeight="1" x14ac:dyDescent="0.3"/>
    <row r="191" customFormat="1" ht="14.25" customHeight="1" x14ac:dyDescent="0.3"/>
    <row r="192" customFormat="1" ht="14.25" customHeight="1" x14ac:dyDescent="0.3"/>
    <row r="193" customFormat="1" ht="14.25" customHeight="1" x14ac:dyDescent="0.3"/>
    <row r="194" customFormat="1" ht="14.25" customHeight="1" x14ac:dyDescent="0.3"/>
    <row r="195" customFormat="1" ht="14.25" customHeight="1" x14ac:dyDescent="0.3"/>
    <row r="196" customFormat="1" ht="14.25" customHeight="1" x14ac:dyDescent="0.3"/>
    <row r="197" customFormat="1" ht="14.25" customHeight="1" x14ac:dyDescent="0.3"/>
    <row r="198" customFormat="1" ht="14.25" customHeight="1" x14ac:dyDescent="0.3"/>
    <row r="199" customFormat="1" ht="14.25" customHeight="1" x14ac:dyDescent="0.3"/>
    <row r="200" customFormat="1" ht="14.25" customHeight="1" x14ac:dyDescent="0.3"/>
    <row r="201" customFormat="1" ht="14.25" customHeight="1" x14ac:dyDescent="0.3"/>
    <row r="202" customFormat="1" ht="14.25" customHeight="1" x14ac:dyDescent="0.3"/>
    <row r="203" customFormat="1" ht="14.25" customHeight="1" x14ac:dyDescent="0.3"/>
    <row r="204" customFormat="1" ht="14.25" customHeight="1" x14ac:dyDescent="0.3"/>
    <row r="205" customFormat="1" ht="14.25" customHeight="1" x14ac:dyDescent="0.3"/>
    <row r="206" customFormat="1" ht="14.25" customHeight="1" x14ac:dyDescent="0.3"/>
    <row r="207" customFormat="1" ht="14.25" customHeight="1" x14ac:dyDescent="0.3"/>
    <row r="208" customFormat="1" ht="14.25" customHeight="1" x14ac:dyDescent="0.3"/>
    <row r="209" customFormat="1" ht="14.25" customHeight="1" x14ac:dyDescent="0.3"/>
    <row r="210" customFormat="1" ht="14.25" customHeight="1" x14ac:dyDescent="0.3"/>
    <row r="211" customFormat="1" ht="14.25" customHeight="1" x14ac:dyDescent="0.3"/>
    <row r="212" customFormat="1" ht="14.25" customHeight="1" x14ac:dyDescent="0.3"/>
    <row r="213" customFormat="1" ht="14.25" customHeight="1" x14ac:dyDescent="0.3"/>
    <row r="214" customFormat="1" ht="14.25" customHeight="1" x14ac:dyDescent="0.3"/>
    <row r="215" customFormat="1" ht="14.25" customHeight="1" x14ac:dyDescent="0.3"/>
    <row r="216" customFormat="1" ht="14.25" customHeight="1" x14ac:dyDescent="0.3"/>
    <row r="217" customFormat="1" ht="14.25" customHeight="1" x14ac:dyDescent="0.3"/>
    <row r="218" customFormat="1" ht="14.25" customHeight="1" x14ac:dyDescent="0.3"/>
    <row r="219" customFormat="1" ht="14.25" customHeight="1" x14ac:dyDescent="0.3"/>
    <row r="220" customFormat="1" ht="14.25" customHeight="1" x14ac:dyDescent="0.3"/>
    <row r="221" customFormat="1" ht="14.25" customHeight="1" x14ac:dyDescent="0.3"/>
    <row r="222" customFormat="1" ht="14.25" customHeight="1" x14ac:dyDescent="0.3"/>
    <row r="223" customFormat="1" ht="14.25" customHeight="1" x14ac:dyDescent="0.3"/>
    <row r="224" customFormat="1" ht="14.25" customHeight="1" x14ac:dyDescent="0.3"/>
    <row r="225" customFormat="1" ht="14.25" customHeight="1" x14ac:dyDescent="0.3"/>
    <row r="226" customFormat="1" ht="14.25" customHeight="1" x14ac:dyDescent="0.3"/>
    <row r="227" customFormat="1" ht="14.25" customHeight="1" x14ac:dyDescent="0.3"/>
    <row r="228" customFormat="1" ht="14.25" customHeight="1" x14ac:dyDescent="0.3"/>
    <row r="229" customFormat="1" ht="14.25" customHeight="1" x14ac:dyDescent="0.3"/>
    <row r="230" customFormat="1" ht="14.25" customHeight="1" x14ac:dyDescent="0.3"/>
    <row r="231" customFormat="1" ht="14.25" customHeight="1" x14ac:dyDescent="0.3"/>
    <row r="232" customFormat="1" ht="14.25" customHeight="1" x14ac:dyDescent="0.3"/>
    <row r="233" customFormat="1" ht="14.25" customHeight="1" x14ac:dyDescent="0.3"/>
    <row r="234" customFormat="1" ht="14.25" customHeight="1" x14ac:dyDescent="0.3"/>
    <row r="235" customFormat="1" ht="14.25" customHeight="1" x14ac:dyDescent="0.3"/>
    <row r="236" customFormat="1" ht="14.25" customHeight="1" x14ac:dyDescent="0.3"/>
    <row r="237" customFormat="1" ht="14.25" customHeight="1" x14ac:dyDescent="0.3"/>
    <row r="238" customFormat="1" ht="14.25" customHeight="1" x14ac:dyDescent="0.3"/>
    <row r="239" customFormat="1" ht="14.25" customHeight="1" x14ac:dyDescent="0.3"/>
    <row r="240" customFormat="1" ht="14.25" customHeight="1" x14ac:dyDescent="0.3"/>
    <row r="241" customFormat="1" ht="14.25" customHeight="1" x14ac:dyDescent="0.3"/>
    <row r="242" customFormat="1" ht="14.25" customHeight="1" x14ac:dyDescent="0.3"/>
    <row r="243" customFormat="1" ht="14.25" customHeight="1" x14ac:dyDescent="0.3"/>
    <row r="244" customFormat="1" ht="14.25" customHeight="1" x14ac:dyDescent="0.3"/>
    <row r="245" customFormat="1" ht="14.25" customHeight="1" x14ac:dyDescent="0.3"/>
    <row r="246" customFormat="1" ht="14.25" customHeight="1" x14ac:dyDescent="0.3"/>
    <row r="247" customFormat="1" ht="14.25" customHeight="1" x14ac:dyDescent="0.3"/>
    <row r="248" customFormat="1" ht="14.25" customHeight="1" x14ac:dyDescent="0.3"/>
    <row r="249" customFormat="1" ht="14.25" customHeight="1" x14ac:dyDescent="0.3"/>
    <row r="250" customFormat="1" ht="14.25" customHeight="1" x14ac:dyDescent="0.3"/>
    <row r="251" customFormat="1" ht="14.25" customHeight="1" x14ac:dyDescent="0.3"/>
    <row r="252" customFormat="1" ht="14.25" customHeight="1" x14ac:dyDescent="0.3"/>
    <row r="253" customFormat="1" ht="14.25" customHeight="1" x14ac:dyDescent="0.3"/>
    <row r="254" customFormat="1" ht="14.25" customHeight="1" x14ac:dyDescent="0.3"/>
    <row r="255" customFormat="1" ht="14.25" customHeight="1" x14ac:dyDescent="0.3"/>
    <row r="256" customFormat="1" ht="14.25" customHeight="1" x14ac:dyDescent="0.3"/>
    <row r="257" customFormat="1" ht="14.25" customHeight="1" x14ac:dyDescent="0.3"/>
    <row r="258" customFormat="1" ht="14.25" customHeight="1" x14ac:dyDescent="0.3"/>
    <row r="259" customFormat="1" ht="14.25" customHeight="1" x14ac:dyDescent="0.3"/>
    <row r="260" customFormat="1" ht="14.25" customHeight="1" x14ac:dyDescent="0.3"/>
    <row r="261" customFormat="1" ht="14.25" customHeight="1" x14ac:dyDescent="0.3"/>
    <row r="262" customFormat="1" ht="14.25" customHeight="1" x14ac:dyDescent="0.3"/>
    <row r="263" customFormat="1" ht="14.25" customHeight="1" x14ac:dyDescent="0.3"/>
    <row r="264" customFormat="1" ht="14.25" customHeight="1" x14ac:dyDescent="0.3"/>
    <row r="265" customFormat="1" ht="14.25" customHeight="1" x14ac:dyDescent="0.3"/>
    <row r="266" customFormat="1" ht="14.25" customHeight="1" x14ac:dyDescent="0.3"/>
    <row r="267" customFormat="1" ht="14.25" customHeight="1" x14ac:dyDescent="0.3"/>
    <row r="268" customFormat="1" ht="14.25" customHeight="1" x14ac:dyDescent="0.3"/>
    <row r="269" customFormat="1" ht="14.25" customHeight="1" x14ac:dyDescent="0.3"/>
    <row r="270" customFormat="1" ht="14.25" customHeight="1" x14ac:dyDescent="0.3"/>
    <row r="271" customFormat="1" ht="14.25" customHeight="1" x14ac:dyDescent="0.3"/>
    <row r="272" customFormat="1" ht="14.25" customHeight="1" x14ac:dyDescent="0.3"/>
    <row r="273" customFormat="1" ht="14.25" customHeight="1" x14ac:dyDescent="0.3"/>
    <row r="274" customFormat="1" ht="14.25" customHeight="1" x14ac:dyDescent="0.3"/>
    <row r="275" customFormat="1" ht="14.25" customHeight="1" x14ac:dyDescent="0.3"/>
    <row r="276" customFormat="1" ht="14.25" customHeight="1" x14ac:dyDescent="0.3"/>
    <row r="277" customFormat="1" ht="14.25" customHeight="1" x14ac:dyDescent="0.3"/>
    <row r="278" customFormat="1" ht="14.25" customHeight="1" x14ac:dyDescent="0.3"/>
    <row r="279" customFormat="1" ht="14.25" customHeight="1" x14ac:dyDescent="0.3"/>
    <row r="280" customFormat="1" ht="14.25" customHeight="1" x14ac:dyDescent="0.3"/>
    <row r="281" customFormat="1" ht="14.25" customHeight="1" x14ac:dyDescent="0.3"/>
    <row r="282" customFormat="1" ht="14.25" customHeight="1" x14ac:dyDescent="0.3"/>
    <row r="283" customFormat="1" ht="14.25" customHeight="1" x14ac:dyDescent="0.3"/>
    <row r="284" customFormat="1" ht="14.25" customHeight="1" x14ac:dyDescent="0.3"/>
    <row r="285" customFormat="1" ht="14.25" customHeight="1" x14ac:dyDescent="0.3"/>
    <row r="286" customFormat="1" ht="14.25" customHeight="1" x14ac:dyDescent="0.3"/>
    <row r="287" customFormat="1" ht="14.25" customHeight="1" x14ac:dyDescent="0.3"/>
    <row r="288" customFormat="1" ht="14.25" customHeight="1" x14ac:dyDescent="0.3"/>
    <row r="289" customFormat="1" ht="14.25" customHeight="1" x14ac:dyDescent="0.3"/>
    <row r="290" customFormat="1" ht="14.25" customHeight="1" x14ac:dyDescent="0.3"/>
    <row r="291" customFormat="1" ht="14.25" customHeight="1" x14ac:dyDescent="0.3"/>
    <row r="292" customFormat="1" ht="14.25" customHeight="1" x14ac:dyDescent="0.3"/>
    <row r="293" customFormat="1" ht="14.25" customHeight="1" x14ac:dyDescent="0.3"/>
    <row r="294" customFormat="1" ht="14.25" customHeight="1" x14ac:dyDescent="0.3"/>
    <row r="295" customFormat="1" ht="14.25" customHeight="1" x14ac:dyDescent="0.3"/>
    <row r="296" customFormat="1" ht="14.25" customHeight="1" x14ac:dyDescent="0.3"/>
    <row r="297" customFormat="1" ht="14.25" customHeight="1" x14ac:dyDescent="0.3"/>
    <row r="298" customFormat="1" ht="14.25" customHeight="1" x14ac:dyDescent="0.3"/>
    <row r="299" customFormat="1" ht="14.25" customHeight="1" x14ac:dyDescent="0.3"/>
    <row r="300" customFormat="1" ht="14.25" customHeight="1" x14ac:dyDescent="0.3"/>
    <row r="301" customFormat="1" ht="14.25" customHeight="1" x14ac:dyDescent="0.3"/>
    <row r="302" customFormat="1" ht="14.25" customHeight="1" x14ac:dyDescent="0.3"/>
    <row r="303" customFormat="1" ht="14.25" customHeight="1" x14ac:dyDescent="0.3"/>
    <row r="304" customFormat="1" ht="14.25" customHeight="1" x14ac:dyDescent="0.3"/>
    <row r="305" customFormat="1" ht="14.25" customHeight="1" x14ac:dyDescent="0.3"/>
    <row r="306" customFormat="1" ht="14.25" customHeight="1" x14ac:dyDescent="0.3"/>
    <row r="307" customFormat="1" ht="14.25" customHeight="1" x14ac:dyDescent="0.3"/>
    <row r="308" customFormat="1" ht="14.25" customHeight="1" x14ac:dyDescent="0.3"/>
    <row r="309" customFormat="1" ht="14.25" customHeight="1" x14ac:dyDescent="0.3"/>
    <row r="310" customFormat="1" ht="14.25" customHeight="1" x14ac:dyDescent="0.3"/>
    <row r="311" customFormat="1" ht="14.25" customHeight="1" x14ac:dyDescent="0.3"/>
    <row r="312" customFormat="1" ht="14.25" customHeight="1" x14ac:dyDescent="0.3"/>
    <row r="313" customFormat="1" ht="14.25" customHeight="1" x14ac:dyDescent="0.3"/>
    <row r="314" customFormat="1" ht="14.25" customHeight="1" x14ac:dyDescent="0.3"/>
    <row r="315" customFormat="1" ht="14.25" customHeight="1" x14ac:dyDescent="0.3"/>
    <row r="316" customFormat="1" ht="14.25" customHeight="1" x14ac:dyDescent="0.3"/>
    <row r="317" customFormat="1" ht="14.25" customHeight="1" x14ac:dyDescent="0.3"/>
    <row r="318" customFormat="1" ht="14.25" customHeight="1" x14ac:dyDescent="0.3"/>
    <row r="319" customFormat="1" ht="14.25" customHeight="1" x14ac:dyDescent="0.3"/>
    <row r="320" customFormat="1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  <row r="1000" customFormat="1" ht="14.25" customHeight="1" x14ac:dyDescent="0.3"/>
  </sheetData>
  <mergeCells count="1">
    <mergeCell ref="B18:C18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2F806-6332-4A6B-8767-E3A67486CD14}">
  <sheetPr codeName="Sheet10"/>
  <dimension ref="B1:I1000"/>
  <sheetViews>
    <sheetView workbookViewId="0">
      <selection activeCell="H22" sqref="H22"/>
    </sheetView>
  </sheetViews>
  <sheetFormatPr defaultColWidth="14.44140625" defaultRowHeight="14.4" x14ac:dyDescent="0.3"/>
  <cols>
    <col min="1" max="1" width="8.6640625" customWidth="1"/>
    <col min="2" max="2" width="19.5546875" customWidth="1"/>
    <col min="3" max="3" width="11.77734375" customWidth="1"/>
    <col min="4" max="4" width="4.21875" bestFit="1" customWidth="1"/>
    <col min="5" max="5" width="16.88671875" bestFit="1" customWidth="1"/>
    <col min="6" max="6" width="13.44140625" bestFit="1" customWidth="1"/>
    <col min="7" max="7" width="13.6640625" customWidth="1"/>
    <col min="8" max="8" width="12" bestFit="1" customWidth="1"/>
    <col min="9" max="9" width="29.33203125" customWidth="1"/>
    <col min="10" max="26" width="8.6640625" customWidth="1"/>
  </cols>
  <sheetData>
    <row r="1" spans="2:9" ht="14.25" customHeight="1" x14ac:dyDescent="0.3"/>
    <row r="2" spans="2:9" ht="14.25" customHeight="1" x14ac:dyDescent="0.3"/>
    <row r="3" spans="2:9" ht="14.25" customHeight="1" x14ac:dyDescent="0.3">
      <c r="B3" s="57" t="s">
        <v>236</v>
      </c>
      <c r="C3" s="76">
        <f ca="1">TODAY()</f>
        <v>45152</v>
      </c>
      <c r="F3" s="57" t="s">
        <v>237</v>
      </c>
      <c r="G3" s="76">
        <v>45134</v>
      </c>
    </row>
    <row r="4" spans="2:9" ht="14.25" customHeight="1" x14ac:dyDescent="0.3">
      <c r="B4" s="57" t="s">
        <v>238</v>
      </c>
      <c r="C4" s="77" t="str">
        <f ca="1">TEXT(NOW() -TRUNC(NOW()),"hh:mm")</f>
        <v>17:30</v>
      </c>
      <c r="F4" s="57" t="s">
        <v>239</v>
      </c>
      <c r="G4" s="78">
        <v>0.50694444444444442</v>
      </c>
    </row>
    <row r="5" spans="2:9" ht="14.25" customHeight="1" x14ac:dyDescent="0.3"/>
    <row r="6" spans="2:9" x14ac:dyDescent="0.3">
      <c r="B6" s="57" t="s">
        <v>240</v>
      </c>
      <c r="C6" s="57" t="s">
        <v>9</v>
      </c>
      <c r="D6" s="57" t="s">
        <v>241</v>
      </c>
      <c r="E6" s="57" t="s">
        <v>242</v>
      </c>
      <c r="F6" s="57" t="s">
        <v>243</v>
      </c>
      <c r="G6" s="57" t="s">
        <v>244</v>
      </c>
      <c r="H6" s="57" t="s">
        <v>245</v>
      </c>
      <c r="I6" s="57" t="s">
        <v>246</v>
      </c>
    </row>
    <row r="7" spans="2:9" x14ac:dyDescent="0.3">
      <c r="B7" s="60" t="s">
        <v>247</v>
      </c>
      <c r="C7" s="61">
        <v>36478</v>
      </c>
      <c r="D7" s="79" cm="1">
        <f t="array" ref="D7:D18">DAY(Birthdate)</f>
        <v>14</v>
      </c>
      <c r="E7" s="79" cm="1">
        <f t="array" ref="E7:E18">MONTH(Birthdate)</f>
        <v>11</v>
      </c>
      <c r="F7" s="79" t="str" cm="1">
        <f t="array" ref="F7:F18">TEXT(Birthdate,"mmm")</f>
        <v>Nov</v>
      </c>
      <c r="G7" s="79" cm="1">
        <f t="array" ref="G7:G18">YEAR(Birthdate)</f>
        <v>1999</v>
      </c>
      <c r="H7" s="79" cm="1">
        <f t="array" ref="H7:H18">DATEDIF(Birthdate,$G$3,"y")</f>
        <v>23</v>
      </c>
      <c r="I7" s="79" t="str" cm="1">
        <f t="array" ref="I7:I18">CONCATENATE(DATEDIF(Birthdate,$G$3,"y")," Years ",  MONTH(Birthdate)," months ", DAY(Birthdate), " days")</f>
        <v>23 Years 11 months 14 days</v>
      </c>
    </row>
    <row r="8" spans="2:9" x14ac:dyDescent="0.3">
      <c r="B8" s="60" t="s">
        <v>248</v>
      </c>
      <c r="C8" s="61">
        <v>37027</v>
      </c>
      <c r="D8" s="79">
        <v>16</v>
      </c>
      <c r="E8" s="79">
        <v>5</v>
      </c>
      <c r="F8" s="79" t="str">
        <v>May</v>
      </c>
      <c r="G8" s="79">
        <v>2001</v>
      </c>
      <c r="H8" s="79">
        <v>22</v>
      </c>
      <c r="I8" s="79" t="str">
        <v>22 Years 5 months 16 days</v>
      </c>
    </row>
    <row r="9" spans="2:9" x14ac:dyDescent="0.3">
      <c r="B9" s="60" t="s">
        <v>249</v>
      </c>
      <c r="C9" s="61">
        <v>37946</v>
      </c>
      <c r="D9" s="79">
        <v>21</v>
      </c>
      <c r="E9" s="79">
        <v>11</v>
      </c>
      <c r="F9" s="79" t="str">
        <v>Nov</v>
      </c>
      <c r="G9" s="79">
        <v>2003</v>
      </c>
      <c r="H9" s="79">
        <v>19</v>
      </c>
      <c r="I9" s="79" t="str">
        <v>19 Years 11 months 21 days</v>
      </c>
    </row>
    <row r="10" spans="2:9" x14ac:dyDescent="0.3">
      <c r="B10" s="60" t="s">
        <v>250</v>
      </c>
      <c r="C10" s="61">
        <v>38113</v>
      </c>
      <c r="D10" s="79">
        <v>6</v>
      </c>
      <c r="E10" s="79">
        <v>5</v>
      </c>
      <c r="F10" s="79" t="str">
        <v>May</v>
      </c>
      <c r="G10" s="79">
        <v>2004</v>
      </c>
      <c r="H10" s="79">
        <v>19</v>
      </c>
      <c r="I10" s="79" t="str">
        <v>19 Years 5 months 6 days</v>
      </c>
    </row>
    <row r="11" spans="2:9" x14ac:dyDescent="0.3">
      <c r="B11" s="60" t="s">
        <v>251</v>
      </c>
      <c r="C11" s="61">
        <v>38449</v>
      </c>
      <c r="D11" s="79">
        <v>7</v>
      </c>
      <c r="E11" s="79">
        <v>4</v>
      </c>
      <c r="F11" s="79" t="str">
        <v>Apr</v>
      </c>
      <c r="G11" s="79">
        <v>2005</v>
      </c>
      <c r="H11" s="79">
        <v>18</v>
      </c>
      <c r="I11" s="79" t="str">
        <v>18 Years 4 months 7 days</v>
      </c>
    </row>
    <row r="12" spans="2:9" x14ac:dyDescent="0.3">
      <c r="B12" s="60" t="s">
        <v>252</v>
      </c>
      <c r="C12" s="61">
        <v>39846</v>
      </c>
      <c r="D12" s="79">
        <v>2</v>
      </c>
      <c r="E12" s="79">
        <v>2</v>
      </c>
      <c r="F12" s="79" t="str">
        <v>Feb</v>
      </c>
      <c r="G12" s="79">
        <v>2009</v>
      </c>
      <c r="H12" s="79">
        <v>14</v>
      </c>
      <c r="I12" s="79" t="str">
        <v>14 Years 2 months 2 days</v>
      </c>
    </row>
    <row r="13" spans="2:9" x14ac:dyDescent="0.3">
      <c r="B13" s="60" t="s">
        <v>253</v>
      </c>
      <c r="C13" s="61">
        <v>40330</v>
      </c>
      <c r="D13" s="79">
        <v>1</v>
      </c>
      <c r="E13" s="79">
        <v>6</v>
      </c>
      <c r="F13" s="79" t="str">
        <v>Jun</v>
      </c>
      <c r="G13" s="79">
        <v>2010</v>
      </c>
      <c r="H13" s="79">
        <v>13</v>
      </c>
      <c r="I13" s="79" t="str">
        <v>13 Years 6 months 1 days</v>
      </c>
    </row>
    <row r="14" spans="2:9" x14ac:dyDescent="0.3">
      <c r="B14" s="60" t="s">
        <v>254</v>
      </c>
      <c r="C14" s="61">
        <v>40495</v>
      </c>
      <c r="D14" s="79">
        <v>13</v>
      </c>
      <c r="E14" s="79">
        <v>11</v>
      </c>
      <c r="F14" s="79" t="str">
        <v>Nov</v>
      </c>
      <c r="G14" s="79">
        <v>2010</v>
      </c>
      <c r="H14" s="79">
        <v>12</v>
      </c>
      <c r="I14" s="79" t="str">
        <v>12 Years 11 months 13 days</v>
      </c>
    </row>
    <row r="15" spans="2:9" x14ac:dyDescent="0.3">
      <c r="B15" s="60" t="s">
        <v>255</v>
      </c>
      <c r="C15" s="61">
        <v>40574</v>
      </c>
      <c r="D15" s="79">
        <v>31</v>
      </c>
      <c r="E15" s="79">
        <v>1</v>
      </c>
      <c r="F15" s="79" t="str">
        <v>Jan</v>
      </c>
      <c r="G15" s="79">
        <v>2011</v>
      </c>
      <c r="H15" s="79">
        <v>12</v>
      </c>
      <c r="I15" s="79" t="str">
        <v>12 Years 1 months 31 days</v>
      </c>
    </row>
    <row r="16" spans="2:9" x14ac:dyDescent="0.3">
      <c r="B16" s="60" t="s">
        <v>256</v>
      </c>
      <c r="C16" s="61">
        <v>41400</v>
      </c>
      <c r="D16" s="79">
        <v>6</v>
      </c>
      <c r="E16" s="79">
        <v>5</v>
      </c>
      <c r="F16" s="79" t="str">
        <v>May</v>
      </c>
      <c r="G16" s="79">
        <v>2013</v>
      </c>
      <c r="H16" s="79">
        <v>10</v>
      </c>
      <c r="I16" s="79" t="str">
        <v>10 Years 5 months 6 days</v>
      </c>
    </row>
    <row r="17" spans="2:9" x14ac:dyDescent="0.3">
      <c r="B17" s="60" t="s">
        <v>257</v>
      </c>
      <c r="C17" s="61">
        <v>42027</v>
      </c>
      <c r="D17" s="79">
        <v>23</v>
      </c>
      <c r="E17" s="79">
        <v>1</v>
      </c>
      <c r="F17" s="79" t="str">
        <v>Jan</v>
      </c>
      <c r="G17" s="79">
        <v>2015</v>
      </c>
      <c r="H17" s="79">
        <v>8</v>
      </c>
      <c r="I17" s="79" t="str">
        <v>8 Years 1 months 23 days</v>
      </c>
    </row>
    <row r="18" spans="2:9" x14ac:dyDescent="0.3">
      <c r="B18" s="60" t="s">
        <v>258</v>
      </c>
      <c r="C18" s="61">
        <v>42124</v>
      </c>
      <c r="D18" s="79">
        <v>30</v>
      </c>
      <c r="E18" s="79">
        <v>4</v>
      </c>
      <c r="F18" s="79" t="str">
        <v>Apr</v>
      </c>
      <c r="G18" s="79">
        <v>2015</v>
      </c>
      <c r="H18" s="79">
        <v>8</v>
      </c>
      <c r="I18" s="79" t="str">
        <v>8 Years 4 months 30 days</v>
      </c>
    </row>
    <row r="19" spans="2:9" ht="14.25" customHeight="1" x14ac:dyDescent="0.3"/>
    <row r="20" spans="2:9" ht="14.25" customHeight="1" x14ac:dyDescent="0.3"/>
    <row r="21" spans="2:9" ht="14.25" customHeight="1" x14ac:dyDescent="0.3"/>
    <row r="22" spans="2:9" ht="14.25" customHeight="1" x14ac:dyDescent="0.3"/>
    <row r="23" spans="2:9" ht="14.25" customHeight="1" x14ac:dyDescent="0.3"/>
    <row r="24" spans="2:9" ht="14.25" customHeight="1" x14ac:dyDescent="0.3">
      <c r="C24" s="80"/>
    </row>
    <row r="25" spans="2:9" ht="14.25" customHeight="1" x14ac:dyDescent="0.3">
      <c r="C25" s="80"/>
    </row>
    <row r="26" spans="2:9" ht="14.25" customHeight="1" x14ac:dyDescent="0.3"/>
    <row r="27" spans="2:9" ht="14.25" customHeight="1" x14ac:dyDescent="0.3"/>
    <row r="28" spans="2:9" ht="14.25" customHeight="1" x14ac:dyDescent="0.3"/>
    <row r="29" spans="2:9" ht="14.25" customHeight="1" x14ac:dyDescent="0.3"/>
    <row r="30" spans="2:9" ht="14.25" customHeight="1" x14ac:dyDescent="0.3"/>
    <row r="31" spans="2:9" ht="14.25" customHeight="1" x14ac:dyDescent="0.3"/>
    <row r="32" spans="2:9" ht="14.25" customHeight="1" x14ac:dyDescent="0.3"/>
    <row r="33" customFormat="1" ht="14.25" customHeight="1" x14ac:dyDescent="0.3"/>
    <row r="34" customFormat="1" ht="14.25" customHeight="1" x14ac:dyDescent="0.3"/>
    <row r="35" customFormat="1" ht="14.25" customHeight="1" x14ac:dyDescent="0.3"/>
    <row r="36" customFormat="1" ht="14.25" customHeight="1" x14ac:dyDescent="0.3"/>
    <row r="37" customFormat="1" ht="14.25" customHeight="1" x14ac:dyDescent="0.3"/>
    <row r="38" customFormat="1" ht="14.25" customHeight="1" x14ac:dyDescent="0.3"/>
    <row r="39" customFormat="1" ht="14.25" customHeight="1" x14ac:dyDescent="0.3"/>
    <row r="40" customFormat="1" ht="14.25" customHeight="1" x14ac:dyDescent="0.3"/>
    <row r="41" customFormat="1" ht="14.25" customHeight="1" x14ac:dyDescent="0.3"/>
    <row r="42" customFormat="1" ht="14.25" customHeight="1" x14ac:dyDescent="0.3"/>
    <row r="43" customFormat="1" ht="14.25" customHeight="1" x14ac:dyDescent="0.3"/>
    <row r="44" customFormat="1" ht="14.25" customHeight="1" x14ac:dyDescent="0.3"/>
    <row r="45" customFormat="1" ht="14.25" customHeight="1" x14ac:dyDescent="0.3"/>
    <row r="46" customFormat="1" ht="14.25" customHeight="1" x14ac:dyDescent="0.3"/>
    <row r="47" customFormat="1" ht="14.25" customHeight="1" x14ac:dyDescent="0.3"/>
    <row r="48" customFormat="1" ht="14.25" customHeight="1" x14ac:dyDescent="0.3"/>
    <row r="49" customFormat="1" ht="14.25" customHeight="1" x14ac:dyDescent="0.3"/>
    <row r="50" customFormat="1" ht="14.25" customHeight="1" x14ac:dyDescent="0.3"/>
    <row r="51" customFormat="1" ht="14.25" customHeight="1" x14ac:dyDescent="0.3"/>
    <row r="52" customFormat="1" ht="14.25" customHeight="1" x14ac:dyDescent="0.3"/>
    <row r="53" customFormat="1" ht="14.25" customHeight="1" x14ac:dyDescent="0.3"/>
    <row r="54" customFormat="1" ht="14.25" customHeight="1" x14ac:dyDescent="0.3"/>
    <row r="55" customFormat="1" ht="14.25" customHeight="1" x14ac:dyDescent="0.3"/>
    <row r="56" customFormat="1" ht="14.25" customHeight="1" x14ac:dyDescent="0.3"/>
    <row r="57" customFormat="1" ht="14.25" customHeight="1" x14ac:dyDescent="0.3"/>
    <row r="58" customFormat="1" ht="14.25" customHeight="1" x14ac:dyDescent="0.3"/>
    <row r="59" customFormat="1" ht="14.25" customHeight="1" x14ac:dyDescent="0.3"/>
    <row r="60" customFormat="1" ht="14.25" customHeight="1" x14ac:dyDescent="0.3"/>
    <row r="61" customFormat="1" ht="14.25" customHeight="1" x14ac:dyDescent="0.3"/>
    <row r="62" customFormat="1" ht="14.25" customHeight="1" x14ac:dyDescent="0.3"/>
    <row r="63" customFormat="1" ht="14.25" customHeight="1" x14ac:dyDescent="0.3"/>
    <row r="64" customFormat="1" ht="14.25" customHeight="1" x14ac:dyDescent="0.3"/>
    <row r="65" customFormat="1" ht="14.25" customHeight="1" x14ac:dyDescent="0.3"/>
    <row r="66" customFormat="1" ht="14.25" customHeight="1" x14ac:dyDescent="0.3"/>
    <row r="67" customFormat="1" ht="14.25" customHeight="1" x14ac:dyDescent="0.3"/>
    <row r="68" customFormat="1" ht="14.25" customHeight="1" x14ac:dyDescent="0.3"/>
    <row r="69" customFormat="1" ht="14.25" customHeight="1" x14ac:dyDescent="0.3"/>
    <row r="70" customFormat="1" ht="14.25" customHeight="1" x14ac:dyDescent="0.3"/>
    <row r="71" customFormat="1" ht="14.25" customHeight="1" x14ac:dyDescent="0.3"/>
    <row r="72" customFormat="1" ht="14.25" customHeight="1" x14ac:dyDescent="0.3"/>
    <row r="73" customFormat="1" ht="14.25" customHeight="1" x14ac:dyDescent="0.3"/>
    <row r="74" customFormat="1" ht="14.25" customHeight="1" x14ac:dyDescent="0.3"/>
    <row r="75" customFormat="1" ht="14.25" customHeight="1" x14ac:dyDescent="0.3"/>
    <row r="76" customFormat="1" ht="14.25" customHeight="1" x14ac:dyDescent="0.3"/>
    <row r="77" customFormat="1" ht="14.25" customHeight="1" x14ac:dyDescent="0.3"/>
    <row r="78" customFormat="1" ht="14.25" customHeight="1" x14ac:dyDescent="0.3"/>
    <row r="79" customFormat="1" ht="14.25" customHeight="1" x14ac:dyDescent="0.3"/>
    <row r="80" customFormat="1" ht="14.25" customHeight="1" x14ac:dyDescent="0.3"/>
    <row r="81" customFormat="1" ht="14.25" customHeight="1" x14ac:dyDescent="0.3"/>
    <row r="82" customFormat="1" ht="14.25" customHeight="1" x14ac:dyDescent="0.3"/>
    <row r="83" customFormat="1" ht="14.25" customHeight="1" x14ac:dyDescent="0.3"/>
    <row r="84" customFormat="1" ht="14.25" customHeight="1" x14ac:dyDescent="0.3"/>
    <row r="85" customFormat="1" ht="14.25" customHeight="1" x14ac:dyDescent="0.3"/>
    <row r="86" customFormat="1" ht="14.25" customHeight="1" x14ac:dyDescent="0.3"/>
    <row r="87" customFormat="1" ht="14.25" customHeight="1" x14ac:dyDescent="0.3"/>
    <row r="88" customFormat="1" ht="14.25" customHeight="1" x14ac:dyDescent="0.3"/>
    <row r="89" customFormat="1" ht="14.25" customHeight="1" x14ac:dyDescent="0.3"/>
    <row r="90" customFormat="1" ht="14.25" customHeight="1" x14ac:dyDescent="0.3"/>
    <row r="91" customFormat="1" ht="14.25" customHeight="1" x14ac:dyDescent="0.3"/>
    <row r="92" customFormat="1" ht="14.25" customHeight="1" x14ac:dyDescent="0.3"/>
    <row r="93" customFormat="1" ht="14.25" customHeight="1" x14ac:dyDescent="0.3"/>
    <row r="94" customFormat="1" ht="14.25" customHeight="1" x14ac:dyDescent="0.3"/>
    <row r="95" customFormat="1" ht="14.25" customHeight="1" x14ac:dyDescent="0.3"/>
    <row r="96" customFormat="1" ht="14.25" customHeight="1" x14ac:dyDescent="0.3"/>
    <row r="97" customFormat="1" ht="14.25" customHeight="1" x14ac:dyDescent="0.3"/>
    <row r="98" customFormat="1" ht="14.25" customHeight="1" x14ac:dyDescent="0.3"/>
    <row r="99" customFormat="1" ht="14.25" customHeight="1" x14ac:dyDescent="0.3"/>
    <row r="100" customFormat="1" ht="14.25" customHeight="1" x14ac:dyDescent="0.3"/>
    <row r="101" customFormat="1" ht="14.25" customHeight="1" x14ac:dyDescent="0.3"/>
    <row r="102" customFormat="1" ht="14.25" customHeight="1" x14ac:dyDescent="0.3"/>
    <row r="103" customFormat="1" ht="14.25" customHeight="1" x14ac:dyDescent="0.3"/>
    <row r="104" customFormat="1" ht="14.25" customHeight="1" x14ac:dyDescent="0.3"/>
    <row r="105" customFormat="1" ht="14.25" customHeight="1" x14ac:dyDescent="0.3"/>
    <row r="106" customFormat="1" ht="14.25" customHeight="1" x14ac:dyDescent="0.3"/>
    <row r="107" customFormat="1" ht="14.25" customHeight="1" x14ac:dyDescent="0.3"/>
    <row r="108" customFormat="1" ht="14.25" customHeight="1" x14ac:dyDescent="0.3"/>
    <row r="109" customFormat="1" ht="14.25" customHeight="1" x14ac:dyDescent="0.3"/>
    <row r="110" customFormat="1" ht="14.25" customHeight="1" x14ac:dyDescent="0.3"/>
    <row r="111" customFormat="1" ht="14.25" customHeight="1" x14ac:dyDescent="0.3"/>
    <row r="112" customFormat="1" ht="14.25" customHeight="1" x14ac:dyDescent="0.3"/>
    <row r="113" customFormat="1" ht="14.25" customHeight="1" x14ac:dyDescent="0.3"/>
    <row r="114" customFormat="1" ht="14.25" customHeight="1" x14ac:dyDescent="0.3"/>
    <row r="115" customFormat="1" ht="14.25" customHeight="1" x14ac:dyDescent="0.3"/>
    <row r="116" customFormat="1" ht="14.25" customHeight="1" x14ac:dyDescent="0.3"/>
    <row r="117" customFormat="1" ht="14.25" customHeight="1" x14ac:dyDescent="0.3"/>
    <row r="118" customFormat="1" ht="14.25" customHeight="1" x14ac:dyDescent="0.3"/>
    <row r="119" customFormat="1" ht="14.25" customHeight="1" x14ac:dyDescent="0.3"/>
    <row r="120" customFormat="1" ht="14.25" customHeight="1" x14ac:dyDescent="0.3"/>
    <row r="121" customFormat="1" ht="14.25" customHeight="1" x14ac:dyDescent="0.3"/>
    <row r="122" customFormat="1" ht="14.25" customHeight="1" x14ac:dyDescent="0.3"/>
    <row r="123" customFormat="1" ht="14.25" customHeight="1" x14ac:dyDescent="0.3"/>
    <row r="124" customFormat="1" ht="14.25" customHeight="1" x14ac:dyDescent="0.3"/>
    <row r="125" customFormat="1" ht="14.25" customHeight="1" x14ac:dyDescent="0.3"/>
    <row r="126" customFormat="1" ht="14.25" customHeight="1" x14ac:dyDescent="0.3"/>
    <row r="127" customFormat="1" ht="14.25" customHeight="1" x14ac:dyDescent="0.3"/>
    <row r="128" customFormat="1" ht="14.25" customHeight="1" x14ac:dyDescent="0.3"/>
    <row r="129" customFormat="1" ht="14.25" customHeight="1" x14ac:dyDescent="0.3"/>
    <row r="130" customFormat="1" ht="14.25" customHeight="1" x14ac:dyDescent="0.3"/>
    <row r="131" customFormat="1" ht="14.25" customHeight="1" x14ac:dyDescent="0.3"/>
    <row r="132" customFormat="1" ht="14.25" customHeight="1" x14ac:dyDescent="0.3"/>
    <row r="133" customFormat="1" ht="14.25" customHeight="1" x14ac:dyDescent="0.3"/>
    <row r="134" customFormat="1" ht="14.25" customHeight="1" x14ac:dyDescent="0.3"/>
    <row r="135" customFormat="1" ht="14.25" customHeight="1" x14ac:dyDescent="0.3"/>
    <row r="136" customFormat="1" ht="14.25" customHeight="1" x14ac:dyDescent="0.3"/>
    <row r="137" customFormat="1" ht="14.25" customHeight="1" x14ac:dyDescent="0.3"/>
    <row r="138" customFormat="1" ht="14.25" customHeight="1" x14ac:dyDescent="0.3"/>
    <row r="139" customFormat="1" ht="14.25" customHeight="1" x14ac:dyDescent="0.3"/>
    <row r="140" customFormat="1" ht="14.25" customHeight="1" x14ac:dyDescent="0.3"/>
    <row r="141" customFormat="1" ht="14.25" customHeight="1" x14ac:dyDescent="0.3"/>
    <row r="142" customFormat="1" ht="14.25" customHeight="1" x14ac:dyDescent="0.3"/>
    <row r="143" customFormat="1" ht="14.25" customHeight="1" x14ac:dyDescent="0.3"/>
    <row r="144" customFormat="1" ht="14.25" customHeight="1" x14ac:dyDescent="0.3"/>
    <row r="145" customFormat="1" ht="14.25" customHeight="1" x14ac:dyDescent="0.3"/>
    <row r="146" customFormat="1" ht="14.25" customHeight="1" x14ac:dyDescent="0.3"/>
    <row r="147" customFormat="1" ht="14.25" customHeight="1" x14ac:dyDescent="0.3"/>
    <row r="148" customFormat="1" ht="14.25" customHeight="1" x14ac:dyDescent="0.3"/>
    <row r="149" customFormat="1" ht="14.25" customHeight="1" x14ac:dyDescent="0.3"/>
    <row r="150" customFormat="1" ht="14.25" customHeight="1" x14ac:dyDescent="0.3"/>
    <row r="151" customFormat="1" ht="14.25" customHeight="1" x14ac:dyDescent="0.3"/>
    <row r="152" customFormat="1" ht="14.25" customHeight="1" x14ac:dyDescent="0.3"/>
    <row r="153" customFormat="1" ht="14.25" customHeight="1" x14ac:dyDescent="0.3"/>
    <row r="154" customFormat="1" ht="14.25" customHeight="1" x14ac:dyDescent="0.3"/>
    <row r="155" customFormat="1" ht="14.25" customHeight="1" x14ac:dyDescent="0.3"/>
    <row r="156" customFormat="1" ht="14.25" customHeight="1" x14ac:dyDescent="0.3"/>
    <row r="157" customFormat="1" ht="14.25" customHeight="1" x14ac:dyDescent="0.3"/>
    <row r="158" customFormat="1" ht="14.25" customHeight="1" x14ac:dyDescent="0.3"/>
    <row r="159" customFormat="1" ht="14.25" customHeight="1" x14ac:dyDescent="0.3"/>
    <row r="160" customFormat="1" ht="14.25" customHeight="1" x14ac:dyDescent="0.3"/>
    <row r="161" customFormat="1" ht="14.25" customHeight="1" x14ac:dyDescent="0.3"/>
    <row r="162" customFormat="1" ht="14.25" customHeight="1" x14ac:dyDescent="0.3"/>
    <row r="163" customFormat="1" ht="14.25" customHeight="1" x14ac:dyDescent="0.3"/>
    <row r="164" customFormat="1" ht="14.25" customHeight="1" x14ac:dyDescent="0.3"/>
    <row r="165" customFormat="1" ht="14.25" customHeight="1" x14ac:dyDescent="0.3"/>
    <row r="166" customFormat="1" ht="14.25" customHeight="1" x14ac:dyDescent="0.3"/>
    <row r="167" customFormat="1" ht="14.25" customHeight="1" x14ac:dyDescent="0.3"/>
    <row r="168" customFormat="1" ht="14.25" customHeight="1" x14ac:dyDescent="0.3"/>
    <row r="169" customFormat="1" ht="14.25" customHeight="1" x14ac:dyDescent="0.3"/>
    <row r="170" customFormat="1" ht="14.25" customHeight="1" x14ac:dyDescent="0.3"/>
    <row r="171" customFormat="1" ht="14.25" customHeight="1" x14ac:dyDescent="0.3"/>
    <row r="172" customFormat="1" ht="14.25" customHeight="1" x14ac:dyDescent="0.3"/>
    <row r="173" customFormat="1" ht="14.25" customHeight="1" x14ac:dyDescent="0.3"/>
    <row r="174" customFormat="1" ht="14.25" customHeight="1" x14ac:dyDescent="0.3"/>
    <row r="175" customFormat="1" ht="14.25" customHeight="1" x14ac:dyDescent="0.3"/>
    <row r="176" customFormat="1" ht="14.25" customHeight="1" x14ac:dyDescent="0.3"/>
    <row r="177" customFormat="1" ht="14.25" customHeight="1" x14ac:dyDescent="0.3"/>
    <row r="178" customFormat="1" ht="14.25" customHeight="1" x14ac:dyDescent="0.3"/>
    <row r="179" customFormat="1" ht="14.25" customHeight="1" x14ac:dyDescent="0.3"/>
    <row r="180" customFormat="1" ht="14.25" customHeight="1" x14ac:dyDescent="0.3"/>
    <row r="181" customFormat="1" ht="14.25" customHeight="1" x14ac:dyDescent="0.3"/>
    <row r="182" customFormat="1" ht="14.25" customHeight="1" x14ac:dyDescent="0.3"/>
    <row r="183" customFormat="1" ht="14.25" customHeight="1" x14ac:dyDescent="0.3"/>
    <row r="184" customFormat="1" ht="14.25" customHeight="1" x14ac:dyDescent="0.3"/>
    <row r="185" customFormat="1" ht="14.25" customHeight="1" x14ac:dyDescent="0.3"/>
    <row r="186" customFormat="1" ht="14.25" customHeight="1" x14ac:dyDescent="0.3"/>
    <row r="187" customFormat="1" ht="14.25" customHeight="1" x14ac:dyDescent="0.3"/>
    <row r="188" customFormat="1" ht="14.25" customHeight="1" x14ac:dyDescent="0.3"/>
    <row r="189" customFormat="1" ht="14.25" customHeight="1" x14ac:dyDescent="0.3"/>
    <row r="190" customFormat="1" ht="14.25" customHeight="1" x14ac:dyDescent="0.3"/>
    <row r="191" customFormat="1" ht="14.25" customHeight="1" x14ac:dyDescent="0.3"/>
    <row r="192" customFormat="1" ht="14.25" customHeight="1" x14ac:dyDescent="0.3"/>
    <row r="193" customFormat="1" ht="14.25" customHeight="1" x14ac:dyDescent="0.3"/>
    <row r="194" customFormat="1" ht="14.25" customHeight="1" x14ac:dyDescent="0.3"/>
    <row r="195" customFormat="1" ht="14.25" customHeight="1" x14ac:dyDescent="0.3"/>
    <row r="196" customFormat="1" ht="14.25" customHeight="1" x14ac:dyDescent="0.3"/>
    <row r="197" customFormat="1" ht="14.25" customHeight="1" x14ac:dyDescent="0.3"/>
    <row r="198" customFormat="1" ht="14.25" customHeight="1" x14ac:dyDescent="0.3"/>
    <row r="199" customFormat="1" ht="14.25" customHeight="1" x14ac:dyDescent="0.3"/>
    <row r="200" customFormat="1" ht="14.25" customHeight="1" x14ac:dyDescent="0.3"/>
    <row r="201" customFormat="1" ht="14.25" customHeight="1" x14ac:dyDescent="0.3"/>
    <row r="202" customFormat="1" ht="14.25" customHeight="1" x14ac:dyDescent="0.3"/>
    <row r="203" customFormat="1" ht="14.25" customHeight="1" x14ac:dyDescent="0.3"/>
    <row r="204" customFormat="1" ht="14.25" customHeight="1" x14ac:dyDescent="0.3"/>
    <row r="205" customFormat="1" ht="14.25" customHeight="1" x14ac:dyDescent="0.3"/>
    <row r="206" customFormat="1" ht="14.25" customHeight="1" x14ac:dyDescent="0.3"/>
    <row r="207" customFormat="1" ht="14.25" customHeight="1" x14ac:dyDescent="0.3"/>
    <row r="208" customFormat="1" ht="14.25" customHeight="1" x14ac:dyDescent="0.3"/>
    <row r="209" customFormat="1" ht="14.25" customHeight="1" x14ac:dyDescent="0.3"/>
    <row r="210" customFormat="1" ht="14.25" customHeight="1" x14ac:dyDescent="0.3"/>
    <row r="211" customFormat="1" ht="14.25" customHeight="1" x14ac:dyDescent="0.3"/>
    <row r="212" customFormat="1" ht="14.25" customHeight="1" x14ac:dyDescent="0.3"/>
    <row r="213" customFormat="1" ht="14.25" customHeight="1" x14ac:dyDescent="0.3"/>
    <row r="214" customFormat="1" ht="14.25" customHeight="1" x14ac:dyDescent="0.3"/>
    <row r="215" customFormat="1" ht="14.25" customHeight="1" x14ac:dyDescent="0.3"/>
    <row r="216" customFormat="1" ht="14.25" customHeight="1" x14ac:dyDescent="0.3"/>
    <row r="217" customFormat="1" ht="14.25" customHeight="1" x14ac:dyDescent="0.3"/>
    <row r="218" customFormat="1" ht="14.25" customHeight="1" x14ac:dyDescent="0.3"/>
    <row r="219" customFormat="1" ht="14.25" customHeight="1" x14ac:dyDescent="0.3"/>
    <row r="220" customFormat="1" ht="14.25" customHeight="1" x14ac:dyDescent="0.3"/>
    <row r="221" customFormat="1" ht="14.25" customHeight="1" x14ac:dyDescent="0.3"/>
    <row r="222" customFormat="1" ht="14.25" customHeight="1" x14ac:dyDescent="0.3"/>
    <row r="223" customFormat="1" ht="14.25" customHeight="1" x14ac:dyDescent="0.3"/>
    <row r="224" customFormat="1" ht="14.25" customHeight="1" x14ac:dyDescent="0.3"/>
    <row r="225" customFormat="1" ht="14.25" customHeight="1" x14ac:dyDescent="0.3"/>
    <row r="226" customFormat="1" ht="14.25" customHeight="1" x14ac:dyDescent="0.3"/>
    <row r="227" customFormat="1" ht="14.25" customHeight="1" x14ac:dyDescent="0.3"/>
    <row r="228" customFormat="1" ht="14.25" customHeight="1" x14ac:dyDescent="0.3"/>
    <row r="229" customFormat="1" ht="14.25" customHeight="1" x14ac:dyDescent="0.3"/>
    <row r="230" customFormat="1" ht="14.25" customHeight="1" x14ac:dyDescent="0.3"/>
    <row r="231" customFormat="1" ht="14.25" customHeight="1" x14ac:dyDescent="0.3"/>
    <row r="232" customFormat="1" ht="14.25" customHeight="1" x14ac:dyDescent="0.3"/>
    <row r="233" customFormat="1" ht="14.25" customHeight="1" x14ac:dyDescent="0.3"/>
    <row r="234" customFormat="1" ht="14.25" customHeight="1" x14ac:dyDescent="0.3"/>
    <row r="235" customFormat="1" ht="14.25" customHeight="1" x14ac:dyDescent="0.3"/>
    <row r="236" customFormat="1" ht="14.25" customHeight="1" x14ac:dyDescent="0.3"/>
    <row r="237" customFormat="1" ht="14.25" customHeight="1" x14ac:dyDescent="0.3"/>
    <row r="238" customFormat="1" ht="14.25" customHeight="1" x14ac:dyDescent="0.3"/>
    <row r="239" customFormat="1" ht="14.25" customHeight="1" x14ac:dyDescent="0.3"/>
    <row r="240" customFormat="1" ht="14.25" customHeight="1" x14ac:dyDescent="0.3"/>
    <row r="241" customFormat="1" ht="14.25" customHeight="1" x14ac:dyDescent="0.3"/>
    <row r="242" customFormat="1" ht="14.25" customHeight="1" x14ac:dyDescent="0.3"/>
    <row r="243" customFormat="1" ht="14.25" customHeight="1" x14ac:dyDescent="0.3"/>
    <row r="244" customFormat="1" ht="14.25" customHeight="1" x14ac:dyDescent="0.3"/>
    <row r="245" customFormat="1" ht="14.25" customHeight="1" x14ac:dyDescent="0.3"/>
    <row r="246" customFormat="1" ht="14.25" customHeight="1" x14ac:dyDescent="0.3"/>
    <row r="247" customFormat="1" ht="14.25" customHeight="1" x14ac:dyDescent="0.3"/>
    <row r="248" customFormat="1" ht="14.25" customHeight="1" x14ac:dyDescent="0.3"/>
    <row r="249" customFormat="1" ht="14.25" customHeight="1" x14ac:dyDescent="0.3"/>
    <row r="250" customFormat="1" ht="14.25" customHeight="1" x14ac:dyDescent="0.3"/>
    <row r="251" customFormat="1" ht="14.25" customHeight="1" x14ac:dyDescent="0.3"/>
    <row r="252" customFormat="1" ht="14.25" customHeight="1" x14ac:dyDescent="0.3"/>
    <row r="253" customFormat="1" ht="14.25" customHeight="1" x14ac:dyDescent="0.3"/>
    <row r="254" customFormat="1" ht="14.25" customHeight="1" x14ac:dyDescent="0.3"/>
    <row r="255" customFormat="1" ht="14.25" customHeight="1" x14ac:dyDescent="0.3"/>
    <row r="256" customFormat="1" ht="14.25" customHeight="1" x14ac:dyDescent="0.3"/>
    <row r="257" customFormat="1" ht="14.25" customHeight="1" x14ac:dyDescent="0.3"/>
    <row r="258" customFormat="1" ht="14.25" customHeight="1" x14ac:dyDescent="0.3"/>
    <row r="259" customFormat="1" ht="14.25" customHeight="1" x14ac:dyDescent="0.3"/>
    <row r="260" customFormat="1" ht="14.25" customHeight="1" x14ac:dyDescent="0.3"/>
    <row r="261" customFormat="1" ht="14.25" customHeight="1" x14ac:dyDescent="0.3"/>
    <row r="262" customFormat="1" ht="14.25" customHeight="1" x14ac:dyDescent="0.3"/>
    <row r="263" customFormat="1" ht="14.25" customHeight="1" x14ac:dyDescent="0.3"/>
    <row r="264" customFormat="1" ht="14.25" customHeight="1" x14ac:dyDescent="0.3"/>
    <row r="265" customFormat="1" ht="14.25" customHeight="1" x14ac:dyDescent="0.3"/>
    <row r="266" customFormat="1" ht="14.25" customHeight="1" x14ac:dyDescent="0.3"/>
    <row r="267" customFormat="1" ht="14.25" customHeight="1" x14ac:dyDescent="0.3"/>
    <row r="268" customFormat="1" ht="14.25" customHeight="1" x14ac:dyDescent="0.3"/>
    <row r="269" customFormat="1" ht="14.25" customHeight="1" x14ac:dyDescent="0.3"/>
    <row r="270" customFormat="1" ht="14.25" customHeight="1" x14ac:dyDescent="0.3"/>
    <row r="271" customFormat="1" ht="14.25" customHeight="1" x14ac:dyDescent="0.3"/>
    <row r="272" customFormat="1" ht="14.25" customHeight="1" x14ac:dyDescent="0.3"/>
    <row r="273" customFormat="1" ht="14.25" customHeight="1" x14ac:dyDescent="0.3"/>
    <row r="274" customFormat="1" ht="14.25" customHeight="1" x14ac:dyDescent="0.3"/>
    <row r="275" customFormat="1" ht="14.25" customHeight="1" x14ac:dyDescent="0.3"/>
    <row r="276" customFormat="1" ht="14.25" customHeight="1" x14ac:dyDescent="0.3"/>
    <row r="277" customFormat="1" ht="14.25" customHeight="1" x14ac:dyDescent="0.3"/>
    <row r="278" customFormat="1" ht="14.25" customHeight="1" x14ac:dyDescent="0.3"/>
    <row r="279" customFormat="1" ht="14.25" customHeight="1" x14ac:dyDescent="0.3"/>
    <row r="280" customFormat="1" ht="14.25" customHeight="1" x14ac:dyDescent="0.3"/>
    <row r="281" customFormat="1" ht="14.25" customHeight="1" x14ac:dyDescent="0.3"/>
    <row r="282" customFormat="1" ht="14.25" customHeight="1" x14ac:dyDescent="0.3"/>
    <row r="283" customFormat="1" ht="14.25" customHeight="1" x14ac:dyDescent="0.3"/>
    <row r="284" customFormat="1" ht="14.25" customHeight="1" x14ac:dyDescent="0.3"/>
    <row r="285" customFormat="1" ht="14.25" customHeight="1" x14ac:dyDescent="0.3"/>
    <row r="286" customFormat="1" ht="14.25" customHeight="1" x14ac:dyDescent="0.3"/>
    <row r="287" customFormat="1" ht="14.25" customHeight="1" x14ac:dyDescent="0.3"/>
    <row r="288" customFormat="1" ht="14.25" customHeight="1" x14ac:dyDescent="0.3"/>
    <row r="289" customFormat="1" ht="14.25" customHeight="1" x14ac:dyDescent="0.3"/>
    <row r="290" customFormat="1" ht="14.25" customHeight="1" x14ac:dyDescent="0.3"/>
    <row r="291" customFormat="1" ht="14.25" customHeight="1" x14ac:dyDescent="0.3"/>
    <row r="292" customFormat="1" ht="14.25" customHeight="1" x14ac:dyDescent="0.3"/>
    <row r="293" customFormat="1" ht="14.25" customHeight="1" x14ac:dyDescent="0.3"/>
    <row r="294" customFormat="1" ht="14.25" customHeight="1" x14ac:dyDescent="0.3"/>
    <row r="295" customFormat="1" ht="14.25" customHeight="1" x14ac:dyDescent="0.3"/>
    <row r="296" customFormat="1" ht="14.25" customHeight="1" x14ac:dyDescent="0.3"/>
    <row r="297" customFormat="1" ht="14.25" customHeight="1" x14ac:dyDescent="0.3"/>
    <row r="298" customFormat="1" ht="14.25" customHeight="1" x14ac:dyDescent="0.3"/>
    <row r="299" customFormat="1" ht="14.25" customHeight="1" x14ac:dyDescent="0.3"/>
    <row r="300" customFormat="1" ht="14.25" customHeight="1" x14ac:dyDescent="0.3"/>
    <row r="301" customFormat="1" ht="14.25" customHeight="1" x14ac:dyDescent="0.3"/>
    <row r="302" customFormat="1" ht="14.25" customHeight="1" x14ac:dyDescent="0.3"/>
    <row r="303" customFormat="1" ht="14.25" customHeight="1" x14ac:dyDescent="0.3"/>
    <row r="304" customFormat="1" ht="14.25" customHeight="1" x14ac:dyDescent="0.3"/>
    <row r="305" customFormat="1" ht="14.25" customHeight="1" x14ac:dyDescent="0.3"/>
    <row r="306" customFormat="1" ht="14.25" customHeight="1" x14ac:dyDescent="0.3"/>
    <row r="307" customFormat="1" ht="14.25" customHeight="1" x14ac:dyDescent="0.3"/>
    <row r="308" customFormat="1" ht="14.25" customHeight="1" x14ac:dyDescent="0.3"/>
    <row r="309" customFormat="1" ht="14.25" customHeight="1" x14ac:dyDescent="0.3"/>
    <row r="310" customFormat="1" ht="14.25" customHeight="1" x14ac:dyDescent="0.3"/>
    <row r="311" customFormat="1" ht="14.25" customHeight="1" x14ac:dyDescent="0.3"/>
    <row r="312" customFormat="1" ht="14.25" customHeight="1" x14ac:dyDescent="0.3"/>
    <row r="313" customFormat="1" ht="14.25" customHeight="1" x14ac:dyDescent="0.3"/>
    <row r="314" customFormat="1" ht="14.25" customHeight="1" x14ac:dyDescent="0.3"/>
    <row r="315" customFormat="1" ht="14.25" customHeight="1" x14ac:dyDescent="0.3"/>
    <row r="316" customFormat="1" ht="14.25" customHeight="1" x14ac:dyDescent="0.3"/>
    <row r="317" customFormat="1" ht="14.25" customHeight="1" x14ac:dyDescent="0.3"/>
    <row r="318" customFormat="1" ht="14.25" customHeight="1" x14ac:dyDescent="0.3"/>
    <row r="319" customFormat="1" ht="14.25" customHeight="1" x14ac:dyDescent="0.3"/>
    <row r="320" customFormat="1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  <row r="1000" customFormat="1" ht="14.25" customHeight="1" x14ac:dyDescent="0.3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B1931-7581-4653-A2F1-64ABBB9AB755}">
  <sheetPr codeName="Sheet11"/>
  <dimension ref="B1:F999"/>
  <sheetViews>
    <sheetView workbookViewId="0">
      <selection activeCell="V16" sqref="V16"/>
    </sheetView>
  </sheetViews>
  <sheetFormatPr defaultColWidth="14.44140625" defaultRowHeight="14.4" x14ac:dyDescent="0.3"/>
  <cols>
    <col min="1" max="2" width="8.6640625" customWidth="1"/>
    <col min="3" max="3" width="14.88671875" customWidth="1"/>
    <col min="4" max="4" width="8.6640625" customWidth="1"/>
    <col min="5" max="5" width="10.33203125" customWidth="1"/>
    <col min="6" max="26" width="8.6640625" customWidth="1"/>
  </cols>
  <sheetData>
    <row r="1" spans="2:6" ht="14.25" customHeight="1" x14ac:dyDescent="0.3"/>
    <row r="2" spans="2:6" ht="14.25" customHeight="1" x14ac:dyDescent="0.3">
      <c r="C2" s="82" t="s">
        <v>259</v>
      </c>
    </row>
    <row r="3" spans="2:6" ht="14.25" customHeight="1" x14ac:dyDescent="0.3">
      <c r="C3" s="82" t="s">
        <v>260</v>
      </c>
    </row>
    <row r="4" spans="2:6" ht="14.25" customHeight="1" x14ac:dyDescent="0.3"/>
    <row r="5" spans="2:6" ht="14.25" customHeight="1" x14ac:dyDescent="0.3">
      <c r="B5" s="83" t="s">
        <v>261</v>
      </c>
      <c r="C5" s="84" t="s">
        <v>262</v>
      </c>
      <c r="D5" s="84" t="s">
        <v>263</v>
      </c>
      <c r="E5" s="84" t="s">
        <v>264</v>
      </c>
      <c r="F5" s="84" t="s">
        <v>265</v>
      </c>
    </row>
    <row r="6" spans="2:6" ht="14.25" customHeight="1" x14ac:dyDescent="0.3">
      <c r="B6" s="83">
        <v>8</v>
      </c>
      <c r="C6" s="84" t="s">
        <v>266</v>
      </c>
      <c r="D6" s="84" t="s">
        <v>267</v>
      </c>
      <c r="E6" s="85">
        <v>44348</v>
      </c>
      <c r="F6" s="84">
        <v>108879</v>
      </c>
    </row>
    <row r="7" spans="2:6" ht="14.25" customHeight="1" x14ac:dyDescent="0.3">
      <c r="B7" s="83">
        <v>27</v>
      </c>
      <c r="C7" s="84" t="s">
        <v>266</v>
      </c>
      <c r="D7" s="84" t="s">
        <v>268</v>
      </c>
      <c r="E7" s="85">
        <v>44470</v>
      </c>
      <c r="F7" s="84">
        <v>165656</v>
      </c>
    </row>
    <row r="8" spans="2:6" ht="14.25" customHeight="1" x14ac:dyDescent="0.3">
      <c r="B8" s="83">
        <v>33</v>
      </c>
      <c r="C8" s="84" t="s">
        <v>266</v>
      </c>
      <c r="D8" s="84" t="s">
        <v>268</v>
      </c>
      <c r="E8" s="85">
        <v>44256</v>
      </c>
      <c r="F8" s="84">
        <v>25467</v>
      </c>
    </row>
    <row r="9" spans="2:6" ht="14.25" customHeight="1" x14ac:dyDescent="0.3">
      <c r="B9" s="83">
        <v>38</v>
      </c>
      <c r="C9" s="84" t="s">
        <v>266</v>
      </c>
      <c r="D9" s="84" t="s">
        <v>269</v>
      </c>
      <c r="E9" s="85">
        <v>44256</v>
      </c>
      <c r="F9" s="84">
        <v>16452</v>
      </c>
    </row>
    <row r="10" spans="2:6" ht="14.25" customHeight="1" x14ac:dyDescent="0.3">
      <c r="B10" s="83">
        <v>46</v>
      </c>
      <c r="C10" s="84" t="s">
        <v>266</v>
      </c>
      <c r="D10" s="84" t="s">
        <v>268</v>
      </c>
      <c r="E10" s="85">
        <v>44440</v>
      </c>
      <c r="F10" s="84">
        <v>135801</v>
      </c>
    </row>
    <row r="11" spans="2:6" ht="14.25" customHeight="1" x14ac:dyDescent="0.3">
      <c r="B11" s="83">
        <v>72</v>
      </c>
      <c r="C11" s="84" t="s">
        <v>266</v>
      </c>
      <c r="D11" s="84" t="s">
        <v>269</v>
      </c>
      <c r="E11" s="85">
        <v>44348</v>
      </c>
      <c r="F11" s="84">
        <v>247286</v>
      </c>
    </row>
    <row r="12" spans="2:6" ht="14.25" customHeight="1" x14ac:dyDescent="0.3">
      <c r="B12" s="83">
        <v>84</v>
      </c>
      <c r="C12" s="84" t="s">
        <v>266</v>
      </c>
      <c r="D12" s="84" t="s">
        <v>270</v>
      </c>
      <c r="E12" s="85">
        <v>44287</v>
      </c>
      <c r="F12" s="84">
        <v>191293</v>
      </c>
    </row>
    <row r="13" spans="2:6" ht="14.25" customHeight="1" x14ac:dyDescent="0.3">
      <c r="B13" s="83">
        <v>88</v>
      </c>
      <c r="C13" s="84" t="s">
        <v>266</v>
      </c>
      <c r="D13" s="84" t="s">
        <v>271</v>
      </c>
      <c r="E13" s="85">
        <v>44197</v>
      </c>
      <c r="F13" s="84">
        <v>36125</v>
      </c>
    </row>
    <row r="14" spans="2:6" ht="14.25" customHeight="1" x14ac:dyDescent="0.3">
      <c r="B14" s="83">
        <v>111</v>
      </c>
      <c r="C14" s="84" t="s">
        <v>266</v>
      </c>
      <c r="D14" s="84" t="s">
        <v>270</v>
      </c>
      <c r="E14" s="85">
        <v>44197</v>
      </c>
      <c r="F14" s="84">
        <v>123287</v>
      </c>
    </row>
    <row r="15" spans="2:6" ht="14.25" customHeight="1" x14ac:dyDescent="0.3">
      <c r="B15" s="83">
        <v>113</v>
      </c>
      <c r="C15" s="84" t="s">
        <v>266</v>
      </c>
      <c r="D15" s="84" t="s">
        <v>270</v>
      </c>
      <c r="E15" s="85">
        <v>44378</v>
      </c>
      <c r="F15" s="84">
        <v>-34980</v>
      </c>
    </row>
    <row r="16" spans="2:6" ht="14.25" customHeight="1" x14ac:dyDescent="0.3">
      <c r="B16" s="83">
        <v>115</v>
      </c>
      <c r="C16" s="84" t="s">
        <v>266</v>
      </c>
      <c r="D16" s="84" t="s">
        <v>269</v>
      </c>
      <c r="E16" s="85">
        <v>44317</v>
      </c>
      <c r="F16" s="84">
        <v>72086</v>
      </c>
    </row>
    <row r="17" spans="2:6" ht="14.25" customHeight="1" x14ac:dyDescent="0.3">
      <c r="B17" s="83">
        <v>127</v>
      </c>
      <c r="C17" s="84" t="s">
        <v>266</v>
      </c>
      <c r="D17" s="84" t="s">
        <v>270</v>
      </c>
      <c r="E17" s="85">
        <v>44470</v>
      </c>
      <c r="F17" s="84">
        <v>84660</v>
      </c>
    </row>
    <row r="18" spans="2:6" ht="14.25" customHeight="1" x14ac:dyDescent="0.3">
      <c r="B18" s="83">
        <v>128</v>
      </c>
      <c r="C18" s="84" t="s">
        <v>266</v>
      </c>
      <c r="D18" s="84" t="s">
        <v>268</v>
      </c>
      <c r="E18" s="85">
        <v>44531</v>
      </c>
      <c r="F18" s="84">
        <v>201069</v>
      </c>
    </row>
    <row r="19" spans="2:6" ht="14.25" customHeight="1" x14ac:dyDescent="0.3">
      <c r="B19" s="83">
        <v>131</v>
      </c>
      <c r="C19" s="84" t="s">
        <v>266</v>
      </c>
      <c r="D19" s="84" t="s">
        <v>270</v>
      </c>
      <c r="E19" s="85">
        <v>44531</v>
      </c>
      <c r="F19" s="84">
        <v>74221</v>
      </c>
    </row>
    <row r="20" spans="2:6" ht="14.25" customHeight="1" x14ac:dyDescent="0.3">
      <c r="B20" s="83">
        <v>165</v>
      </c>
      <c r="C20" s="84" t="s">
        <v>266</v>
      </c>
      <c r="D20" s="84" t="s">
        <v>269</v>
      </c>
      <c r="E20" s="85">
        <v>44348</v>
      </c>
      <c r="F20" s="84">
        <v>155904</v>
      </c>
    </row>
    <row r="21" spans="2:6" ht="14.25" customHeight="1" x14ac:dyDescent="0.3">
      <c r="B21" s="83">
        <v>174</v>
      </c>
      <c r="C21" s="84" t="s">
        <v>266</v>
      </c>
      <c r="D21" s="84" t="s">
        <v>267</v>
      </c>
      <c r="E21" s="85">
        <v>44470</v>
      </c>
      <c r="F21" s="84">
        <v>-37886</v>
      </c>
    </row>
    <row r="22" spans="2:6" ht="14.25" customHeight="1" x14ac:dyDescent="0.3">
      <c r="B22" s="83">
        <v>184</v>
      </c>
      <c r="C22" s="84" t="s">
        <v>266</v>
      </c>
      <c r="D22" s="84" t="s">
        <v>269</v>
      </c>
      <c r="E22" s="85">
        <v>44531</v>
      </c>
      <c r="F22" s="84">
        <v>169991</v>
      </c>
    </row>
    <row r="23" spans="2:6" ht="14.25" customHeight="1" x14ac:dyDescent="0.3">
      <c r="B23" s="83">
        <v>211</v>
      </c>
      <c r="C23" s="84" t="s">
        <v>266</v>
      </c>
      <c r="D23" s="84" t="s">
        <v>270</v>
      </c>
      <c r="E23" s="85">
        <v>44501</v>
      </c>
      <c r="F23" s="84">
        <v>207031</v>
      </c>
    </row>
    <row r="24" spans="2:6" ht="14.25" customHeight="1" x14ac:dyDescent="0.3">
      <c r="B24" s="83">
        <v>221</v>
      </c>
      <c r="C24" s="84" t="s">
        <v>266</v>
      </c>
      <c r="D24" s="84" t="s">
        <v>267</v>
      </c>
      <c r="E24" s="85">
        <v>44501</v>
      </c>
      <c r="F24" s="84">
        <v>39668</v>
      </c>
    </row>
    <row r="25" spans="2:6" ht="14.25" customHeight="1" x14ac:dyDescent="0.3">
      <c r="B25" s="83">
        <v>280</v>
      </c>
      <c r="C25" s="84" t="s">
        <v>266</v>
      </c>
      <c r="D25" s="84" t="s">
        <v>271</v>
      </c>
      <c r="E25" s="85">
        <v>44228</v>
      </c>
      <c r="F25" s="84">
        <v>180474</v>
      </c>
    </row>
    <row r="26" spans="2:6" ht="14.25" customHeight="1" x14ac:dyDescent="0.3">
      <c r="B26" s="83">
        <v>282</v>
      </c>
      <c r="C26" s="84" t="s">
        <v>266</v>
      </c>
      <c r="D26" s="84" t="s">
        <v>270</v>
      </c>
      <c r="E26" s="85">
        <v>44197</v>
      </c>
      <c r="F26" s="84">
        <v>-7921</v>
      </c>
    </row>
    <row r="27" spans="2:6" ht="14.25" customHeight="1" x14ac:dyDescent="0.3">
      <c r="B27" s="83">
        <v>302</v>
      </c>
      <c r="C27" s="84" t="s">
        <v>272</v>
      </c>
      <c r="D27" s="84" t="s">
        <v>269</v>
      </c>
      <c r="E27" s="85">
        <v>44197</v>
      </c>
      <c r="F27" s="84">
        <v>193122</v>
      </c>
    </row>
    <row r="28" spans="2:6" ht="14.25" customHeight="1" x14ac:dyDescent="0.3">
      <c r="B28" s="83">
        <v>309</v>
      </c>
      <c r="C28" s="84" t="s">
        <v>273</v>
      </c>
      <c r="D28" s="84" t="s">
        <v>267</v>
      </c>
      <c r="E28" s="85">
        <v>44409</v>
      </c>
      <c r="F28" s="84">
        <v>149617</v>
      </c>
    </row>
    <row r="29" spans="2:6" ht="14.25" customHeight="1" x14ac:dyDescent="0.3">
      <c r="B29" s="83">
        <v>325</v>
      </c>
      <c r="C29" s="84" t="s">
        <v>272</v>
      </c>
      <c r="D29" s="84" t="s">
        <v>270</v>
      </c>
      <c r="E29" s="85">
        <v>44470</v>
      </c>
      <c r="F29" s="84">
        <v>93656</v>
      </c>
    </row>
    <row r="30" spans="2:6" ht="14.25" customHeight="1" x14ac:dyDescent="0.3">
      <c r="B30" s="83">
        <v>329</v>
      </c>
      <c r="C30" s="84" t="s">
        <v>274</v>
      </c>
      <c r="D30" s="84" t="s">
        <v>268</v>
      </c>
      <c r="E30" s="85">
        <v>44440</v>
      </c>
      <c r="F30" s="84">
        <v>60921</v>
      </c>
    </row>
    <row r="31" spans="2:6" ht="14.25" customHeight="1" x14ac:dyDescent="0.3">
      <c r="B31" s="83">
        <v>342</v>
      </c>
      <c r="C31" s="84" t="s">
        <v>275</v>
      </c>
      <c r="D31" s="84" t="s">
        <v>268</v>
      </c>
      <c r="E31" s="85">
        <v>44197</v>
      </c>
      <c r="F31" s="84">
        <v>180969</v>
      </c>
    </row>
    <row r="32" spans="2:6" ht="14.25" customHeight="1" x14ac:dyDescent="0.3">
      <c r="B32" s="83">
        <v>346</v>
      </c>
      <c r="C32" s="84" t="s">
        <v>274</v>
      </c>
      <c r="D32" s="84" t="s">
        <v>271</v>
      </c>
      <c r="E32" s="85">
        <v>44317</v>
      </c>
      <c r="F32" s="84">
        <v>166490</v>
      </c>
    </row>
    <row r="33" spans="2:6" ht="14.25" customHeight="1" x14ac:dyDescent="0.3">
      <c r="B33" s="83">
        <v>403</v>
      </c>
      <c r="C33" s="84" t="s">
        <v>272</v>
      </c>
      <c r="D33" s="84" t="s">
        <v>271</v>
      </c>
      <c r="E33" s="85">
        <v>44378</v>
      </c>
      <c r="F33" s="84">
        <v>12909</v>
      </c>
    </row>
    <row r="34" spans="2:6" ht="14.25" customHeight="1" x14ac:dyDescent="0.3">
      <c r="B34" s="83">
        <v>405</v>
      </c>
      <c r="C34" s="84" t="s">
        <v>274</v>
      </c>
      <c r="D34" s="84" t="s">
        <v>271</v>
      </c>
      <c r="E34" s="85">
        <v>44531</v>
      </c>
      <c r="F34" s="84">
        <v>219249</v>
      </c>
    </row>
    <row r="35" spans="2:6" ht="14.25" customHeight="1" x14ac:dyDescent="0.3">
      <c r="B35" s="83">
        <v>413</v>
      </c>
      <c r="C35" s="84" t="s">
        <v>272</v>
      </c>
      <c r="D35" s="84" t="s">
        <v>271</v>
      </c>
      <c r="E35" s="85">
        <v>44378</v>
      </c>
      <c r="F35" s="84">
        <v>36046</v>
      </c>
    </row>
    <row r="36" spans="2:6" ht="14.25" customHeight="1" x14ac:dyDescent="0.3">
      <c r="B36" s="83">
        <v>423</v>
      </c>
      <c r="C36" s="84" t="s">
        <v>274</v>
      </c>
      <c r="D36" s="84" t="s">
        <v>268</v>
      </c>
      <c r="E36" s="85">
        <v>44409</v>
      </c>
      <c r="F36" s="84">
        <v>87532</v>
      </c>
    </row>
    <row r="37" spans="2:6" ht="14.25" customHeight="1" x14ac:dyDescent="0.3">
      <c r="B37" s="83">
        <v>441</v>
      </c>
      <c r="C37" s="84" t="s">
        <v>273</v>
      </c>
      <c r="D37" s="84" t="s">
        <v>268</v>
      </c>
      <c r="E37" s="85">
        <v>44531</v>
      </c>
      <c r="F37" s="84">
        <v>82089</v>
      </c>
    </row>
    <row r="38" spans="2:6" ht="14.25" customHeight="1" x14ac:dyDescent="0.3">
      <c r="B38" s="83">
        <v>451</v>
      </c>
      <c r="C38" s="84" t="s">
        <v>274</v>
      </c>
      <c r="D38" s="84" t="s">
        <v>267</v>
      </c>
      <c r="E38" s="85">
        <v>44440</v>
      </c>
      <c r="F38" s="84">
        <v>242254</v>
      </c>
    </row>
    <row r="39" spans="2:6" ht="14.25" customHeight="1" x14ac:dyDescent="0.3">
      <c r="B39" s="83">
        <v>482</v>
      </c>
      <c r="C39" s="84" t="s">
        <v>272</v>
      </c>
      <c r="D39" s="84" t="s">
        <v>268</v>
      </c>
      <c r="E39" s="85">
        <v>44378</v>
      </c>
      <c r="F39" s="84">
        <v>57399</v>
      </c>
    </row>
    <row r="40" spans="2:6" ht="14.25" customHeight="1" x14ac:dyDescent="0.3">
      <c r="B40" s="83">
        <v>492</v>
      </c>
      <c r="C40" s="84" t="s">
        <v>273</v>
      </c>
      <c r="D40" s="84" t="s">
        <v>267</v>
      </c>
      <c r="E40" s="85">
        <v>44197</v>
      </c>
      <c r="F40" s="84">
        <v>244677</v>
      </c>
    </row>
    <row r="41" spans="2:6" ht="14.25" customHeight="1" x14ac:dyDescent="0.3">
      <c r="B41" s="83">
        <v>526</v>
      </c>
      <c r="C41" s="84" t="s">
        <v>274</v>
      </c>
      <c r="D41" s="84" t="s">
        <v>271</v>
      </c>
      <c r="E41" s="85">
        <v>44409</v>
      </c>
      <c r="F41" s="84">
        <v>55010</v>
      </c>
    </row>
    <row r="42" spans="2:6" ht="14.25" customHeight="1" x14ac:dyDescent="0.3">
      <c r="B42" s="83">
        <v>568</v>
      </c>
      <c r="C42" s="84" t="s">
        <v>274</v>
      </c>
      <c r="D42" s="84" t="s">
        <v>270</v>
      </c>
      <c r="E42" s="85">
        <v>44531</v>
      </c>
      <c r="F42" s="84">
        <v>142874</v>
      </c>
    </row>
    <row r="43" spans="2:6" ht="14.25" customHeight="1" x14ac:dyDescent="0.3">
      <c r="B43" s="83">
        <v>591</v>
      </c>
      <c r="C43" s="84" t="s">
        <v>273</v>
      </c>
      <c r="D43" s="84" t="s">
        <v>267</v>
      </c>
      <c r="E43" s="85">
        <v>44531</v>
      </c>
      <c r="F43" s="84">
        <v>166353</v>
      </c>
    </row>
    <row r="44" spans="2:6" ht="14.25" customHeight="1" x14ac:dyDescent="0.3">
      <c r="B44" s="83">
        <v>594</v>
      </c>
      <c r="C44" s="84" t="s">
        <v>272</v>
      </c>
      <c r="D44" s="84" t="s">
        <v>271</v>
      </c>
      <c r="E44" s="85">
        <v>44531</v>
      </c>
      <c r="F44" s="84">
        <v>47888</v>
      </c>
    </row>
    <row r="45" spans="2:6" ht="14.25" customHeight="1" x14ac:dyDescent="0.3">
      <c r="B45" s="83">
        <v>636</v>
      </c>
      <c r="C45" s="84" t="s">
        <v>275</v>
      </c>
      <c r="D45" s="84" t="s">
        <v>267</v>
      </c>
      <c r="E45" s="85">
        <v>44409</v>
      </c>
      <c r="F45" s="84">
        <v>86220</v>
      </c>
    </row>
    <row r="46" spans="2:6" ht="14.25" customHeight="1" x14ac:dyDescent="0.3">
      <c r="B46" s="83">
        <v>640</v>
      </c>
      <c r="C46" s="84" t="s">
        <v>273</v>
      </c>
      <c r="D46" s="84" t="s">
        <v>267</v>
      </c>
      <c r="E46" s="85">
        <v>44287</v>
      </c>
      <c r="F46" s="84">
        <v>27542</v>
      </c>
    </row>
    <row r="47" spans="2:6" ht="14.25" customHeight="1" x14ac:dyDescent="0.3">
      <c r="B47" s="83">
        <v>659</v>
      </c>
      <c r="C47" s="84" t="s">
        <v>275</v>
      </c>
      <c r="D47" s="84" t="s">
        <v>267</v>
      </c>
      <c r="E47" s="85">
        <v>44287</v>
      </c>
      <c r="F47" s="84">
        <v>173199</v>
      </c>
    </row>
    <row r="48" spans="2:6" ht="14.25" customHeight="1" x14ac:dyDescent="0.3">
      <c r="B48" s="83">
        <v>681</v>
      </c>
      <c r="C48" s="84" t="s">
        <v>273</v>
      </c>
      <c r="D48" s="84" t="s">
        <v>269</v>
      </c>
      <c r="E48" s="85">
        <v>44409</v>
      </c>
      <c r="F48" s="84">
        <v>17711</v>
      </c>
    </row>
    <row r="49" spans="2:6" ht="14.25" customHeight="1" x14ac:dyDescent="0.3">
      <c r="B49" s="83">
        <v>686</v>
      </c>
      <c r="C49" s="84" t="s">
        <v>274</v>
      </c>
      <c r="D49" s="84" t="s">
        <v>267</v>
      </c>
      <c r="E49" s="85">
        <v>44470</v>
      </c>
      <c r="F49" s="84">
        <v>18670</v>
      </c>
    </row>
    <row r="50" spans="2:6" ht="14.25" customHeight="1" x14ac:dyDescent="0.3">
      <c r="B50" s="83">
        <v>688</v>
      </c>
      <c r="C50" s="84" t="s">
        <v>274</v>
      </c>
      <c r="D50" s="84" t="s">
        <v>269</v>
      </c>
      <c r="E50" s="85">
        <v>44256</v>
      </c>
      <c r="F50" s="84">
        <v>87460</v>
      </c>
    </row>
    <row r="51" spans="2:6" ht="14.25" customHeight="1" x14ac:dyDescent="0.3">
      <c r="B51" s="83">
        <v>695</v>
      </c>
      <c r="C51" s="84" t="s">
        <v>274</v>
      </c>
      <c r="D51" s="84" t="s">
        <v>271</v>
      </c>
      <c r="E51" s="85">
        <v>44348</v>
      </c>
      <c r="F51" s="84">
        <v>17043</v>
      </c>
    </row>
    <row r="52" spans="2:6" ht="14.25" customHeight="1" x14ac:dyDescent="0.3">
      <c r="B52" s="83">
        <v>706</v>
      </c>
      <c r="C52" s="84" t="s">
        <v>266</v>
      </c>
      <c r="D52" s="84" t="s">
        <v>268</v>
      </c>
      <c r="E52" s="85">
        <v>44197</v>
      </c>
      <c r="F52" s="83">
        <v>48442</v>
      </c>
    </row>
    <row r="53" spans="2:6" ht="14.25" customHeight="1" x14ac:dyDescent="0.3">
      <c r="B53" s="83">
        <v>728</v>
      </c>
      <c r="C53" s="84" t="s">
        <v>266</v>
      </c>
      <c r="D53" s="84" t="s">
        <v>270</v>
      </c>
      <c r="E53" s="85">
        <v>44287</v>
      </c>
      <c r="F53" s="83">
        <v>175220</v>
      </c>
    </row>
    <row r="54" spans="2:6" ht="14.25" customHeight="1" x14ac:dyDescent="0.3">
      <c r="B54" s="83">
        <v>733</v>
      </c>
      <c r="C54" s="84" t="s">
        <v>266</v>
      </c>
      <c r="D54" s="84" t="s">
        <v>268</v>
      </c>
      <c r="E54" s="85">
        <v>44501</v>
      </c>
      <c r="F54" s="83">
        <v>146394</v>
      </c>
    </row>
    <row r="55" spans="2:6" ht="14.25" customHeight="1" x14ac:dyDescent="0.3">
      <c r="B55" s="83">
        <v>738</v>
      </c>
      <c r="C55" s="84" t="s">
        <v>266</v>
      </c>
      <c r="D55" s="84" t="s">
        <v>269</v>
      </c>
      <c r="E55" s="85">
        <v>44531</v>
      </c>
      <c r="F55" s="83">
        <v>158679</v>
      </c>
    </row>
    <row r="56" spans="2:6" ht="14.25" customHeight="1" x14ac:dyDescent="0.3">
      <c r="B56" s="83">
        <v>739</v>
      </c>
      <c r="C56" s="84" t="s">
        <v>266</v>
      </c>
      <c r="D56" s="84" t="s">
        <v>271</v>
      </c>
      <c r="E56" s="85">
        <v>44501</v>
      </c>
      <c r="F56" s="83">
        <v>86186</v>
      </c>
    </row>
    <row r="57" spans="2:6" ht="14.25" customHeight="1" x14ac:dyDescent="0.3">
      <c r="B57" s="83">
        <v>748</v>
      </c>
      <c r="C57" s="84" t="s">
        <v>266</v>
      </c>
      <c r="D57" s="84" t="s">
        <v>270</v>
      </c>
      <c r="E57" s="85">
        <v>44378</v>
      </c>
      <c r="F57" s="83">
        <v>5850</v>
      </c>
    </row>
    <row r="58" spans="2:6" ht="14.25" customHeight="1" x14ac:dyDescent="0.3">
      <c r="B58" s="83">
        <v>762</v>
      </c>
      <c r="C58" s="84" t="s">
        <v>266</v>
      </c>
      <c r="D58" s="84" t="s">
        <v>270</v>
      </c>
      <c r="E58" s="85">
        <v>44348</v>
      </c>
      <c r="F58" s="83">
        <v>-15140</v>
      </c>
    </row>
    <row r="59" spans="2:6" ht="14.25" customHeight="1" x14ac:dyDescent="0.3">
      <c r="B59" s="83">
        <v>777</v>
      </c>
      <c r="C59" s="84" t="s">
        <v>266</v>
      </c>
      <c r="D59" s="84" t="s">
        <v>267</v>
      </c>
      <c r="E59" s="85">
        <v>44348</v>
      </c>
      <c r="F59" s="83">
        <v>190517</v>
      </c>
    </row>
    <row r="60" spans="2:6" ht="14.25" customHeight="1" x14ac:dyDescent="0.3">
      <c r="B60" s="83">
        <v>780</v>
      </c>
      <c r="C60" s="84" t="s">
        <v>266</v>
      </c>
      <c r="D60" s="84" t="s">
        <v>267</v>
      </c>
      <c r="E60" s="85">
        <v>44409</v>
      </c>
      <c r="F60" s="83">
        <v>131983</v>
      </c>
    </row>
    <row r="61" spans="2:6" ht="14.25" customHeight="1" x14ac:dyDescent="0.3">
      <c r="B61" s="83">
        <v>796</v>
      </c>
      <c r="C61" s="84" t="s">
        <v>266</v>
      </c>
      <c r="D61" s="84" t="s">
        <v>268</v>
      </c>
      <c r="E61" s="85">
        <v>44348</v>
      </c>
      <c r="F61" s="83">
        <v>137843</v>
      </c>
    </row>
    <row r="62" spans="2:6" ht="14.25" customHeight="1" x14ac:dyDescent="0.3">
      <c r="B62" s="83">
        <v>803</v>
      </c>
      <c r="C62" s="84" t="s">
        <v>266</v>
      </c>
      <c r="D62" s="84" t="s">
        <v>268</v>
      </c>
      <c r="E62" s="85">
        <v>44378</v>
      </c>
      <c r="F62" s="83">
        <v>96209</v>
      </c>
    </row>
    <row r="63" spans="2:6" ht="14.25" customHeight="1" x14ac:dyDescent="0.3">
      <c r="B63" s="83">
        <v>805</v>
      </c>
      <c r="C63" s="84" t="s">
        <v>266</v>
      </c>
      <c r="D63" s="84" t="s">
        <v>271</v>
      </c>
      <c r="E63" s="85">
        <v>44228</v>
      </c>
      <c r="F63" s="83">
        <v>134977</v>
      </c>
    </row>
    <row r="64" spans="2:6" ht="14.25" customHeight="1" x14ac:dyDescent="0.3">
      <c r="B64" s="83">
        <v>819</v>
      </c>
      <c r="C64" s="84" t="s">
        <v>266</v>
      </c>
      <c r="D64" s="84" t="s">
        <v>271</v>
      </c>
      <c r="E64" s="85">
        <v>44317</v>
      </c>
      <c r="F64" s="83">
        <v>59423</v>
      </c>
    </row>
    <row r="65" spans="2:6" ht="14.25" customHeight="1" x14ac:dyDescent="0.3">
      <c r="B65" s="83">
        <v>825</v>
      </c>
      <c r="C65" s="84" t="s">
        <v>266</v>
      </c>
      <c r="D65" s="84" t="s">
        <v>271</v>
      </c>
      <c r="E65" s="85">
        <v>44348</v>
      </c>
      <c r="F65" s="83">
        <v>32352</v>
      </c>
    </row>
    <row r="66" spans="2:6" ht="14.25" customHeight="1" x14ac:dyDescent="0.3">
      <c r="B66" s="83">
        <v>842</v>
      </c>
      <c r="C66" s="84" t="s">
        <v>266</v>
      </c>
      <c r="D66" s="84" t="s">
        <v>267</v>
      </c>
      <c r="E66" s="85">
        <v>44409</v>
      </c>
      <c r="F66" s="83">
        <v>19225</v>
      </c>
    </row>
    <row r="67" spans="2:6" ht="14.25" customHeight="1" x14ac:dyDescent="0.3">
      <c r="B67" s="83">
        <v>858</v>
      </c>
      <c r="C67" s="84" t="s">
        <v>266</v>
      </c>
      <c r="D67" s="84" t="s">
        <v>267</v>
      </c>
      <c r="E67" s="85">
        <v>44256</v>
      </c>
      <c r="F67" s="83">
        <v>150851</v>
      </c>
    </row>
    <row r="68" spans="2:6" ht="14.25" customHeight="1" x14ac:dyDescent="0.3">
      <c r="B68" s="83">
        <v>864</v>
      </c>
      <c r="C68" s="84" t="s">
        <v>266</v>
      </c>
      <c r="D68" s="84" t="s">
        <v>268</v>
      </c>
      <c r="E68" s="85">
        <v>44348</v>
      </c>
      <c r="F68" s="83">
        <v>7110</v>
      </c>
    </row>
    <row r="69" spans="2:6" ht="14.25" customHeight="1" x14ac:dyDescent="0.3">
      <c r="B69" s="83">
        <v>867</v>
      </c>
      <c r="C69" s="84" t="s">
        <v>266</v>
      </c>
      <c r="D69" s="84" t="s">
        <v>267</v>
      </c>
      <c r="E69" s="85">
        <v>44348</v>
      </c>
      <c r="F69" s="83">
        <v>259896</v>
      </c>
    </row>
    <row r="70" spans="2:6" ht="14.25" customHeight="1" x14ac:dyDescent="0.3">
      <c r="B70" s="83">
        <v>870</v>
      </c>
      <c r="C70" s="84" t="s">
        <v>266</v>
      </c>
      <c r="D70" s="84" t="s">
        <v>271</v>
      </c>
      <c r="E70" s="85">
        <v>44501</v>
      </c>
      <c r="F70" s="83">
        <v>222162</v>
      </c>
    </row>
    <row r="71" spans="2:6" ht="14.25" customHeight="1" x14ac:dyDescent="0.3">
      <c r="B71" s="83">
        <v>874</v>
      </c>
      <c r="C71" s="84" t="s">
        <v>266</v>
      </c>
      <c r="D71" s="84" t="s">
        <v>267</v>
      </c>
      <c r="E71" s="85">
        <v>44470</v>
      </c>
      <c r="F71" s="83">
        <v>5652</v>
      </c>
    </row>
    <row r="72" spans="2:6" ht="14.25" customHeight="1" x14ac:dyDescent="0.3">
      <c r="B72" s="83">
        <v>891</v>
      </c>
      <c r="C72" s="84" t="s">
        <v>266</v>
      </c>
      <c r="D72" s="84" t="s">
        <v>270</v>
      </c>
      <c r="E72" s="85">
        <v>44228</v>
      </c>
      <c r="F72" s="83">
        <v>173392</v>
      </c>
    </row>
    <row r="73" spans="2:6" ht="14.25" customHeight="1" x14ac:dyDescent="0.3">
      <c r="B73" s="83">
        <v>893</v>
      </c>
      <c r="C73" s="84" t="s">
        <v>266</v>
      </c>
      <c r="D73" s="84" t="s">
        <v>267</v>
      </c>
      <c r="E73" s="85">
        <v>44228</v>
      </c>
      <c r="F73" s="83">
        <v>230726</v>
      </c>
    </row>
    <row r="74" spans="2:6" ht="14.25" customHeight="1" x14ac:dyDescent="0.3">
      <c r="B74" s="83">
        <v>894</v>
      </c>
      <c r="C74" s="84" t="s">
        <v>266</v>
      </c>
      <c r="D74" s="84" t="s">
        <v>270</v>
      </c>
      <c r="E74" s="85">
        <v>44470</v>
      </c>
      <c r="F74" s="83">
        <v>154630</v>
      </c>
    </row>
    <row r="75" spans="2:6" ht="14.25" customHeight="1" x14ac:dyDescent="0.3">
      <c r="B75" s="83">
        <v>911</v>
      </c>
      <c r="C75" s="84" t="s">
        <v>266</v>
      </c>
      <c r="D75" s="84" t="s">
        <v>270</v>
      </c>
      <c r="E75" s="85">
        <v>44348</v>
      </c>
      <c r="F75" s="83">
        <v>161165</v>
      </c>
    </row>
    <row r="76" spans="2:6" ht="14.25" customHeight="1" x14ac:dyDescent="0.3">
      <c r="B76" s="83">
        <v>926</v>
      </c>
      <c r="C76" s="84" t="s">
        <v>266</v>
      </c>
      <c r="D76" s="84" t="s">
        <v>269</v>
      </c>
      <c r="E76" s="85">
        <v>44348</v>
      </c>
      <c r="F76" s="83">
        <v>6105</v>
      </c>
    </row>
    <row r="77" spans="2:6" ht="14.25" customHeight="1" x14ac:dyDescent="0.3">
      <c r="B77" s="83">
        <v>930</v>
      </c>
      <c r="C77" s="84" t="s">
        <v>266</v>
      </c>
      <c r="D77" s="84" t="s">
        <v>267</v>
      </c>
      <c r="E77" s="85">
        <v>44256</v>
      </c>
      <c r="F77" s="83">
        <v>34334</v>
      </c>
    </row>
    <row r="78" spans="2:6" ht="14.25" customHeight="1" x14ac:dyDescent="0.3">
      <c r="B78" s="83">
        <v>949</v>
      </c>
      <c r="C78" s="84" t="s">
        <v>266</v>
      </c>
      <c r="D78" s="84" t="s">
        <v>271</v>
      </c>
      <c r="E78" s="85">
        <v>44531</v>
      </c>
      <c r="F78" s="83">
        <v>8406</v>
      </c>
    </row>
    <row r="79" spans="2:6" ht="14.25" customHeight="1" x14ac:dyDescent="0.3">
      <c r="B79" s="83">
        <v>950</v>
      </c>
      <c r="C79" s="84" t="s">
        <v>266</v>
      </c>
      <c r="D79" s="84" t="s">
        <v>271</v>
      </c>
      <c r="E79" s="85">
        <v>44348</v>
      </c>
      <c r="F79" s="83">
        <v>27137</v>
      </c>
    </row>
    <row r="80" spans="2:6" ht="14.25" customHeight="1" x14ac:dyDescent="0.3">
      <c r="B80" s="83">
        <v>952</v>
      </c>
      <c r="C80" s="84" t="s">
        <v>266</v>
      </c>
      <c r="D80" s="84" t="s">
        <v>271</v>
      </c>
      <c r="E80" s="85">
        <v>44378</v>
      </c>
      <c r="F80" s="83">
        <v>7819</v>
      </c>
    </row>
    <row r="81" spans="2:6" ht="14.25" customHeight="1" x14ac:dyDescent="0.3">
      <c r="B81" s="83">
        <v>963</v>
      </c>
      <c r="C81" s="84" t="s">
        <v>266</v>
      </c>
      <c r="D81" s="84" t="s">
        <v>270</v>
      </c>
      <c r="E81" s="85">
        <v>44440</v>
      </c>
      <c r="F81" s="83">
        <v>193691</v>
      </c>
    </row>
    <row r="82" spans="2:6" ht="14.25" customHeight="1" x14ac:dyDescent="0.3">
      <c r="B82" s="83">
        <v>973</v>
      </c>
      <c r="C82" s="84" t="s">
        <v>266</v>
      </c>
      <c r="D82" s="84" t="s">
        <v>270</v>
      </c>
      <c r="E82" s="85">
        <v>44378</v>
      </c>
      <c r="F82" s="83">
        <v>229218</v>
      </c>
    </row>
    <row r="83" spans="2:6" ht="14.25" customHeight="1" x14ac:dyDescent="0.3">
      <c r="B83" s="83">
        <v>977</v>
      </c>
      <c r="C83" s="84" t="s">
        <v>266</v>
      </c>
      <c r="D83" s="84" t="s">
        <v>267</v>
      </c>
      <c r="E83" s="85">
        <v>44317</v>
      </c>
      <c r="F83" s="83">
        <v>82968</v>
      </c>
    </row>
    <row r="84" spans="2:6" ht="14.25" customHeight="1" x14ac:dyDescent="0.3">
      <c r="B84" s="83">
        <v>979</v>
      </c>
      <c r="C84" s="84" t="s">
        <v>266</v>
      </c>
      <c r="D84" s="84" t="s">
        <v>268</v>
      </c>
      <c r="E84" s="85">
        <v>44348</v>
      </c>
      <c r="F84" s="83">
        <v>234786</v>
      </c>
    </row>
    <row r="85" spans="2:6" ht="14.25" customHeight="1" x14ac:dyDescent="0.3">
      <c r="B85" s="83">
        <v>983</v>
      </c>
      <c r="C85" s="84" t="s">
        <v>266</v>
      </c>
      <c r="D85" s="84" t="s">
        <v>270</v>
      </c>
      <c r="E85" s="85">
        <v>44470</v>
      </c>
      <c r="F85" s="83">
        <v>249705</v>
      </c>
    </row>
    <row r="86" spans="2:6" ht="14.25" customHeight="1" x14ac:dyDescent="0.3">
      <c r="B86" s="83">
        <v>1004</v>
      </c>
      <c r="C86" s="84" t="s">
        <v>272</v>
      </c>
      <c r="D86" s="84" t="s">
        <v>269</v>
      </c>
      <c r="E86" s="85">
        <v>44409</v>
      </c>
      <c r="F86" s="83">
        <v>22746</v>
      </c>
    </row>
    <row r="87" spans="2:6" ht="14.25" customHeight="1" x14ac:dyDescent="0.3">
      <c r="B87" s="83">
        <v>1011</v>
      </c>
      <c r="C87" s="84" t="s">
        <v>272</v>
      </c>
      <c r="D87" s="84" t="s">
        <v>270</v>
      </c>
      <c r="E87" s="85">
        <v>44409</v>
      </c>
      <c r="F87" s="83">
        <v>85536</v>
      </c>
    </row>
    <row r="88" spans="2:6" ht="14.25" customHeight="1" x14ac:dyDescent="0.3">
      <c r="B88" s="83">
        <v>1019</v>
      </c>
      <c r="C88" s="84" t="s">
        <v>272</v>
      </c>
      <c r="D88" s="84" t="s">
        <v>268</v>
      </c>
      <c r="E88" s="85">
        <v>44501</v>
      </c>
      <c r="F88" s="83">
        <v>25301</v>
      </c>
    </row>
    <row r="89" spans="2:6" ht="14.25" customHeight="1" x14ac:dyDescent="0.3">
      <c r="B89" s="83">
        <v>1022</v>
      </c>
      <c r="C89" s="84" t="s">
        <v>274</v>
      </c>
      <c r="D89" s="84" t="s">
        <v>270</v>
      </c>
      <c r="E89" s="85">
        <v>44378</v>
      </c>
      <c r="F89" s="83">
        <v>152936</v>
      </c>
    </row>
    <row r="90" spans="2:6" ht="14.25" customHeight="1" x14ac:dyDescent="0.3">
      <c r="B90" s="83">
        <v>1024</v>
      </c>
      <c r="C90" s="84" t="s">
        <v>274</v>
      </c>
      <c r="D90" s="84" t="s">
        <v>270</v>
      </c>
      <c r="E90" s="85">
        <v>44409</v>
      </c>
      <c r="F90" s="83">
        <v>124717</v>
      </c>
    </row>
    <row r="91" spans="2:6" ht="14.25" customHeight="1" x14ac:dyDescent="0.3">
      <c r="B91" s="83">
        <v>1037</v>
      </c>
      <c r="C91" s="84" t="s">
        <v>275</v>
      </c>
      <c r="D91" s="84" t="s">
        <v>270</v>
      </c>
      <c r="E91" s="85">
        <v>44531</v>
      </c>
      <c r="F91" s="83">
        <v>198140</v>
      </c>
    </row>
    <row r="92" spans="2:6" ht="14.25" customHeight="1" x14ac:dyDescent="0.3">
      <c r="B92" s="83">
        <v>1045</v>
      </c>
      <c r="C92" s="84" t="s">
        <v>275</v>
      </c>
      <c r="D92" s="84" t="s">
        <v>271</v>
      </c>
      <c r="E92" s="85">
        <v>44409</v>
      </c>
      <c r="F92" s="83">
        <v>99343</v>
      </c>
    </row>
    <row r="93" spans="2:6" ht="14.25" customHeight="1" x14ac:dyDescent="0.3">
      <c r="B93" s="83">
        <v>1048</v>
      </c>
      <c r="C93" s="84" t="s">
        <v>274</v>
      </c>
      <c r="D93" s="84" t="s">
        <v>270</v>
      </c>
      <c r="E93" s="85">
        <v>44197</v>
      </c>
      <c r="F93" s="83">
        <v>41318</v>
      </c>
    </row>
    <row r="94" spans="2:6" ht="14.25" customHeight="1" x14ac:dyDescent="0.3">
      <c r="B94" s="83">
        <v>1053</v>
      </c>
      <c r="C94" s="84" t="s">
        <v>274</v>
      </c>
      <c r="D94" s="84" t="s">
        <v>268</v>
      </c>
      <c r="E94" s="85">
        <v>44501</v>
      </c>
      <c r="F94" s="83">
        <v>211082</v>
      </c>
    </row>
    <row r="95" spans="2:6" ht="14.25" customHeight="1" x14ac:dyDescent="0.3">
      <c r="B95" s="83">
        <v>1070</v>
      </c>
      <c r="C95" s="84" t="s">
        <v>273</v>
      </c>
      <c r="D95" s="84" t="s">
        <v>270</v>
      </c>
      <c r="E95" s="85">
        <v>44197</v>
      </c>
      <c r="F95" s="83">
        <v>8675</v>
      </c>
    </row>
    <row r="96" spans="2:6" ht="14.25" customHeight="1" x14ac:dyDescent="0.3">
      <c r="B96" s="83">
        <v>1079</v>
      </c>
      <c r="C96" s="84" t="s">
        <v>273</v>
      </c>
      <c r="D96" s="84" t="s">
        <v>269</v>
      </c>
      <c r="E96" s="85">
        <v>44256</v>
      </c>
      <c r="F96" s="83">
        <v>132363</v>
      </c>
    </row>
    <row r="97" spans="2:6" ht="14.25" customHeight="1" x14ac:dyDescent="0.3">
      <c r="B97" s="83">
        <v>1084</v>
      </c>
      <c r="C97" s="84" t="s">
        <v>272</v>
      </c>
      <c r="D97" s="84" t="s">
        <v>267</v>
      </c>
      <c r="E97" s="85">
        <v>44531</v>
      </c>
      <c r="F97" s="83">
        <v>130275</v>
      </c>
    </row>
    <row r="98" spans="2:6" ht="14.25" customHeight="1" x14ac:dyDescent="0.3">
      <c r="B98" s="83">
        <v>1091</v>
      </c>
      <c r="C98" s="84" t="s">
        <v>273</v>
      </c>
      <c r="D98" s="84" t="s">
        <v>270</v>
      </c>
      <c r="E98" s="85">
        <v>44470</v>
      </c>
      <c r="F98" s="83">
        <v>174302</v>
      </c>
    </row>
    <row r="99" spans="2:6" ht="14.25" customHeight="1" x14ac:dyDescent="0.3">
      <c r="B99" s="83">
        <v>1107</v>
      </c>
      <c r="C99" s="84" t="s">
        <v>275</v>
      </c>
      <c r="D99" s="84" t="s">
        <v>269</v>
      </c>
      <c r="E99" s="85">
        <v>44256</v>
      </c>
      <c r="F99" s="83">
        <v>126174</v>
      </c>
    </row>
    <row r="100" spans="2:6" ht="14.25" customHeight="1" x14ac:dyDescent="0.3">
      <c r="B100" s="83">
        <v>1112</v>
      </c>
      <c r="C100" s="84" t="s">
        <v>273</v>
      </c>
      <c r="D100" s="84" t="s">
        <v>268</v>
      </c>
      <c r="E100" s="85">
        <v>44470</v>
      </c>
      <c r="F100" s="83">
        <v>13328</v>
      </c>
    </row>
    <row r="101" spans="2:6" ht="14.25" customHeight="1" x14ac:dyDescent="0.3">
      <c r="B101" s="83">
        <v>1115</v>
      </c>
      <c r="C101" s="84" t="s">
        <v>273</v>
      </c>
      <c r="D101" s="84" t="s">
        <v>271</v>
      </c>
      <c r="E101" s="85">
        <v>44256</v>
      </c>
      <c r="F101" s="83">
        <v>48808</v>
      </c>
    </row>
    <row r="102" spans="2:6" ht="14.25" customHeight="1" x14ac:dyDescent="0.3">
      <c r="B102" s="83">
        <v>1121</v>
      </c>
      <c r="C102" s="84" t="s">
        <v>274</v>
      </c>
      <c r="D102" s="84" t="s">
        <v>268</v>
      </c>
      <c r="E102" s="85">
        <v>44317</v>
      </c>
      <c r="F102" s="83">
        <v>258583</v>
      </c>
    </row>
    <row r="103" spans="2:6" ht="14.25" customHeight="1" x14ac:dyDescent="0.3">
      <c r="B103" s="83">
        <v>1191</v>
      </c>
      <c r="C103" s="84" t="s">
        <v>272</v>
      </c>
      <c r="D103" s="84" t="s">
        <v>267</v>
      </c>
      <c r="E103" s="85">
        <v>44228</v>
      </c>
      <c r="F103" s="83">
        <v>33850</v>
      </c>
    </row>
    <row r="104" spans="2:6" ht="14.25" customHeight="1" x14ac:dyDescent="0.3">
      <c r="B104" s="83">
        <v>1200</v>
      </c>
      <c r="C104" s="84" t="s">
        <v>272</v>
      </c>
      <c r="D104" s="84" t="s">
        <v>268</v>
      </c>
      <c r="E104" s="85">
        <v>44440</v>
      </c>
      <c r="F104" s="83">
        <v>147727</v>
      </c>
    </row>
    <row r="105" spans="2:6" ht="14.25" customHeight="1" x14ac:dyDescent="0.3">
      <c r="B105" s="83">
        <v>1210</v>
      </c>
      <c r="C105" s="84" t="s">
        <v>275</v>
      </c>
      <c r="D105" s="84" t="s">
        <v>268</v>
      </c>
      <c r="E105" s="85">
        <v>44409</v>
      </c>
      <c r="F105" s="83">
        <v>109849</v>
      </c>
    </row>
    <row r="106" spans="2:6" ht="14.25" customHeight="1" x14ac:dyDescent="0.3">
      <c r="B106" s="83">
        <v>1227</v>
      </c>
      <c r="C106" s="84" t="s">
        <v>272</v>
      </c>
      <c r="D106" s="84" t="s">
        <v>268</v>
      </c>
      <c r="E106" s="85">
        <v>44470</v>
      </c>
      <c r="F106" s="83">
        <v>231047</v>
      </c>
    </row>
    <row r="107" spans="2:6" ht="14.25" customHeight="1" x14ac:dyDescent="0.3">
      <c r="B107" s="83">
        <v>1244</v>
      </c>
      <c r="C107" s="84" t="s">
        <v>274</v>
      </c>
      <c r="D107" s="84" t="s">
        <v>267</v>
      </c>
      <c r="E107" s="85">
        <v>44378</v>
      </c>
      <c r="F107" s="83">
        <v>219148</v>
      </c>
    </row>
    <row r="108" spans="2:6" ht="14.25" customHeight="1" x14ac:dyDescent="0.3">
      <c r="B108" s="83">
        <v>1253</v>
      </c>
      <c r="C108" s="84" t="s">
        <v>272</v>
      </c>
      <c r="D108" s="84" t="s">
        <v>271</v>
      </c>
      <c r="E108" s="85">
        <v>44228</v>
      </c>
      <c r="F108" s="83">
        <v>187979</v>
      </c>
    </row>
    <row r="109" spans="2:6" ht="14.25" customHeight="1" x14ac:dyDescent="0.3">
      <c r="B109" s="83">
        <v>1256</v>
      </c>
      <c r="C109" s="84" t="s">
        <v>275</v>
      </c>
      <c r="D109" s="84" t="s">
        <v>267</v>
      </c>
      <c r="E109" s="85">
        <v>44348</v>
      </c>
      <c r="F109" s="83">
        <v>91931</v>
      </c>
    </row>
    <row r="110" spans="2:6" ht="14.25" customHeight="1" x14ac:dyDescent="0.3">
      <c r="B110" s="83">
        <v>1260</v>
      </c>
      <c r="C110" s="84" t="s">
        <v>273</v>
      </c>
      <c r="D110" s="84" t="s">
        <v>270</v>
      </c>
      <c r="E110" s="85">
        <v>44531</v>
      </c>
      <c r="F110" s="83">
        <v>152076</v>
      </c>
    </row>
    <row r="111" spans="2:6" ht="14.25" customHeight="1" x14ac:dyDescent="0.3">
      <c r="B111" s="83">
        <v>1269</v>
      </c>
      <c r="C111" s="84" t="s">
        <v>272</v>
      </c>
      <c r="D111" s="84" t="s">
        <v>267</v>
      </c>
      <c r="E111" s="85">
        <v>44440</v>
      </c>
      <c r="F111" s="83">
        <v>213879</v>
      </c>
    </row>
    <row r="112" spans="2:6" ht="14.25" customHeight="1" x14ac:dyDescent="0.3">
      <c r="B112" s="83">
        <v>1285</v>
      </c>
      <c r="C112" s="84" t="s">
        <v>273</v>
      </c>
      <c r="D112" s="84" t="s">
        <v>267</v>
      </c>
      <c r="E112" s="85">
        <v>44228</v>
      </c>
      <c r="F112" s="83">
        <v>7298</v>
      </c>
    </row>
    <row r="113" spans="2:6" ht="14.25" customHeight="1" x14ac:dyDescent="0.3">
      <c r="B113" s="83">
        <v>1296</v>
      </c>
      <c r="C113" s="84" t="s">
        <v>272</v>
      </c>
      <c r="D113" s="84" t="s">
        <v>270</v>
      </c>
      <c r="E113" s="85">
        <v>44197</v>
      </c>
      <c r="F113" s="83">
        <v>1661</v>
      </c>
    </row>
    <row r="114" spans="2:6" ht="14.25" customHeight="1" x14ac:dyDescent="0.3">
      <c r="B114" s="83">
        <v>1307</v>
      </c>
      <c r="C114" s="84" t="s">
        <v>275</v>
      </c>
      <c r="D114" s="84" t="s">
        <v>267</v>
      </c>
      <c r="E114" s="85">
        <v>44228</v>
      </c>
      <c r="F114" s="83">
        <v>13845</v>
      </c>
    </row>
    <row r="115" spans="2:6" ht="14.25" customHeight="1" x14ac:dyDescent="0.3">
      <c r="B115" s="83">
        <v>1324</v>
      </c>
      <c r="C115" s="84" t="s">
        <v>272</v>
      </c>
      <c r="D115" s="84" t="s">
        <v>269</v>
      </c>
      <c r="E115" s="85">
        <v>44501</v>
      </c>
      <c r="F115" s="83">
        <v>188860</v>
      </c>
    </row>
    <row r="116" spans="2:6" ht="14.25" customHeight="1" x14ac:dyDescent="0.3">
      <c r="B116" s="83">
        <v>1329</v>
      </c>
      <c r="C116" s="84" t="s">
        <v>275</v>
      </c>
      <c r="D116" s="84" t="s">
        <v>269</v>
      </c>
      <c r="E116" s="85">
        <v>44378</v>
      </c>
      <c r="F116" s="83">
        <v>36547</v>
      </c>
    </row>
    <row r="117" spans="2:6" ht="14.25" customHeight="1" x14ac:dyDescent="0.3">
      <c r="B117" s="83">
        <v>1331</v>
      </c>
      <c r="C117" s="84" t="s">
        <v>273</v>
      </c>
      <c r="D117" s="84" t="s">
        <v>270</v>
      </c>
      <c r="E117" s="85">
        <v>44531</v>
      </c>
      <c r="F117" s="83">
        <v>60882</v>
      </c>
    </row>
    <row r="118" spans="2:6" ht="14.25" customHeight="1" x14ac:dyDescent="0.3">
      <c r="B118" s="83">
        <v>1332</v>
      </c>
      <c r="C118" s="84" t="s">
        <v>275</v>
      </c>
      <c r="D118" s="84" t="s">
        <v>268</v>
      </c>
      <c r="E118" s="85">
        <v>44378</v>
      </c>
      <c r="F118" s="83">
        <v>26819</v>
      </c>
    </row>
    <row r="119" spans="2:6" ht="14.25" customHeight="1" x14ac:dyDescent="0.3">
      <c r="B119" s="83">
        <v>1342</v>
      </c>
      <c r="C119" s="84" t="s">
        <v>272</v>
      </c>
      <c r="D119" s="84" t="s">
        <v>268</v>
      </c>
      <c r="E119" s="85">
        <v>44348</v>
      </c>
      <c r="F119" s="83">
        <v>139728</v>
      </c>
    </row>
    <row r="120" spans="2:6" ht="14.25" customHeight="1" x14ac:dyDescent="0.3">
      <c r="B120" s="83">
        <v>1353</v>
      </c>
      <c r="C120" s="84" t="s">
        <v>275</v>
      </c>
      <c r="D120" s="84" t="s">
        <v>269</v>
      </c>
      <c r="E120" s="85">
        <v>44440</v>
      </c>
      <c r="F120" s="83">
        <v>220591</v>
      </c>
    </row>
    <row r="121" spans="2:6" ht="14.25" customHeight="1" x14ac:dyDescent="0.3">
      <c r="B121" s="83">
        <v>1355</v>
      </c>
      <c r="C121" s="84" t="s">
        <v>272</v>
      </c>
      <c r="D121" s="84" t="s">
        <v>270</v>
      </c>
      <c r="E121" s="85">
        <v>44348</v>
      </c>
      <c r="F121" s="83">
        <v>216695</v>
      </c>
    </row>
    <row r="122" spans="2:6" ht="14.25" customHeight="1" x14ac:dyDescent="0.3">
      <c r="B122" s="83">
        <v>1377</v>
      </c>
      <c r="C122" s="84" t="s">
        <v>275</v>
      </c>
      <c r="D122" s="84" t="s">
        <v>268</v>
      </c>
      <c r="E122" s="85">
        <v>44317</v>
      </c>
      <c r="F122" s="83">
        <v>57755</v>
      </c>
    </row>
    <row r="123" spans="2:6" ht="14.25" customHeight="1" x14ac:dyDescent="0.3">
      <c r="B123" s="83">
        <v>1381</v>
      </c>
      <c r="C123" s="84" t="s">
        <v>273</v>
      </c>
      <c r="D123" s="84" t="s">
        <v>269</v>
      </c>
      <c r="E123" s="85">
        <v>44409</v>
      </c>
      <c r="F123" s="83">
        <v>102572</v>
      </c>
    </row>
    <row r="124" spans="2:6" ht="14.25" customHeight="1" x14ac:dyDescent="0.3">
      <c r="B124" s="83">
        <v>1396</v>
      </c>
      <c r="C124" s="84" t="s">
        <v>272</v>
      </c>
      <c r="D124" s="84" t="s">
        <v>271</v>
      </c>
      <c r="E124" s="85">
        <v>44409</v>
      </c>
      <c r="F124" s="83">
        <v>229197</v>
      </c>
    </row>
    <row r="125" spans="2:6" ht="14.25" customHeight="1" x14ac:dyDescent="0.3">
      <c r="B125" s="83">
        <v>1398</v>
      </c>
      <c r="C125" s="84" t="s">
        <v>275</v>
      </c>
      <c r="D125" s="84" t="s">
        <v>269</v>
      </c>
      <c r="E125" s="85">
        <v>44409</v>
      </c>
      <c r="F125" s="83">
        <v>19002</v>
      </c>
    </row>
    <row r="126" spans="2:6" ht="14.25" customHeight="1" x14ac:dyDescent="0.3">
      <c r="B126" s="83">
        <v>1413</v>
      </c>
      <c r="C126" s="84" t="s">
        <v>266</v>
      </c>
      <c r="D126" s="84" t="s">
        <v>267</v>
      </c>
      <c r="E126" s="85">
        <v>44440</v>
      </c>
      <c r="F126" s="83">
        <v>209590</v>
      </c>
    </row>
    <row r="127" spans="2:6" ht="14.25" customHeight="1" x14ac:dyDescent="0.3">
      <c r="B127" s="83">
        <v>1415</v>
      </c>
      <c r="C127" s="84" t="s">
        <v>266</v>
      </c>
      <c r="D127" s="84" t="s">
        <v>271</v>
      </c>
      <c r="E127" s="85">
        <v>44531</v>
      </c>
      <c r="F127" s="83">
        <v>135311</v>
      </c>
    </row>
    <row r="128" spans="2:6" ht="14.25" customHeight="1" x14ac:dyDescent="0.3">
      <c r="B128" s="83">
        <v>1429</v>
      </c>
      <c r="C128" s="84" t="s">
        <v>266</v>
      </c>
      <c r="D128" s="84" t="s">
        <v>268</v>
      </c>
      <c r="E128" s="85">
        <v>44348</v>
      </c>
      <c r="F128" s="83">
        <v>115261</v>
      </c>
    </row>
    <row r="129" spans="2:6" ht="14.25" customHeight="1" x14ac:dyDescent="0.3">
      <c r="B129" s="83">
        <v>1434</v>
      </c>
      <c r="C129" s="84" t="s">
        <v>266</v>
      </c>
      <c r="D129" s="84" t="s">
        <v>267</v>
      </c>
      <c r="E129" s="85">
        <v>44287</v>
      </c>
      <c r="F129" s="83">
        <v>220171</v>
      </c>
    </row>
    <row r="130" spans="2:6" ht="14.25" customHeight="1" x14ac:dyDescent="0.3">
      <c r="B130" s="83">
        <v>1446</v>
      </c>
      <c r="C130" s="84" t="s">
        <v>266</v>
      </c>
      <c r="D130" s="84" t="s">
        <v>268</v>
      </c>
      <c r="E130" s="85">
        <v>44531</v>
      </c>
      <c r="F130" s="83">
        <v>9682</v>
      </c>
    </row>
    <row r="131" spans="2:6" ht="14.25" customHeight="1" x14ac:dyDescent="0.3">
      <c r="B131" s="83">
        <v>1471</v>
      </c>
      <c r="C131" s="84" t="s">
        <v>266</v>
      </c>
      <c r="D131" s="84" t="s">
        <v>269</v>
      </c>
      <c r="E131" s="85">
        <v>44531</v>
      </c>
      <c r="F131" s="83">
        <v>81048</v>
      </c>
    </row>
    <row r="132" spans="2:6" ht="14.25" customHeight="1" x14ac:dyDescent="0.3">
      <c r="B132" s="83">
        <v>1488</v>
      </c>
      <c r="C132" s="84" t="s">
        <v>266</v>
      </c>
      <c r="D132" s="84" t="s">
        <v>271</v>
      </c>
      <c r="E132" s="85">
        <v>44228</v>
      </c>
      <c r="F132" s="83">
        <v>155266</v>
      </c>
    </row>
    <row r="133" spans="2:6" ht="14.25" customHeight="1" x14ac:dyDescent="0.3">
      <c r="B133" s="83">
        <v>1489</v>
      </c>
      <c r="C133" s="84" t="s">
        <v>266</v>
      </c>
      <c r="D133" s="84" t="s">
        <v>269</v>
      </c>
      <c r="E133" s="85">
        <v>44317</v>
      </c>
      <c r="F133" s="83">
        <v>24879</v>
      </c>
    </row>
    <row r="134" spans="2:6" ht="14.25" customHeight="1" x14ac:dyDescent="0.3">
      <c r="B134" s="83">
        <v>1505</v>
      </c>
      <c r="C134" s="84" t="s">
        <v>266</v>
      </c>
      <c r="D134" s="84" t="s">
        <v>271</v>
      </c>
      <c r="E134" s="85">
        <v>44470</v>
      </c>
      <c r="F134" s="83">
        <v>24838</v>
      </c>
    </row>
    <row r="135" spans="2:6" ht="14.25" customHeight="1" x14ac:dyDescent="0.3">
      <c r="B135" s="83">
        <v>1525</v>
      </c>
      <c r="C135" s="84" t="s">
        <v>266</v>
      </c>
      <c r="D135" s="84" t="s">
        <v>271</v>
      </c>
      <c r="E135" s="85">
        <v>44228</v>
      </c>
      <c r="F135" s="83">
        <v>105602</v>
      </c>
    </row>
    <row r="136" spans="2:6" ht="14.25" customHeight="1" x14ac:dyDescent="0.3">
      <c r="B136" s="83">
        <v>1526</v>
      </c>
      <c r="C136" s="84" t="s">
        <v>266</v>
      </c>
      <c r="D136" s="84" t="s">
        <v>270</v>
      </c>
      <c r="E136" s="85">
        <v>44287</v>
      </c>
      <c r="F136" s="83">
        <v>214102</v>
      </c>
    </row>
    <row r="137" spans="2:6" ht="14.25" customHeight="1" x14ac:dyDescent="0.3">
      <c r="B137" s="83">
        <v>1531</v>
      </c>
      <c r="C137" s="84" t="s">
        <v>266</v>
      </c>
      <c r="D137" s="84" t="s">
        <v>270</v>
      </c>
      <c r="E137" s="85">
        <v>44440</v>
      </c>
      <c r="F137" s="83">
        <v>27327</v>
      </c>
    </row>
    <row r="138" spans="2:6" ht="14.25" customHeight="1" x14ac:dyDescent="0.3">
      <c r="B138" s="83">
        <v>1537</v>
      </c>
      <c r="C138" s="84" t="s">
        <v>266</v>
      </c>
      <c r="D138" s="84" t="s">
        <v>268</v>
      </c>
      <c r="E138" s="85">
        <v>44197</v>
      </c>
      <c r="F138" s="83">
        <v>142596</v>
      </c>
    </row>
    <row r="139" spans="2:6" ht="14.25" customHeight="1" x14ac:dyDescent="0.3">
      <c r="B139" s="83">
        <v>1540</v>
      </c>
      <c r="C139" s="84" t="s">
        <v>266</v>
      </c>
      <c r="D139" s="84" t="s">
        <v>268</v>
      </c>
      <c r="E139" s="85">
        <v>44348</v>
      </c>
      <c r="F139" s="83">
        <v>165992</v>
      </c>
    </row>
    <row r="140" spans="2:6" ht="14.25" customHeight="1" x14ac:dyDescent="0.3">
      <c r="B140" s="83">
        <v>1547</v>
      </c>
      <c r="C140" s="84" t="s">
        <v>266</v>
      </c>
      <c r="D140" s="84" t="s">
        <v>270</v>
      </c>
      <c r="E140" s="85">
        <v>44531</v>
      </c>
      <c r="F140" s="83">
        <v>129328</v>
      </c>
    </row>
    <row r="141" spans="2:6" ht="14.25" customHeight="1" x14ac:dyDescent="0.3">
      <c r="B141" s="83">
        <v>1553</v>
      </c>
      <c r="C141" s="84" t="s">
        <v>266</v>
      </c>
      <c r="D141" s="84" t="s">
        <v>267</v>
      </c>
      <c r="E141" s="85">
        <v>44470</v>
      </c>
      <c r="F141" s="83">
        <v>86460</v>
      </c>
    </row>
    <row r="142" spans="2:6" ht="14.25" customHeight="1" x14ac:dyDescent="0.3">
      <c r="B142" s="83">
        <v>1567</v>
      </c>
      <c r="C142" s="84" t="s">
        <v>266</v>
      </c>
      <c r="D142" s="84" t="s">
        <v>267</v>
      </c>
      <c r="E142" s="85">
        <v>44228</v>
      </c>
      <c r="F142" s="83">
        <v>22003</v>
      </c>
    </row>
    <row r="143" spans="2:6" ht="14.25" customHeight="1" x14ac:dyDescent="0.3">
      <c r="B143" s="83">
        <v>1572</v>
      </c>
      <c r="C143" s="84" t="s">
        <v>266</v>
      </c>
      <c r="D143" s="84" t="s">
        <v>268</v>
      </c>
      <c r="E143" s="85">
        <v>44378</v>
      </c>
      <c r="F143" s="83">
        <v>44394</v>
      </c>
    </row>
    <row r="144" spans="2:6" ht="14.25" customHeight="1" x14ac:dyDescent="0.3">
      <c r="B144" s="83">
        <v>1574</v>
      </c>
      <c r="C144" s="84" t="s">
        <v>266</v>
      </c>
      <c r="D144" s="84" t="s">
        <v>267</v>
      </c>
      <c r="E144" s="85">
        <v>44440</v>
      </c>
      <c r="F144" s="83">
        <v>217075</v>
      </c>
    </row>
    <row r="145" spans="2:6" ht="14.25" customHeight="1" x14ac:dyDescent="0.3">
      <c r="B145" s="83">
        <v>1583</v>
      </c>
      <c r="C145" s="84" t="s">
        <v>266</v>
      </c>
      <c r="D145" s="84" t="s">
        <v>269</v>
      </c>
      <c r="E145" s="85">
        <v>44228</v>
      </c>
      <c r="F145" s="83">
        <v>56810</v>
      </c>
    </row>
    <row r="146" spans="2:6" ht="14.25" customHeight="1" x14ac:dyDescent="0.3">
      <c r="B146" s="83">
        <v>1590</v>
      </c>
      <c r="C146" s="84" t="s">
        <v>266</v>
      </c>
      <c r="D146" s="84" t="s">
        <v>267</v>
      </c>
      <c r="E146" s="85">
        <v>44470</v>
      </c>
      <c r="F146" s="83">
        <v>169915</v>
      </c>
    </row>
    <row r="147" spans="2:6" ht="14.25" customHeight="1" x14ac:dyDescent="0.3">
      <c r="B147" s="83">
        <v>1615</v>
      </c>
      <c r="C147" s="84" t="s">
        <v>266</v>
      </c>
      <c r="D147" s="84" t="s">
        <v>271</v>
      </c>
      <c r="E147" s="85">
        <v>44409</v>
      </c>
      <c r="F147" s="83">
        <v>217962</v>
      </c>
    </row>
    <row r="148" spans="2:6" ht="14.25" customHeight="1" x14ac:dyDescent="0.3">
      <c r="B148" s="83">
        <v>1624</v>
      </c>
      <c r="C148" s="84" t="s">
        <v>266</v>
      </c>
      <c r="D148" s="84" t="s">
        <v>271</v>
      </c>
      <c r="E148" s="85">
        <v>44317</v>
      </c>
      <c r="F148" s="83">
        <v>166824</v>
      </c>
    </row>
    <row r="149" spans="2:6" ht="14.25" customHeight="1" x14ac:dyDescent="0.3">
      <c r="B149" s="83">
        <v>1636</v>
      </c>
      <c r="C149" s="84" t="s">
        <v>266</v>
      </c>
      <c r="D149" s="84" t="s">
        <v>268</v>
      </c>
      <c r="E149" s="85">
        <v>44287</v>
      </c>
      <c r="F149" s="83">
        <v>35096</v>
      </c>
    </row>
    <row r="150" spans="2:6" ht="14.25" customHeight="1" x14ac:dyDescent="0.3">
      <c r="B150" s="83">
        <v>1653</v>
      </c>
      <c r="C150" s="84" t="s">
        <v>266</v>
      </c>
      <c r="D150" s="84" t="s">
        <v>271</v>
      </c>
      <c r="E150" s="85">
        <v>44378</v>
      </c>
      <c r="F150" s="83">
        <v>64755</v>
      </c>
    </row>
    <row r="151" spans="2:6" ht="14.25" customHeight="1" x14ac:dyDescent="0.3">
      <c r="B151" s="83">
        <v>1667</v>
      </c>
      <c r="C151" s="84" t="s">
        <v>266</v>
      </c>
      <c r="D151" s="84" t="s">
        <v>269</v>
      </c>
      <c r="E151" s="85">
        <v>44317</v>
      </c>
      <c r="F151" s="83">
        <v>8950</v>
      </c>
    </row>
    <row r="152" spans="2:6" ht="14.25" customHeight="1" x14ac:dyDescent="0.3">
      <c r="B152" s="83">
        <v>1668</v>
      </c>
      <c r="C152" s="84" t="s">
        <v>266</v>
      </c>
      <c r="D152" s="84" t="s">
        <v>269</v>
      </c>
      <c r="E152" s="85">
        <v>44197</v>
      </c>
      <c r="F152" s="83">
        <v>210209</v>
      </c>
    </row>
    <row r="153" spans="2:6" ht="14.25" customHeight="1" x14ac:dyDescent="0.3">
      <c r="B153" s="83">
        <v>1674</v>
      </c>
      <c r="C153" s="84" t="s">
        <v>266</v>
      </c>
      <c r="D153" s="84" t="s">
        <v>267</v>
      </c>
      <c r="E153" s="85">
        <v>44409</v>
      </c>
      <c r="F153" s="83">
        <v>191733</v>
      </c>
    </row>
    <row r="154" spans="2:6" ht="14.25" customHeight="1" x14ac:dyDescent="0.3">
      <c r="B154" s="83">
        <v>1675</v>
      </c>
      <c r="C154" s="84" t="s">
        <v>266</v>
      </c>
      <c r="D154" s="84" t="s">
        <v>271</v>
      </c>
      <c r="E154" s="85">
        <v>44287</v>
      </c>
      <c r="F154" s="83">
        <v>137705</v>
      </c>
    </row>
    <row r="155" spans="2:6" ht="14.25" customHeight="1" x14ac:dyDescent="0.3">
      <c r="B155" s="83">
        <v>1683</v>
      </c>
      <c r="C155" s="84" t="s">
        <v>266</v>
      </c>
      <c r="D155" s="84" t="s">
        <v>270</v>
      </c>
      <c r="E155" s="85">
        <v>44440</v>
      </c>
      <c r="F155" s="83">
        <v>242971</v>
      </c>
    </row>
    <row r="156" spans="2:6" ht="14.25" customHeight="1" x14ac:dyDescent="0.3">
      <c r="B156" s="83">
        <v>1686</v>
      </c>
      <c r="C156" s="84" t="s">
        <v>266</v>
      </c>
      <c r="D156" s="84" t="s">
        <v>268</v>
      </c>
      <c r="E156" s="85">
        <v>44378</v>
      </c>
      <c r="F156" s="83">
        <v>173616</v>
      </c>
    </row>
    <row r="157" spans="2:6" ht="14.25" customHeight="1" x14ac:dyDescent="0.3">
      <c r="B157" s="83">
        <v>1688</v>
      </c>
      <c r="C157" s="84" t="s">
        <v>266</v>
      </c>
      <c r="D157" s="84" t="s">
        <v>269</v>
      </c>
      <c r="E157" s="85">
        <v>44228</v>
      </c>
      <c r="F157" s="83">
        <v>168122</v>
      </c>
    </row>
    <row r="158" spans="2:6" ht="14.25" customHeight="1" x14ac:dyDescent="0.3">
      <c r="B158" s="83">
        <v>1691</v>
      </c>
      <c r="C158" s="84" t="s">
        <v>266</v>
      </c>
      <c r="D158" s="84" t="s">
        <v>269</v>
      </c>
      <c r="E158" s="85">
        <v>44531</v>
      </c>
      <c r="F158" s="83">
        <v>151084</v>
      </c>
    </row>
    <row r="159" spans="2:6" ht="14.25" customHeight="1" x14ac:dyDescent="0.3">
      <c r="B159" s="83">
        <v>1706</v>
      </c>
      <c r="C159" s="84" t="s">
        <v>274</v>
      </c>
      <c r="D159" s="84" t="s">
        <v>269</v>
      </c>
      <c r="E159" s="85">
        <v>44287</v>
      </c>
      <c r="F159" s="83">
        <v>247904</v>
      </c>
    </row>
    <row r="160" spans="2:6" ht="14.25" customHeight="1" x14ac:dyDescent="0.3">
      <c r="B160" s="83">
        <v>1709</v>
      </c>
      <c r="C160" s="84" t="s">
        <v>273</v>
      </c>
      <c r="D160" s="84" t="s">
        <v>267</v>
      </c>
      <c r="E160" s="85">
        <v>44228</v>
      </c>
      <c r="F160" s="83">
        <v>33876</v>
      </c>
    </row>
    <row r="161" spans="2:6" ht="14.25" customHeight="1" x14ac:dyDescent="0.3">
      <c r="B161" s="83">
        <v>1719</v>
      </c>
      <c r="C161" s="84" t="s">
        <v>272</v>
      </c>
      <c r="D161" s="84" t="s">
        <v>268</v>
      </c>
      <c r="E161" s="85">
        <v>44348</v>
      </c>
      <c r="F161" s="83">
        <v>95791</v>
      </c>
    </row>
    <row r="162" spans="2:6" ht="14.25" customHeight="1" x14ac:dyDescent="0.3">
      <c r="B162" s="83">
        <v>1722</v>
      </c>
      <c r="C162" s="84" t="s">
        <v>274</v>
      </c>
      <c r="D162" s="84" t="s">
        <v>270</v>
      </c>
      <c r="E162" s="85">
        <v>44287</v>
      </c>
      <c r="F162" s="83">
        <v>201120</v>
      </c>
    </row>
    <row r="163" spans="2:6" ht="14.25" customHeight="1" x14ac:dyDescent="0.3">
      <c r="B163" s="83">
        <v>1727</v>
      </c>
      <c r="C163" s="84" t="s">
        <v>274</v>
      </c>
      <c r="D163" s="84" t="s">
        <v>271</v>
      </c>
      <c r="E163" s="85">
        <v>44287</v>
      </c>
      <c r="F163" s="83">
        <v>196137</v>
      </c>
    </row>
    <row r="164" spans="2:6" ht="14.25" customHeight="1" x14ac:dyDescent="0.3">
      <c r="B164" s="83">
        <v>1743</v>
      </c>
      <c r="C164" s="84" t="s">
        <v>274</v>
      </c>
      <c r="D164" s="84" t="s">
        <v>270</v>
      </c>
      <c r="E164" s="85">
        <v>44197</v>
      </c>
      <c r="F164" s="83">
        <v>6345</v>
      </c>
    </row>
    <row r="165" spans="2:6" ht="14.25" customHeight="1" x14ac:dyDescent="0.3">
      <c r="B165" s="83">
        <v>1746</v>
      </c>
      <c r="C165" s="84" t="s">
        <v>274</v>
      </c>
      <c r="D165" s="84" t="s">
        <v>271</v>
      </c>
      <c r="E165" s="85">
        <v>44197</v>
      </c>
      <c r="F165" s="83">
        <v>60394</v>
      </c>
    </row>
    <row r="166" spans="2:6" ht="14.25" customHeight="1" x14ac:dyDescent="0.3">
      <c r="B166" s="83">
        <v>1774</v>
      </c>
      <c r="C166" s="84" t="s">
        <v>272</v>
      </c>
      <c r="D166" s="84" t="s">
        <v>269</v>
      </c>
      <c r="E166" s="85">
        <v>44197</v>
      </c>
      <c r="F166" s="83">
        <v>208053</v>
      </c>
    </row>
    <row r="167" spans="2:6" ht="14.25" customHeight="1" x14ac:dyDescent="0.3">
      <c r="B167" s="83">
        <v>1776</v>
      </c>
      <c r="C167" s="84" t="s">
        <v>272</v>
      </c>
      <c r="D167" s="84" t="s">
        <v>267</v>
      </c>
      <c r="E167" s="85">
        <v>44287</v>
      </c>
      <c r="F167" s="83">
        <v>216555</v>
      </c>
    </row>
    <row r="168" spans="2:6" ht="14.25" customHeight="1" x14ac:dyDescent="0.3">
      <c r="B168" s="83">
        <v>1782</v>
      </c>
      <c r="C168" s="84" t="s">
        <v>274</v>
      </c>
      <c r="D168" s="84" t="s">
        <v>270</v>
      </c>
      <c r="E168" s="85">
        <v>44256</v>
      </c>
      <c r="F168" s="83">
        <v>30219</v>
      </c>
    </row>
    <row r="169" spans="2:6" ht="14.25" customHeight="1" x14ac:dyDescent="0.3">
      <c r="B169" s="83">
        <v>1783</v>
      </c>
      <c r="C169" s="84" t="s">
        <v>274</v>
      </c>
      <c r="D169" s="84" t="s">
        <v>268</v>
      </c>
      <c r="E169" s="85">
        <v>44531</v>
      </c>
      <c r="F169" s="83">
        <v>112636</v>
      </c>
    </row>
    <row r="170" spans="2:6" ht="14.25" customHeight="1" x14ac:dyDescent="0.3">
      <c r="B170" s="83">
        <v>1788</v>
      </c>
      <c r="C170" s="84" t="s">
        <v>274</v>
      </c>
      <c r="D170" s="84" t="s">
        <v>267</v>
      </c>
      <c r="E170" s="85">
        <v>44317</v>
      </c>
      <c r="F170" s="83">
        <v>232025</v>
      </c>
    </row>
    <row r="171" spans="2:6" ht="14.25" customHeight="1" x14ac:dyDescent="0.3">
      <c r="B171" s="83">
        <v>1809</v>
      </c>
      <c r="C171" s="84" t="s">
        <v>275</v>
      </c>
      <c r="D171" s="84" t="s">
        <v>271</v>
      </c>
      <c r="E171" s="85">
        <v>44378</v>
      </c>
      <c r="F171" s="83">
        <v>23560</v>
      </c>
    </row>
    <row r="172" spans="2:6" ht="14.25" customHeight="1" x14ac:dyDescent="0.3">
      <c r="B172" s="83">
        <v>1823</v>
      </c>
      <c r="C172" s="84" t="s">
        <v>274</v>
      </c>
      <c r="D172" s="84" t="s">
        <v>268</v>
      </c>
      <c r="E172" s="85">
        <v>44317</v>
      </c>
      <c r="F172" s="83">
        <v>223042</v>
      </c>
    </row>
    <row r="173" spans="2:6" ht="14.25" customHeight="1" x14ac:dyDescent="0.3">
      <c r="B173" s="83">
        <v>1829</v>
      </c>
      <c r="C173" s="84" t="s">
        <v>273</v>
      </c>
      <c r="D173" s="84" t="s">
        <v>268</v>
      </c>
      <c r="E173" s="85">
        <v>44378</v>
      </c>
      <c r="F173" s="83">
        <v>185869</v>
      </c>
    </row>
    <row r="174" spans="2:6" ht="14.25" customHeight="1" x14ac:dyDescent="0.3">
      <c r="B174" s="83">
        <v>1833</v>
      </c>
      <c r="C174" s="84" t="s">
        <v>273</v>
      </c>
      <c r="D174" s="84" t="s">
        <v>268</v>
      </c>
      <c r="E174" s="85">
        <v>44287</v>
      </c>
      <c r="F174" s="83">
        <v>73394</v>
      </c>
    </row>
    <row r="175" spans="2:6" ht="14.25" customHeight="1" x14ac:dyDescent="0.3">
      <c r="B175" s="83">
        <v>1839</v>
      </c>
      <c r="C175" s="84" t="s">
        <v>272</v>
      </c>
      <c r="D175" s="84" t="s">
        <v>268</v>
      </c>
      <c r="E175" s="85">
        <v>44348</v>
      </c>
      <c r="F175" s="83">
        <v>254580</v>
      </c>
    </row>
    <row r="176" spans="2:6" ht="14.25" customHeight="1" x14ac:dyDescent="0.3">
      <c r="B176" s="83">
        <v>1848</v>
      </c>
      <c r="C176" s="84" t="s">
        <v>273</v>
      </c>
      <c r="D176" s="84" t="s">
        <v>270</v>
      </c>
      <c r="E176" s="85">
        <v>44470</v>
      </c>
      <c r="F176" s="83">
        <v>175018</v>
      </c>
    </row>
    <row r="177" spans="2:6" ht="14.25" customHeight="1" x14ac:dyDescent="0.3">
      <c r="B177" s="83">
        <v>1868</v>
      </c>
      <c r="C177" s="84" t="s">
        <v>273</v>
      </c>
      <c r="D177" s="84" t="s">
        <v>270</v>
      </c>
      <c r="E177" s="85">
        <v>44197</v>
      </c>
      <c r="F177" s="83">
        <v>248756</v>
      </c>
    </row>
    <row r="178" spans="2:6" ht="14.25" customHeight="1" x14ac:dyDescent="0.3">
      <c r="B178" s="83">
        <v>1903</v>
      </c>
      <c r="C178" s="84" t="s">
        <v>272</v>
      </c>
      <c r="D178" s="84" t="s">
        <v>271</v>
      </c>
      <c r="E178" s="85">
        <v>44531</v>
      </c>
      <c r="F178" s="83">
        <v>22305</v>
      </c>
    </row>
    <row r="179" spans="2:6" ht="14.25" customHeight="1" x14ac:dyDescent="0.3">
      <c r="B179" s="83">
        <v>1912</v>
      </c>
      <c r="C179" s="84" t="s">
        <v>272</v>
      </c>
      <c r="D179" s="84" t="s">
        <v>267</v>
      </c>
      <c r="E179" s="85">
        <v>44228</v>
      </c>
      <c r="F179" s="83">
        <v>5187</v>
      </c>
    </row>
    <row r="180" spans="2:6" ht="14.25" customHeight="1" x14ac:dyDescent="0.3">
      <c r="B180" s="83">
        <v>1964</v>
      </c>
      <c r="C180" s="84" t="s">
        <v>273</v>
      </c>
      <c r="D180" s="84" t="s">
        <v>271</v>
      </c>
      <c r="E180" s="85">
        <v>44197</v>
      </c>
      <c r="F180" s="83">
        <v>100486</v>
      </c>
    </row>
    <row r="181" spans="2:6" ht="14.25" customHeight="1" x14ac:dyDescent="0.3">
      <c r="B181" s="83">
        <v>1975</v>
      </c>
      <c r="C181" s="84" t="s">
        <v>272</v>
      </c>
      <c r="D181" s="84" t="s">
        <v>268</v>
      </c>
      <c r="E181" s="85">
        <v>44287</v>
      </c>
      <c r="F181" s="83">
        <v>259</v>
      </c>
    </row>
    <row r="182" spans="2:6" ht="14.25" customHeight="1" x14ac:dyDescent="0.3">
      <c r="B182" s="83">
        <v>1989</v>
      </c>
      <c r="C182" s="84" t="s">
        <v>274</v>
      </c>
      <c r="D182" s="84" t="s">
        <v>269</v>
      </c>
      <c r="E182" s="85">
        <v>44287</v>
      </c>
      <c r="F182" s="83">
        <v>61230</v>
      </c>
    </row>
    <row r="183" spans="2:6" ht="14.25" customHeight="1" x14ac:dyDescent="0.3">
      <c r="B183" s="83">
        <v>2000</v>
      </c>
      <c r="C183" s="84" t="s">
        <v>272</v>
      </c>
      <c r="D183" s="84" t="s">
        <v>269</v>
      </c>
      <c r="E183" s="85">
        <v>44256</v>
      </c>
      <c r="F183" s="83">
        <v>29435</v>
      </c>
    </row>
    <row r="184" spans="2:6" ht="14.25" customHeight="1" x14ac:dyDescent="0.3">
      <c r="B184" s="83">
        <v>2001</v>
      </c>
      <c r="C184" s="84" t="s">
        <v>274</v>
      </c>
      <c r="D184" s="84" t="s">
        <v>269</v>
      </c>
      <c r="E184" s="85">
        <v>44228</v>
      </c>
      <c r="F184" s="83">
        <v>74022</v>
      </c>
    </row>
    <row r="185" spans="2:6" ht="14.25" customHeight="1" x14ac:dyDescent="0.3">
      <c r="B185" s="83">
        <v>2009</v>
      </c>
      <c r="C185" s="84" t="s">
        <v>275</v>
      </c>
      <c r="D185" s="84" t="s">
        <v>269</v>
      </c>
      <c r="E185" s="85">
        <v>44317</v>
      </c>
      <c r="F185" s="83">
        <v>124153</v>
      </c>
    </row>
    <row r="186" spans="2:6" ht="14.25" customHeight="1" x14ac:dyDescent="0.3">
      <c r="B186" s="83">
        <v>2033</v>
      </c>
      <c r="C186" s="84" t="s">
        <v>272</v>
      </c>
      <c r="D186" s="84" t="s">
        <v>271</v>
      </c>
      <c r="E186" s="85">
        <v>44470</v>
      </c>
      <c r="F186" s="83">
        <v>225220</v>
      </c>
    </row>
    <row r="187" spans="2:6" ht="14.25" customHeight="1" x14ac:dyDescent="0.3">
      <c r="B187" s="83">
        <v>2044</v>
      </c>
      <c r="C187" s="84" t="s">
        <v>275</v>
      </c>
      <c r="D187" s="84" t="s">
        <v>268</v>
      </c>
      <c r="E187" s="85">
        <v>44317</v>
      </c>
      <c r="F187" s="83">
        <v>164464</v>
      </c>
    </row>
    <row r="188" spans="2:6" ht="14.25" customHeight="1" x14ac:dyDescent="0.3">
      <c r="B188" s="83">
        <v>2099</v>
      </c>
      <c r="C188" s="84" t="s">
        <v>272</v>
      </c>
      <c r="D188" s="84" t="s">
        <v>269</v>
      </c>
      <c r="E188" s="85">
        <v>44287</v>
      </c>
      <c r="F188" s="83">
        <v>145328</v>
      </c>
    </row>
    <row r="189" spans="2:6" ht="14.25" customHeight="1" x14ac:dyDescent="0.3">
      <c r="B189" s="83">
        <v>2100</v>
      </c>
      <c r="C189" s="84" t="s">
        <v>274</v>
      </c>
      <c r="D189" s="84" t="s">
        <v>270</v>
      </c>
      <c r="E189" s="85">
        <v>44287</v>
      </c>
      <c r="F189" s="83">
        <v>189847</v>
      </c>
    </row>
    <row r="190" spans="2:6" ht="14.25" customHeight="1" x14ac:dyDescent="0.3">
      <c r="B190" s="83">
        <v>2136</v>
      </c>
      <c r="C190" s="84" t="s">
        <v>266</v>
      </c>
      <c r="D190" s="84" t="s">
        <v>271</v>
      </c>
      <c r="E190" s="85">
        <v>44317</v>
      </c>
      <c r="F190" s="83">
        <v>240648</v>
      </c>
    </row>
    <row r="191" spans="2:6" ht="14.25" customHeight="1" x14ac:dyDescent="0.3">
      <c r="B191" s="83">
        <v>2176</v>
      </c>
      <c r="C191" s="84" t="s">
        <v>266</v>
      </c>
      <c r="D191" s="84" t="s">
        <v>267</v>
      </c>
      <c r="E191" s="85">
        <v>44287</v>
      </c>
      <c r="F191" s="83">
        <v>73163</v>
      </c>
    </row>
    <row r="192" spans="2:6" ht="14.25" customHeight="1" x14ac:dyDescent="0.3">
      <c r="B192" s="83">
        <v>2184</v>
      </c>
      <c r="C192" s="84" t="s">
        <v>266</v>
      </c>
      <c r="D192" s="84" t="s">
        <v>270</v>
      </c>
      <c r="E192" s="85">
        <v>44409</v>
      </c>
      <c r="F192" s="83">
        <v>67090</v>
      </c>
    </row>
    <row r="193" spans="2:6" ht="14.25" customHeight="1" x14ac:dyDescent="0.3">
      <c r="B193" s="83">
        <v>2187</v>
      </c>
      <c r="C193" s="84" t="s">
        <v>266</v>
      </c>
      <c r="D193" s="84" t="s">
        <v>270</v>
      </c>
      <c r="E193" s="85">
        <v>44440</v>
      </c>
      <c r="F193" s="83">
        <v>13179</v>
      </c>
    </row>
    <row r="194" spans="2:6" ht="14.25" customHeight="1" x14ac:dyDescent="0.3">
      <c r="B194" s="83">
        <v>2207</v>
      </c>
      <c r="C194" s="84" t="s">
        <v>266</v>
      </c>
      <c r="D194" s="84" t="s">
        <v>268</v>
      </c>
      <c r="E194" s="85">
        <v>44228</v>
      </c>
      <c r="F194" s="83">
        <v>210276</v>
      </c>
    </row>
    <row r="195" spans="2:6" ht="14.25" customHeight="1" x14ac:dyDescent="0.3">
      <c r="B195" s="83">
        <v>2214</v>
      </c>
      <c r="C195" s="84" t="s">
        <v>266</v>
      </c>
      <c r="D195" s="84" t="s">
        <v>268</v>
      </c>
      <c r="E195" s="85">
        <v>44228</v>
      </c>
      <c r="F195" s="83">
        <v>86142</v>
      </c>
    </row>
    <row r="196" spans="2:6" ht="14.25" customHeight="1" x14ac:dyDescent="0.3">
      <c r="B196" s="83">
        <v>2239</v>
      </c>
      <c r="C196" s="84" t="s">
        <v>266</v>
      </c>
      <c r="D196" s="84" t="s">
        <v>267</v>
      </c>
      <c r="E196" s="85">
        <v>44287</v>
      </c>
      <c r="F196" s="83">
        <v>203878</v>
      </c>
    </row>
    <row r="197" spans="2:6" ht="14.25" customHeight="1" x14ac:dyDescent="0.3">
      <c r="B197" s="83">
        <v>2245</v>
      </c>
      <c r="C197" s="84" t="s">
        <v>266</v>
      </c>
      <c r="D197" s="84" t="s">
        <v>269</v>
      </c>
      <c r="E197" s="85">
        <v>44378</v>
      </c>
      <c r="F197" s="83">
        <v>86843</v>
      </c>
    </row>
    <row r="198" spans="2:6" ht="14.25" customHeight="1" x14ac:dyDescent="0.3">
      <c r="B198" s="83">
        <v>2259</v>
      </c>
      <c r="C198" s="84" t="s">
        <v>266</v>
      </c>
      <c r="D198" s="84" t="s">
        <v>269</v>
      </c>
      <c r="E198" s="85">
        <v>44531</v>
      </c>
      <c r="F198" s="83">
        <v>-21877</v>
      </c>
    </row>
    <row r="199" spans="2:6" ht="14.25" customHeight="1" x14ac:dyDescent="0.3">
      <c r="B199" s="83">
        <v>2301</v>
      </c>
      <c r="C199" s="84" t="s">
        <v>266</v>
      </c>
      <c r="D199" s="84" t="s">
        <v>269</v>
      </c>
      <c r="E199" s="85">
        <v>44197</v>
      </c>
      <c r="F199" s="83">
        <v>95623</v>
      </c>
    </row>
    <row r="200" spans="2:6" ht="14.25" customHeight="1" x14ac:dyDescent="0.3">
      <c r="B200" s="83">
        <v>2318</v>
      </c>
      <c r="C200" s="84" t="s">
        <v>266</v>
      </c>
      <c r="D200" s="84" t="s">
        <v>270</v>
      </c>
      <c r="E200" s="85">
        <v>44531</v>
      </c>
      <c r="F200" s="83">
        <v>244284</v>
      </c>
    </row>
    <row r="201" spans="2:6" ht="14.25" customHeight="1" x14ac:dyDescent="0.3">
      <c r="B201" s="83">
        <v>2333</v>
      </c>
      <c r="C201" s="84" t="s">
        <v>266</v>
      </c>
      <c r="D201" s="84" t="s">
        <v>270</v>
      </c>
      <c r="E201" s="85">
        <v>44378</v>
      </c>
      <c r="F201" s="83">
        <v>103592</v>
      </c>
    </row>
    <row r="202" spans="2:6" ht="14.25" customHeight="1" x14ac:dyDescent="0.3">
      <c r="B202" s="83">
        <v>2352</v>
      </c>
      <c r="C202" s="84" t="s">
        <v>266</v>
      </c>
      <c r="D202" s="84" t="s">
        <v>271</v>
      </c>
      <c r="E202" s="85">
        <v>44348</v>
      </c>
      <c r="F202" s="83">
        <v>17150</v>
      </c>
    </row>
    <row r="203" spans="2:6" ht="14.25" customHeight="1" x14ac:dyDescent="0.3">
      <c r="B203" s="83">
        <v>2369</v>
      </c>
      <c r="C203" s="84" t="s">
        <v>266</v>
      </c>
      <c r="D203" s="84" t="s">
        <v>267</v>
      </c>
      <c r="E203" s="85">
        <v>44378</v>
      </c>
      <c r="F203" s="83">
        <v>138473</v>
      </c>
    </row>
    <row r="204" spans="2:6" ht="14.25" customHeight="1" x14ac:dyDescent="0.3">
      <c r="B204" s="83">
        <v>2376</v>
      </c>
      <c r="C204" s="84" t="s">
        <v>266</v>
      </c>
      <c r="D204" s="84" t="s">
        <v>270</v>
      </c>
      <c r="E204" s="85">
        <v>44287</v>
      </c>
      <c r="F204" s="83">
        <v>81846</v>
      </c>
    </row>
    <row r="205" spans="2:6" ht="14.25" customHeight="1" x14ac:dyDescent="0.3">
      <c r="B205" s="83">
        <v>2390</v>
      </c>
      <c r="C205" s="84" t="s">
        <v>266</v>
      </c>
      <c r="D205" s="84" t="s">
        <v>270</v>
      </c>
      <c r="E205" s="85">
        <v>44409</v>
      </c>
      <c r="F205" s="83">
        <v>10877</v>
      </c>
    </row>
    <row r="206" spans="2:6" ht="14.25" customHeight="1" x14ac:dyDescent="0.3">
      <c r="B206" s="83">
        <v>2407</v>
      </c>
      <c r="C206" s="84" t="s">
        <v>272</v>
      </c>
      <c r="D206" s="84" t="s">
        <v>267</v>
      </c>
      <c r="E206" s="85">
        <v>44409</v>
      </c>
      <c r="F206" s="83">
        <v>155980</v>
      </c>
    </row>
    <row r="207" spans="2:6" ht="14.25" customHeight="1" x14ac:dyDescent="0.3">
      <c r="B207" s="83">
        <v>2423</v>
      </c>
      <c r="C207" s="84" t="s">
        <v>275</v>
      </c>
      <c r="D207" s="84" t="s">
        <v>269</v>
      </c>
      <c r="E207" s="85">
        <v>44409</v>
      </c>
      <c r="F207" s="83">
        <v>23010</v>
      </c>
    </row>
    <row r="208" spans="2:6" ht="14.25" customHeight="1" x14ac:dyDescent="0.3">
      <c r="B208" s="83">
        <v>2439</v>
      </c>
      <c r="C208" s="84" t="s">
        <v>275</v>
      </c>
      <c r="D208" s="84" t="s">
        <v>268</v>
      </c>
      <c r="E208" s="85">
        <v>44531</v>
      </c>
      <c r="F208" s="83">
        <v>71529</v>
      </c>
    </row>
    <row r="209" spans="2:6" ht="14.25" customHeight="1" x14ac:dyDescent="0.3">
      <c r="B209" s="83">
        <v>2441</v>
      </c>
      <c r="C209" s="84" t="s">
        <v>273</v>
      </c>
      <c r="D209" s="84" t="s">
        <v>267</v>
      </c>
      <c r="E209" s="85">
        <v>44470</v>
      </c>
      <c r="F209" s="83">
        <v>39494</v>
      </c>
    </row>
    <row r="210" spans="2:6" ht="14.25" customHeight="1" x14ac:dyDescent="0.3">
      <c r="B210" s="83">
        <v>2455</v>
      </c>
      <c r="C210" s="84" t="s">
        <v>275</v>
      </c>
      <c r="D210" s="84" t="s">
        <v>267</v>
      </c>
      <c r="E210" s="85">
        <v>44228</v>
      </c>
      <c r="F210" s="83">
        <v>157993</v>
      </c>
    </row>
    <row r="211" spans="2:6" ht="14.25" customHeight="1" x14ac:dyDescent="0.3">
      <c r="B211" s="83">
        <v>2458</v>
      </c>
      <c r="C211" s="84" t="s">
        <v>273</v>
      </c>
      <c r="D211" s="84" t="s">
        <v>269</v>
      </c>
      <c r="E211" s="85">
        <v>44378</v>
      </c>
      <c r="F211" s="83">
        <v>121986</v>
      </c>
    </row>
    <row r="212" spans="2:6" ht="14.25" customHeight="1" x14ac:dyDescent="0.3">
      <c r="B212" s="83">
        <v>2466</v>
      </c>
      <c r="C212" s="84" t="s">
        <v>274</v>
      </c>
      <c r="D212" s="84" t="s">
        <v>268</v>
      </c>
      <c r="E212" s="85">
        <v>44440</v>
      </c>
      <c r="F212" s="83">
        <v>258051</v>
      </c>
    </row>
    <row r="213" spans="2:6" ht="14.25" customHeight="1" x14ac:dyDescent="0.3">
      <c r="B213" s="83">
        <v>2474</v>
      </c>
      <c r="C213" s="84" t="s">
        <v>272</v>
      </c>
      <c r="D213" s="84" t="s">
        <v>269</v>
      </c>
      <c r="E213" s="85">
        <v>44197</v>
      </c>
      <c r="F213" s="83">
        <v>6460</v>
      </c>
    </row>
    <row r="214" spans="2:6" ht="14.25" customHeight="1" x14ac:dyDescent="0.3">
      <c r="B214" s="83">
        <v>2475</v>
      </c>
      <c r="C214" s="84" t="s">
        <v>274</v>
      </c>
      <c r="D214" s="84" t="s">
        <v>269</v>
      </c>
      <c r="E214" s="85">
        <v>44256</v>
      </c>
      <c r="F214" s="83">
        <v>114470</v>
      </c>
    </row>
    <row r="215" spans="2:6" ht="14.25" customHeight="1" x14ac:dyDescent="0.3">
      <c r="B215" s="83">
        <v>2478</v>
      </c>
      <c r="C215" s="84" t="s">
        <v>272</v>
      </c>
      <c r="D215" s="84" t="s">
        <v>271</v>
      </c>
      <c r="E215" s="85">
        <v>44228</v>
      </c>
      <c r="F215" s="83">
        <v>8721</v>
      </c>
    </row>
    <row r="216" spans="2:6" ht="14.25" customHeight="1" x14ac:dyDescent="0.3">
      <c r="B216" s="83">
        <v>2479</v>
      </c>
      <c r="C216" s="84" t="s">
        <v>273</v>
      </c>
      <c r="D216" s="84" t="s">
        <v>269</v>
      </c>
      <c r="E216" s="85">
        <v>44440</v>
      </c>
      <c r="F216" s="83">
        <v>160752</v>
      </c>
    </row>
    <row r="217" spans="2:6" ht="14.25" customHeight="1" x14ac:dyDescent="0.3">
      <c r="B217" s="83">
        <v>2480</v>
      </c>
      <c r="C217" s="84" t="s">
        <v>273</v>
      </c>
      <c r="D217" s="84" t="s">
        <v>269</v>
      </c>
      <c r="E217" s="85">
        <v>44531</v>
      </c>
      <c r="F217" s="83">
        <v>1365</v>
      </c>
    </row>
    <row r="218" spans="2:6" ht="14.25" customHeight="1" x14ac:dyDescent="0.3">
      <c r="B218" s="83">
        <v>2486</v>
      </c>
      <c r="C218" s="84" t="s">
        <v>272</v>
      </c>
      <c r="D218" s="84" t="s">
        <v>270</v>
      </c>
      <c r="E218" s="85">
        <v>44531</v>
      </c>
      <c r="F218" s="83">
        <v>54633</v>
      </c>
    </row>
    <row r="219" spans="2:6" ht="14.25" customHeight="1" x14ac:dyDescent="0.3">
      <c r="B219" s="83">
        <v>2495</v>
      </c>
      <c r="C219" s="84" t="s">
        <v>273</v>
      </c>
      <c r="D219" s="84" t="s">
        <v>267</v>
      </c>
      <c r="E219" s="85">
        <v>44348</v>
      </c>
      <c r="F219" s="83">
        <v>130437</v>
      </c>
    </row>
    <row r="220" spans="2:6" ht="14.25" customHeight="1" x14ac:dyDescent="0.3">
      <c r="B220" s="83">
        <v>2511</v>
      </c>
      <c r="C220" s="84" t="s">
        <v>272</v>
      </c>
      <c r="D220" s="84" t="s">
        <v>269</v>
      </c>
      <c r="E220" s="85">
        <v>44317</v>
      </c>
      <c r="F220" s="83">
        <v>53266</v>
      </c>
    </row>
    <row r="221" spans="2:6" ht="14.25" customHeight="1" x14ac:dyDescent="0.3">
      <c r="B221" s="83">
        <v>2537</v>
      </c>
      <c r="C221" s="84" t="s">
        <v>273</v>
      </c>
      <c r="D221" s="84" t="s">
        <v>270</v>
      </c>
      <c r="E221" s="85">
        <v>44409</v>
      </c>
      <c r="F221" s="83">
        <v>110965</v>
      </c>
    </row>
    <row r="222" spans="2:6" ht="14.25" customHeight="1" x14ac:dyDescent="0.3">
      <c r="B222" s="83">
        <v>2539</v>
      </c>
      <c r="C222" s="84" t="s">
        <v>272</v>
      </c>
      <c r="D222" s="84" t="s">
        <v>268</v>
      </c>
      <c r="E222" s="85">
        <v>44348</v>
      </c>
      <c r="F222" s="83">
        <v>159478</v>
      </c>
    </row>
    <row r="223" spans="2:6" ht="14.25" customHeight="1" x14ac:dyDescent="0.3">
      <c r="B223" s="83">
        <v>2549</v>
      </c>
      <c r="C223" s="84" t="s">
        <v>273</v>
      </c>
      <c r="D223" s="84" t="s">
        <v>267</v>
      </c>
      <c r="E223" s="85">
        <v>44348</v>
      </c>
      <c r="F223" s="83">
        <v>96983</v>
      </c>
    </row>
    <row r="224" spans="2:6" ht="14.25" customHeight="1" x14ac:dyDescent="0.3">
      <c r="B224" s="83">
        <v>2561</v>
      </c>
      <c r="C224" s="84" t="s">
        <v>272</v>
      </c>
      <c r="D224" s="84" t="s">
        <v>267</v>
      </c>
      <c r="E224" s="85">
        <v>44228</v>
      </c>
      <c r="F224" s="83">
        <v>15238</v>
      </c>
    </row>
    <row r="225" spans="2:6" ht="14.25" customHeight="1" x14ac:dyDescent="0.3">
      <c r="B225" s="83">
        <v>2577</v>
      </c>
      <c r="C225" s="84" t="s">
        <v>274</v>
      </c>
      <c r="D225" s="84" t="s">
        <v>268</v>
      </c>
      <c r="E225" s="85">
        <v>44287</v>
      </c>
      <c r="F225" s="83">
        <v>89649</v>
      </c>
    </row>
    <row r="226" spans="2:6" ht="14.25" customHeight="1" x14ac:dyDescent="0.3">
      <c r="B226" s="83">
        <v>2580</v>
      </c>
      <c r="C226" s="84" t="s">
        <v>275</v>
      </c>
      <c r="D226" s="84" t="s">
        <v>268</v>
      </c>
      <c r="E226" s="85">
        <v>44287</v>
      </c>
      <c r="F226" s="83">
        <v>42319</v>
      </c>
    </row>
    <row r="227" spans="2:6" ht="14.25" customHeight="1" x14ac:dyDescent="0.3">
      <c r="B227" s="83">
        <v>2601</v>
      </c>
      <c r="C227" s="84" t="s">
        <v>273</v>
      </c>
      <c r="D227" s="84" t="s">
        <v>268</v>
      </c>
      <c r="E227" s="85">
        <v>44317</v>
      </c>
      <c r="F227" s="83">
        <v>1519</v>
      </c>
    </row>
    <row r="228" spans="2:6" ht="14.25" customHeight="1" x14ac:dyDescent="0.3">
      <c r="B228" s="83">
        <v>2619</v>
      </c>
      <c r="C228" s="84" t="s">
        <v>272</v>
      </c>
      <c r="D228" s="84" t="s">
        <v>267</v>
      </c>
      <c r="E228" s="85">
        <v>44409</v>
      </c>
      <c r="F228" s="83">
        <v>78549</v>
      </c>
    </row>
    <row r="229" spans="2:6" ht="14.25" customHeight="1" x14ac:dyDescent="0.3">
      <c r="B229" s="83">
        <v>2621</v>
      </c>
      <c r="C229" s="84" t="s">
        <v>275</v>
      </c>
      <c r="D229" s="84" t="s">
        <v>267</v>
      </c>
      <c r="E229" s="85">
        <v>44317</v>
      </c>
      <c r="F229" s="83">
        <v>1696</v>
      </c>
    </row>
    <row r="230" spans="2:6" ht="14.25" customHeight="1" x14ac:dyDescent="0.3">
      <c r="B230" s="83">
        <v>2642</v>
      </c>
      <c r="C230" s="84" t="s">
        <v>272</v>
      </c>
      <c r="D230" s="84" t="s">
        <v>271</v>
      </c>
      <c r="E230" s="85">
        <v>44228</v>
      </c>
      <c r="F230" s="83">
        <v>252387</v>
      </c>
    </row>
    <row r="231" spans="2:6" ht="14.25" customHeight="1" x14ac:dyDescent="0.3">
      <c r="B231" s="83">
        <v>2654</v>
      </c>
      <c r="C231" s="84" t="s">
        <v>275</v>
      </c>
      <c r="D231" s="84" t="s">
        <v>267</v>
      </c>
      <c r="E231" s="85">
        <v>44228</v>
      </c>
      <c r="F231" s="83">
        <v>27849</v>
      </c>
    </row>
    <row r="232" spans="2:6" ht="14.25" customHeight="1" x14ac:dyDescent="0.3">
      <c r="B232" s="83">
        <v>2655</v>
      </c>
      <c r="C232" s="84" t="s">
        <v>272</v>
      </c>
      <c r="D232" s="84" t="s">
        <v>271</v>
      </c>
      <c r="E232" s="85">
        <v>44287</v>
      </c>
      <c r="F232" s="83">
        <v>173334</v>
      </c>
    </row>
    <row r="233" spans="2:6" ht="14.25" customHeight="1" x14ac:dyDescent="0.3">
      <c r="B233" s="83">
        <v>2657</v>
      </c>
      <c r="C233" s="84" t="s">
        <v>273</v>
      </c>
      <c r="D233" s="84" t="s">
        <v>270</v>
      </c>
      <c r="E233" s="85">
        <v>44287</v>
      </c>
      <c r="F233" s="83">
        <v>221658</v>
      </c>
    </row>
    <row r="234" spans="2:6" ht="14.25" customHeight="1" x14ac:dyDescent="0.3">
      <c r="B234" s="83">
        <v>2670</v>
      </c>
      <c r="C234" s="84" t="s">
        <v>275</v>
      </c>
      <c r="D234" s="84" t="s">
        <v>268</v>
      </c>
      <c r="E234" s="85">
        <v>44531</v>
      </c>
      <c r="F234" s="83">
        <v>12709</v>
      </c>
    </row>
    <row r="235" spans="2:6" ht="14.25" customHeight="1" x14ac:dyDescent="0.3">
      <c r="B235" s="83">
        <v>2705</v>
      </c>
      <c r="C235" s="84" t="s">
        <v>273</v>
      </c>
      <c r="D235" s="84" t="s">
        <v>269</v>
      </c>
      <c r="E235" s="85">
        <v>44256</v>
      </c>
      <c r="F235" s="83">
        <v>6845</v>
      </c>
    </row>
    <row r="236" spans="2:6" ht="14.25" customHeight="1" x14ac:dyDescent="0.3">
      <c r="B236" s="83">
        <v>2715</v>
      </c>
      <c r="C236" s="84" t="s">
        <v>274</v>
      </c>
      <c r="D236" s="84" t="s">
        <v>268</v>
      </c>
      <c r="E236" s="85">
        <v>44501</v>
      </c>
      <c r="F236" s="83">
        <v>39271</v>
      </c>
    </row>
    <row r="237" spans="2:6" ht="14.25" customHeight="1" x14ac:dyDescent="0.3">
      <c r="B237" s="83">
        <v>2716</v>
      </c>
      <c r="C237" s="84" t="s">
        <v>274</v>
      </c>
      <c r="D237" s="84" t="s">
        <v>267</v>
      </c>
      <c r="E237" s="85">
        <v>44440</v>
      </c>
      <c r="F237" s="83">
        <v>208038</v>
      </c>
    </row>
    <row r="238" spans="2:6" ht="14.25" customHeight="1" x14ac:dyDescent="0.3">
      <c r="B238" s="83">
        <v>2735</v>
      </c>
      <c r="C238" s="84" t="s">
        <v>272</v>
      </c>
      <c r="D238" s="84" t="s">
        <v>267</v>
      </c>
      <c r="E238" s="85">
        <v>44378</v>
      </c>
      <c r="F238" s="83">
        <v>12894</v>
      </c>
    </row>
    <row r="239" spans="2:6" ht="14.25" customHeight="1" x14ac:dyDescent="0.3">
      <c r="B239" s="83">
        <v>2739</v>
      </c>
      <c r="C239" s="84" t="s">
        <v>275</v>
      </c>
      <c r="D239" s="84" t="s">
        <v>268</v>
      </c>
      <c r="E239" s="85">
        <v>44470</v>
      </c>
      <c r="F239" s="83">
        <v>236531</v>
      </c>
    </row>
    <row r="240" spans="2:6" ht="14.25" customHeight="1" x14ac:dyDescent="0.3">
      <c r="B240" s="83">
        <v>2742</v>
      </c>
      <c r="C240" s="84" t="s">
        <v>272</v>
      </c>
      <c r="D240" s="84" t="s">
        <v>268</v>
      </c>
      <c r="E240" s="85">
        <v>44470</v>
      </c>
      <c r="F240" s="83">
        <v>128249</v>
      </c>
    </row>
    <row r="241" spans="2:6" ht="14.25" customHeight="1" x14ac:dyDescent="0.3">
      <c r="B241" s="83">
        <v>2744</v>
      </c>
      <c r="C241" s="84" t="s">
        <v>275</v>
      </c>
      <c r="D241" s="84" t="s">
        <v>268</v>
      </c>
      <c r="E241" s="85">
        <v>44531</v>
      </c>
      <c r="F241" s="83">
        <v>210352</v>
      </c>
    </row>
    <row r="242" spans="2:6" ht="14.25" customHeight="1" x14ac:dyDescent="0.3">
      <c r="B242" s="83">
        <v>2749</v>
      </c>
      <c r="C242" s="84" t="s">
        <v>272</v>
      </c>
      <c r="D242" s="84" t="s">
        <v>269</v>
      </c>
      <c r="E242" s="85">
        <v>44256</v>
      </c>
      <c r="F242" s="83">
        <v>133951</v>
      </c>
    </row>
    <row r="243" spans="2:6" ht="14.25" customHeight="1" x14ac:dyDescent="0.3">
      <c r="B243" s="83">
        <v>2754</v>
      </c>
      <c r="C243" s="84" t="s">
        <v>272</v>
      </c>
      <c r="D243" s="84" t="s">
        <v>268</v>
      </c>
      <c r="E243" s="85">
        <v>44256</v>
      </c>
      <c r="F243" s="83">
        <v>117440</v>
      </c>
    </row>
    <row r="244" spans="2:6" ht="14.25" customHeight="1" x14ac:dyDescent="0.3">
      <c r="B244" s="83">
        <v>2778</v>
      </c>
      <c r="C244" s="84" t="s">
        <v>273</v>
      </c>
      <c r="D244" s="84" t="s">
        <v>271</v>
      </c>
      <c r="E244" s="85">
        <v>44440</v>
      </c>
      <c r="F244" s="83">
        <v>256402</v>
      </c>
    </row>
    <row r="245" spans="2:6" ht="14.25" customHeight="1" x14ac:dyDescent="0.3">
      <c r="B245" s="83">
        <v>2811</v>
      </c>
      <c r="C245" s="84" t="s">
        <v>266</v>
      </c>
      <c r="D245" s="84" t="s">
        <v>268</v>
      </c>
      <c r="E245" s="85">
        <v>44197</v>
      </c>
      <c r="F245" s="83">
        <v>151301</v>
      </c>
    </row>
    <row r="246" spans="2:6" ht="14.25" customHeight="1" x14ac:dyDescent="0.3">
      <c r="B246" s="83">
        <v>2816</v>
      </c>
      <c r="C246" s="84" t="s">
        <v>266</v>
      </c>
      <c r="D246" s="84" t="s">
        <v>269</v>
      </c>
      <c r="E246" s="85">
        <v>44501</v>
      </c>
      <c r="F246" s="83">
        <v>74813</v>
      </c>
    </row>
    <row r="247" spans="2:6" ht="14.25" customHeight="1" x14ac:dyDescent="0.3">
      <c r="B247" s="83">
        <v>2821</v>
      </c>
      <c r="C247" s="84" t="s">
        <v>266</v>
      </c>
      <c r="D247" s="84" t="s">
        <v>269</v>
      </c>
      <c r="E247" s="85">
        <v>44197</v>
      </c>
      <c r="F247" s="83">
        <v>161532</v>
      </c>
    </row>
    <row r="248" spans="2:6" ht="14.25" customHeight="1" x14ac:dyDescent="0.3">
      <c r="B248" s="83">
        <v>2839</v>
      </c>
      <c r="C248" s="84" t="s">
        <v>266</v>
      </c>
      <c r="D248" s="84" t="s">
        <v>271</v>
      </c>
      <c r="E248" s="85">
        <v>44501</v>
      </c>
      <c r="F248" s="83">
        <v>63494</v>
      </c>
    </row>
    <row r="249" spans="2:6" ht="14.25" customHeight="1" x14ac:dyDescent="0.3">
      <c r="B249" s="83">
        <v>2847</v>
      </c>
      <c r="C249" s="84" t="s">
        <v>266</v>
      </c>
      <c r="D249" s="84" t="s">
        <v>267</v>
      </c>
      <c r="E249" s="85">
        <v>44501</v>
      </c>
      <c r="F249" s="83">
        <v>8463</v>
      </c>
    </row>
    <row r="250" spans="2:6" ht="14.25" customHeight="1" x14ac:dyDescent="0.3">
      <c r="B250" s="83">
        <v>2852</v>
      </c>
      <c r="C250" s="84" t="s">
        <v>266</v>
      </c>
      <c r="D250" s="84" t="s">
        <v>267</v>
      </c>
      <c r="E250" s="85">
        <v>44531</v>
      </c>
      <c r="F250" s="83">
        <v>9630</v>
      </c>
    </row>
    <row r="251" spans="2:6" ht="14.25" customHeight="1" x14ac:dyDescent="0.3">
      <c r="B251" s="83">
        <v>2862</v>
      </c>
      <c r="C251" s="84" t="s">
        <v>266</v>
      </c>
      <c r="D251" s="84" t="s">
        <v>270</v>
      </c>
      <c r="E251" s="85">
        <v>44470</v>
      </c>
      <c r="F251" s="83">
        <v>139432</v>
      </c>
    </row>
    <row r="252" spans="2:6" ht="14.25" customHeight="1" x14ac:dyDescent="0.3">
      <c r="B252" s="83">
        <v>2881</v>
      </c>
      <c r="C252" s="84" t="s">
        <v>266</v>
      </c>
      <c r="D252" s="84" t="s">
        <v>270</v>
      </c>
      <c r="E252" s="85">
        <v>44440</v>
      </c>
      <c r="F252" s="83">
        <v>261354</v>
      </c>
    </row>
    <row r="253" spans="2:6" ht="14.25" customHeight="1" x14ac:dyDescent="0.3">
      <c r="B253" s="83">
        <v>2896</v>
      </c>
      <c r="C253" s="84" t="s">
        <v>266</v>
      </c>
      <c r="D253" s="84" t="s">
        <v>268</v>
      </c>
      <c r="E253" s="85">
        <v>44378</v>
      </c>
      <c r="F253" s="83">
        <v>89802</v>
      </c>
    </row>
    <row r="254" spans="2:6" ht="14.25" customHeight="1" x14ac:dyDescent="0.3">
      <c r="B254" s="83">
        <v>2897</v>
      </c>
      <c r="C254" s="84" t="s">
        <v>266</v>
      </c>
      <c r="D254" s="84" t="s">
        <v>268</v>
      </c>
      <c r="E254" s="85">
        <v>44409</v>
      </c>
      <c r="F254" s="83">
        <v>23250</v>
      </c>
    </row>
    <row r="255" spans="2:6" ht="14.25" customHeight="1" x14ac:dyDescent="0.3">
      <c r="B255" s="83">
        <v>2899</v>
      </c>
      <c r="C255" s="84" t="s">
        <v>266</v>
      </c>
      <c r="D255" s="84" t="s">
        <v>270</v>
      </c>
      <c r="E255" s="85">
        <v>44501</v>
      </c>
      <c r="F255" s="83">
        <v>156072</v>
      </c>
    </row>
    <row r="256" spans="2:6" ht="14.25" customHeight="1" x14ac:dyDescent="0.3">
      <c r="B256" s="83">
        <v>2910</v>
      </c>
      <c r="C256" s="84" t="s">
        <v>266</v>
      </c>
      <c r="D256" s="84" t="s">
        <v>270</v>
      </c>
      <c r="E256" s="85">
        <v>44378</v>
      </c>
      <c r="F256" s="83">
        <v>52513</v>
      </c>
    </row>
    <row r="257" spans="2:6" ht="14.25" customHeight="1" x14ac:dyDescent="0.3">
      <c r="B257" s="83">
        <v>2913</v>
      </c>
      <c r="C257" s="84" t="s">
        <v>266</v>
      </c>
      <c r="D257" s="84" t="s">
        <v>270</v>
      </c>
      <c r="E257" s="85">
        <v>44197</v>
      </c>
      <c r="F257" s="83">
        <v>25860</v>
      </c>
    </row>
    <row r="258" spans="2:6" ht="14.25" customHeight="1" x14ac:dyDescent="0.3">
      <c r="B258" s="83">
        <v>2916</v>
      </c>
      <c r="C258" s="84" t="s">
        <v>266</v>
      </c>
      <c r="D258" s="84" t="s">
        <v>271</v>
      </c>
      <c r="E258" s="85">
        <v>44287</v>
      </c>
      <c r="F258" s="83">
        <v>244904</v>
      </c>
    </row>
    <row r="259" spans="2:6" ht="14.25" customHeight="1" x14ac:dyDescent="0.3">
      <c r="B259" s="83">
        <v>2925</v>
      </c>
      <c r="C259" s="84" t="s">
        <v>266</v>
      </c>
      <c r="D259" s="84" t="s">
        <v>271</v>
      </c>
      <c r="E259" s="85">
        <v>44378</v>
      </c>
      <c r="F259" s="83">
        <v>159745</v>
      </c>
    </row>
    <row r="260" spans="2:6" ht="14.25" customHeight="1" x14ac:dyDescent="0.3">
      <c r="B260" s="83">
        <v>2933</v>
      </c>
      <c r="C260" s="84" t="s">
        <v>266</v>
      </c>
      <c r="D260" s="84" t="s">
        <v>270</v>
      </c>
      <c r="E260" s="85">
        <v>44197</v>
      </c>
      <c r="F260" s="83">
        <v>6256</v>
      </c>
    </row>
    <row r="261" spans="2:6" ht="14.25" customHeight="1" x14ac:dyDescent="0.3">
      <c r="B261" s="83">
        <v>2958</v>
      </c>
      <c r="C261" s="84" t="s">
        <v>266</v>
      </c>
      <c r="D261" s="84" t="s">
        <v>267</v>
      </c>
      <c r="E261" s="85">
        <v>44228</v>
      </c>
      <c r="F261" s="83">
        <v>194150</v>
      </c>
    </row>
    <row r="262" spans="2:6" ht="14.25" customHeight="1" x14ac:dyDescent="0.3">
      <c r="B262" s="83">
        <v>2972</v>
      </c>
      <c r="C262" s="84" t="s">
        <v>266</v>
      </c>
      <c r="D262" s="84" t="s">
        <v>268</v>
      </c>
      <c r="E262" s="85">
        <v>44409</v>
      </c>
      <c r="F262" s="83">
        <v>7382</v>
      </c>
    </row>
    <row r="263" spans="2:6" ht="14.25" customHeight="1" x14ac:dyDescent="0.3">
      <c r="B263" s="83">
        <v>3013</v>
      </c>
      <c r="C263" s="84" t="s">
        <v>266</v>
      </c>
      <c r="D263" s="84" t="s">
        <v>270</v>
      </c>
      <c r="E263" s="85">
        <v>44317</v>
      </c>
      <c r="F263" s="83">
        <v>26172</v>
      </c>
    </row>
    <row r="264" spans="2:6" ht="14.25" customHeight="1" x14ac:dyDescent="0.3">
      <c r="B264" s="83">
        <v>3018</v>
      </c>
      <c r="C264" s="84" t="s">
        <v>266</v>
      </c>
      <c r="D264" s="84" t="s">
        <v>270</v>
      </c>
      <c r="E264" s="85">
        <v>44501</v>
      </c>
      <c r="F264" s="83">
        <v>223295</v>
      </c>
    </row>
    <row r="265" spans="2:6" ht="14.25" customHeight="1" x14ac:dyDescent="0.3">
      <c r="B265" s="83">
        <v>3027</v>
      </c>
      <c r="C265" s="84" t="s">
        <v>266</v>
      </c>
      <c r="D265" s="84" t="s">
        <v>271</v>
      </c>
      <c r="E265" s="85">
        <v>44348</v>
      </c>
      <c r="F265" s="83">
        <v>213069</v>
      </c>
    </row>
    <row r="266" spans="2:6" ht="14.25" customHeight="1" x14ac:dyDescent="0.3">
      <c r="B266" s="83">
        <v>3036</v>
      </c>
      <c r="C266" s="84" t="s">
        <v>266</v>
      </c>
      <c r="D266" s="84" t="s">
        <v>268</v>
      </c>
      <c r="E266" s="85">
        <v>44348</v>
      </c>
      <c r="F266" s="83">
        <v>7190</v>
      </c>
    </row>
    <row r="267" spans="2:6" ht="14.25" customHeight="1" x14ac:dyDescent="0.3">
      <c r="B267" s="83">
        <v>3050</v>
      </c>
      <c r="C267" s="84" t="s">
        <v>266</v>
      </c>
      <c r="D267" s="84" t="s">
        <v>271</v>
      </c>
      <c r="E267" s="85">
        <v>44256</v>
      </c>
      <c r="F267" s="83">
        <v>51626</v>
      </c>
    </row>
    <row r="268" spans="2:6" ht="14.25" customHeight="1" x14ac:dyDescent="0.3">
      <c r="B268" s="83">
        <v>3051</v>
      </c>
      <c r="C268" s="84" t="s">
        <v>266</v>
      </c>
      <c r="D268" s="84" t="s">
        <v>269</v>
      </c>
      <c r="E268" s="85">
        <v>44440</v>
      </c>
      <c r="F268" s="83">
        <v>200584</v>
      </c>
    </row>
    <row r="269" spans="2:6" ht="14.25" customHeight="1" x14ac:dyDescent="0.3">
      <c r="B269" s="83">
        <v>3059</v>
      </c>
      <c r="C269" s="84" t="s">
        <v>266</v>
      </c>
      <c r="D269" s="84" t="s">
        <v>267</v>
      </c>
      <c r="E269" s="85">
        <v>44378</v>
      </c>
      <c r="F269" s="83">
        <v>235104</v>
      </c>
    </row>
    <row r="270" spans="2:6" ht="14.25" customHeight="1" x14ac:dyDescent="0.3">
      <c r="B270" s="83">
        <v>3080</v>
      </c>
      <c r="C270" s="84" t="s">
        <v>266</v>
      </c>
      <c r="D270" s="84" t="s">
        <v>271</v>
      </c>
      <c r="E270" s="85">
        <v>44440</v>
      </c>
      <c r="F270" s="83">
        <v>55991</v>
      </c>
    </row>
    <row r="271" spans="2:6" ht="14.25" customHeight="1" x14ac:dyDescent="0.3">
      <c r="B271" s="83">
        <v>3085</v>
      </c>
      <c r="C271" s="84" t="s">
        <v>266</v>
      </c>
      <c r="D271" s="84" t="s">
        <v>268</v>
      </c>
      <c r="E271" s="85">
        <v>44228</v>
      </c>
      <c r="F271" s="83">
        <v>134107</v>
      </c>
    </row>
    <row r="272" spans="2:6" ht="14.25" customHeight="1" x14ac:dyDescent="0.3">
      <c r="B272" s="83">
        <v>3088</v>
      </c>
      <c r="C272" s="84" t="s">
        <v>266</v>
      </c>
      <c r="D272" s="84" t="s">
        <v>269</v>
      </c>
      <c r="E272" s="85">
        <v>44470</v>
      </c>
      <c r="F272" s="83">
        <v>104379</v>
      </c>
    </row>
    <row r="273" spans="2:6" ht="14.25" customHeight="1" x14ac:dyDescent="0.3">
      <c r="B273" s="83">
        <v>3093</v>
      </c>
      <c r="C273" s="84" t="s">
        <v>266</v>
      </c>
      <c r="D273" s="84" t="s">
        <v>267</v>
      </c>
      <c r="E273" s="85">
        <v>44470</v>
      </c>
      <c r="F273" s="83">
        <v>22810</v>
      </c>
    </row>
    <row r="274" spans="2:6" ht="14.25" customHeight="1" x14ac:dyDescent="0.3">
      <c r="B274" s="83">
        <v>3094</v>
      </c>
      <c r="C274" s="84" t="s">
        <v>266</v>
      </c>
      <c r="D274" s="84" t="s">
        <v>268</v>
      </c>
      <c r="E274" s="85">
        <v>44197</v>
      </c>
      <c r="F274" s="83">
        <v>28289</v>
      </c>
    </row>
    <row r="275" spans="2:6" ht="14.25" customHeight="1" x14ac:dyDescent="0.3">
      <c r="B275" s="83">
        <v>3099</v>
      </c>
      <c r="C275" s="84" t="s">
        <v>266</v>
      </c>
      <c r="D275" s="84" t="s">
        <v>267</v>
      </c>
      <c r="E275" s="85">
        <v>44348</v>
      </c>
      <c r="F275" s="83">
        <v>65162</v>
      </c>
    </row>
    <row r="276" spans="2:6" ht="14.25" customHeight="1" x14ac:dyDescent="0.3">
      <c r="B276" s="83">
        <v>3103</v>
      </c>
      <c r="C276" s="84" t="s">
        <v>272</v>
      </c>
      <c r="D276" s="84" t="s">
        <v>267</v>
      </c>
      <c r="E276" s="85">
        <v>44256</v>
      </c>
      <c r="F276" s="83">
        <v>201340</v>
      </c>
    </row>
    <row r="277" spans="2:6" ht="14.25" customHeight="1" x14ac:dyDescent="0.3">
      <c r="B277" s="83">
        <v>3106</v>
      </c>
      <c r="C277" s="84" t="s">
        <v>274</v>
      </c>
      <c r="D277" s="84" t="s">
        <v>269</v>
      </c>
      <c r="E277" s="85">
        <v>44501</v>
      </c>
      <c r="F277" s="83">
        <v>55433</v>
      </c>
    </row>
    <row r="278" spans="2:6" ht="14.25" customHeight="1" x14ac:dyDescent="0.3">
      <c r="B278" s="83">
        <v>3108</v>
      </c>
      <c r="C278" s="84" t="s">
        <v>275</v>
      </c>
      <c r="D278" s="84" t="s">
        <v>271</v>
      </c>
      <c r="E278" s="85">
        <v>44378</v>
      </c>
      <c r="F278" s="83">
        <v>104422</v>
      </c>
    </row>
    <row r="279" spans="2:6" ht="14.25" customHeight="1" x14ac:dyDescent="0.3">
      <c r="B279" s="83">
        <v>3119</v>
      </c>
      <c r="C279" s="84" t="s">
        <v>272</v>
      </c>
      <c r="D279" s="84" t="s">
        <v>268</v>
      </c>
      <c r="E279" s="85">
        <v>44531</v>
      </c>
      <c r="F279" s="83">
        <v>100956</v>
      </c>
    </row>
    <row r="280" spans="2:6" ht="14.25" customHeight="1" x14ac:dyDescent="0.3">
      <c r="B280" s="83">
        <v>3120</v>
      </c>
      <c r="C280" s="84" t="s">
        <v>272</v>
      </c>
      <c r="D280" s="84" t="s">
        <v>269</v>
      </c>
      <c r="E280" s="85">
        <v>44287</v>
      </c>
      <c r="F280" s="83">
        <v>135272</v>
      </c>
    </row>
    <row r="281" spans="2:6" ht="14.25" customHeight="1" x14ac:dyDescent="0.3">
      <c r="B281" s="83">
        <v>3122</v>
      </c>
      <c r="C281" s="84" t="s">
        <v>274</v>
      </c>
      <c r="D281" s="84" t="s">
        <v>270</v>
      </c>
      <c r="E281" s="85">
        <v>44378</v>
      </c>
      <c r="F281" s="83">
        <v>59920</v>
      </c>
    </row>
    <row r="282" spans="2:6" ht="14.25" customHeight="1" x14ac:dyDescent="0.3">
      <c r="B282" s="83">
        <v>3125</v>
      </c>
      <c r="C282" s="84" t="s">
        <v>272</v>
      </c>
      <c r="D282" s="84" t="s">
        <v>270</v>
      </c>
      <c r="E282" s="85">
        <v>44470</v>
      </c>
      <c r="F282" s="83">
        <v>163127</v>
      </c>
    </row>
    <row r="283" spans="2:6" ht="14.25" customHeight="1" x14ac:dyDescent="0.3">
      <c r="B283" s="83">
        <v>3127</v>
      </c>
      <c r="C283" s="84" t="s">
        <v>274</v>
      </c>
      <c r="D283" s="84" t="s">
        <v>271</v>
      </c>
      <c r="E283" s="85">
        <v>44531</v>
      </c>
      <c r="F283" s="83">
        <v>232472</v>
      </c>
    </row>
    <row r="284" spans="2:6" ht="14.25" customHeight="1" x14ac:dyDescent="0.3">
      <c r="B284" s="83">
        <v>3138</v>
      </c>
      <c r="C284" s="84" t="s">
        <v>275</v>
      </c>
      <c r="D284" s="84" t="s">
        <v>270</v>
      </c>
      <c r="E284" s="85">
        <v>44501</v>
      </c>
      <c r="F284" s="83">
        <v>28110</v>
      </c>
    </row>
    <row r="285" spans="2:6" ht="14.25" customHeight="1" x14ac:dyDescent="0.3">
      <c r="B285" s="83">
        <v>3145</v>
      </c>
      <c r="C285" s="84" t="s">
        <v>275</v>
      </c>
      <c r="D285" s="84" t="s">
        <v>271</v>
      </c>
      <c r="E285" s="85">
        <v>44197</v>
      </c>
      <c r="F285" s="83">
        <v>40778</v>
      </c>
    </row>
    <row r="286" spans="2:6" ht="14.25" customHeight="1" x14ac:dyDescent="0.3">
      <c r="B286" s="83">
        <v>3159</v>
      </c>
      <c r="C286" s="84" t="s">
        <v>273</v>
      </c>
      <c r="D286" s="84" t="s">
        <v>267</v>
      </c>
      <c r="E286" s="85">
        <v>44197</v>
      </c>
      <c r="F286" s="83">
        <v>219774</v>
      </c>
    </row>
    <row r="287" spans="2:6" ht="14.25" customHeight="1" x14ac:dyDescent="0.3">
      <c r="B287" s="83">
        <v>3173</v>
      </c>
      <c r="C287" s="84" t="s">
        <v>273</v>
      </c>
      <c r="D287" s="84" t="s">
        <v>271</v>
      </c>
      <c r="E287" s="85">
        <v>44409</v>
      </c>
      <c r="F287" s="83">
        <v>216458</v>
      </c>
    </row>
    <row r="288" spans="2:6" ht="14.25" customHeight="1" x14ac:dyDescent="0.3">
      <c r="B288" s="83">
        <v>3179</v>
      </c>
      <c r="C288" s="84" t="s">
        <v>273</v>
      </c>
      <c r="D288" s="84" t="s">
        <v>269</v>
      </c>
      <c r="E288" s="85">
        <v>44256</v>
      </c>
      <c r="F288" s="83">
        <v>39973</v>
      </c>
    </row>
    <row r="289" spans="2:6" ht="14.25" customHeight="1" x14ac:dyDescent="0.3">
      <c r="B289" s="83">
        <v>3189</v>
      </c>
      <c r="C289" s="84" t="s">
        <v>274</v>
      </c>
      <c r="D289" s="84" t="s">
        <v>268</v>
      </c>
      <c r="E289" s="85">
        <v>44501</v>
      </c>
      <c r="F289" s="83">
        <v>195638</v>
      </c>
    </row>
    <row r="290" spans="2:6" ht="14.25" customHeight="1" x14ac:dyDescent="0.3">
      <c r="B290" s="83">
        <v>3224</v>
      </c>
      <c r="C290" s="84" t="s">
        <v>274</v>
      </c>
      <c r="D290" s="84" t="s">
        <v>269</v>
      </c>
      <c r="E290" s="85">
        <v>44197</v>
      </c>
      <c r="F290" s="83">
        <v>256329</v>
      </c>
    </row>
    <row r="291" spans="2:6" ht="14.25" customHeight="1" x14ac:dyDescent="0.3">
      <c r="B291" s="83">
        <v>3249</v>
      </c>
      <c r="C291" s="84" t="s">
        <v>273</v>
      </c>
      <c r="D291" s="84" t="s">
        <v>267</v>
      </c>
      <c r="E291" s="85">
        <v>44348</v>
      </c>
      <c r="F291" s="83">
        <v>11238</v>
      </c>
    </row>
    <row r="292" spans="2:6" ht="14.25" customHeight="1" x14ac:dyDescent="0.3">
      <c r="B292" s="83">
        <v>3250</v>
      </c>
      <c r="C292" s="84" t="s">
        <v>272</v>
      </c>
      <c r="D292" s="84" t="s">
        <v>269</v>
      </c>
      <c r="E292" s="85">
        <v>44501</v>
      </c>
      <c r="F292" s="83">
        <v>20238</v>
      </c>
    </row>
    <row r="293" spans="2:6" ht="14.25" customHeight="1" x14ac:dyDescent="0.3">
      <c r="B293" s="83">
        <v>3252</v>
      </c>
      <c r="C293" s="84" t="s">
        <v>273</v>
      </c>
      <c r="D293" s="84" t="s">
        <v>267</v>
      </c>
      <c r="E293" s="85">
        <v>44378</v>
      </c>
      <c r="F293" s="83">
        <v>226327</v>
      </c>
    </row>
    <row r="294" spans="2:6" ht="14.25" customHeight="1" x14ac:dyDescent="0.3">
      <c r="B294" s="83">
        <v>3265</v>
      </c>
      <c r="C294" s="84" t="s">
        <v>274</v>
      </c>
      <c r="D294" s="84" t="s">
        <v>270</v>
      </c>
      <c r="E294" s="85">
        <v>44228</v>
      </c>
      <c r="F294" s="83">
        <v>192728</v>
      </c>
    </row>
    <row r="295" spans="2:6" ht="14.25" customHeight="1" x14ac:dyDescent="0.3">
      <c r="B295" s="83">
        <v>3268</v>
      </c>
      <c r="C295" s="84" t="s">
        <v>273</v>
      </c>
      <c r="D295" s="84" t="s">
        <v>270</v>
      </c>
      <c r="E295" s="85">
        <v>44470</v>
      </c>
      <c r="F295" s="83">
        <v>245470</v>
      </c>
    </row>
    <row r="296" spans="2:6" ht="14.25" customHeight="1" x14ac:dyDescent="0.3">
      <c r="B296" s="83">
        <v>3287</v>
      </c>
      <c r="C296" s="84" t="s">
        <v>273</v>
      </c>
      <c r="D296" s="84" t="s">
        <v>270</v>
      </c>
      <c r="E296" s="85">
        <v>44440</v>
      </c>
      <c r="F296" s="83">
        <v>12156</v>
      </c>
    </row>
    <row r="297" spans="2:6" ht="14.25" customHeight="1" x14ac:dyDescent="0.3">
      <c r="B297" s="83">
        <v>3294</v>
      </c>
      <c r="C297" s="84" t="s">
        <v>272</v>
      </c>
      <c r="D297" s="84" t="s">
        <v>268</v>
      </c>
      <c r="E297" s="85">
        <v>44228</v>
      </c>
      <c r="F297" s="83">
        <v>11682</v>
      </c>
    </row>
    <row r="298" spans="2:6" ht="14.25" customHeight="1" x14ac:dyDescent="0.3">
      <c r="B298" s="83">
        <v>3295</v>
      </c>
      <c r="C298" s="84" t="s">
        <v>275</v>
      </c>
      <c r="D298" s="84" t="s">
        <v>271</v>
      </c>
      <c r="E298" s="85">
        <v>44501</v>
      </c>
      <c r="F298" s="83">
        <v>161110</v>
      </c>
    </row>
    <row r="299" spans="2:6" ht="14.25" customHeight="1" x14ac:dyDescent="0.3">
      <c r="B299" s="83">
        <v>3305</v>
      </c>
      <c r="C299" s="84" t="s">
        <v>274</v>
      </c>
      <c r="D299" s="84" t="s">
        <v>267</v>
      </c>
      <c r="E299" s="85">
        <v>44256</v>
      </c>
      <c r="F299" s="83">
        <v>155535</v>
      </c>
    </row>
    <row r="300" spans="2:6" ht="14.25" customHeight="1" x14ac:dyDescent="0.3">
      <c r="B300" s="83">
        <v>3307</v>
      </c>
      <c r="C300" s="84" t="s">
        <v>274</v>
      </c>
      <c r="D300" s="84" t="s">
        <v>269</v>
      </c>
      <c r="E300" s="85">
        <v>44348</v>
      </c>
      <c r="F300" s="83">
        <v>223894</v>
      </c>
    </row>
    <row r="301" spans="2:6" ht="14.25" customHeight="1" x14ac:dyDescent="0.3">
      <c r="B301" s="83">
        <v>3312</v>
      </c>
      <c r="C301" s="84" t="s">
        <v>272</v>
      </c>
      <c r="D301" s="84" t="s">
        <v>267</v>
      </c>
      <c r="E301" s="85">
        <v>44287</v>
      </c>
      <c r="F301" s="83">
        <v>22839</v>
      </c>
    </row>
    <row r="302" spans="2:6" ht="14.25" customHeight="1" x14ac:dyDescent="0.3">
      <c r="B302" s="83">
        <v>3331</v>
      </c>
      <c r="C302" s="84" t="s">
        <v>274</v>
      </c>
      <c r="D302" s="84" t="s">
        <v>271</v>
      </c>
      <c r="E302" s="85">
        <v>44348</v>
      </c>
      <c r="F302" s="83">
        <v>-14202</v>
      </c>
    </row>
    <row r="303" spans="2:6" ht="14.25" customHeight="1" x14ac:dyDescent="0.3">
      <c r="B303" s="83">
        <v>3333</v>
      </c>
      <c r="C303" s="84" t="s">
        <v>272</v>
      </c>
      <c r="D303" s="84" t="s">
        <v>270</v>
      </c>
      <c r="E303" s="85">
        <v>44440</v>
      </c>
      <c r="F303" s="83">
        <v>98246</v>
      </c>
    </row>
    <row r="304" spans="2:6" ht="14.25" customHeight="1" x14ac:dyDescent="0.3">
      <c r="B304" s="83">
        <v>3361</v>
      </c>
      <c r="C304" s="84" t="s">
        <v>273</v>
      </c>
      <c r="D304" s="84" t="s">
        <v>271</v>
      </c>
      <c r="E304" s="85">
        <v>44317</v>
      </c>
      <c r="F304" s="83">
        <v>111998</v>
      </c>
    </row>
    <row r="305" spans="2:6" ht="14.25" customHeight="1" x14ac:dyDescent="0.3">
      <c r="B305" s="83">
        <v>3379</v>
      </c>
      <c r="C305" s="84" t="s">
        <v>274</v>
      </c>
      <c r="D305" s="84" t="s">
        <v>270</v>
      </c>
      <c r="E305" s="85">
        <v>44440</v>
      </c>
      <c r="F305" s="83">
        <v>74093</v>
      </c>
    </row>
    <row r="306" spans="2:6" ht="14.25" customHeight="1" x14ac:dyDescent="0.3">
      <c r="B306" s="83">
        <v>3394</v>
      </c>
      <c r="C306" s="84" t="s">
        <v>272</v>
      </c>
      <c r="D306" s="84" t="s">
        <v>271</v>
      </c>
      <c r="E306" s="85">
        <v>44501</v>
      </c>
      <c r="F306" s="83">
        <v>40179</v>
      </c>
    </row>
    <row r="307" spans="2:6" ht="14.25" customHeight="1" x14ac:dyDescent="0.3">
      <c r="B307" s="83">
        <v>3399</v>
      </c>
      <c r="C307" s="84" t="s">
        <v>275</v>
      </c>
      <c r="D307" s="84" t="s">
        <v>267</v>
      </c>
      <c r="E307" s="85">
        <v>44409</v>
      </c>
      <c r="F307" s="83">
        <v>75634</v>
      </c>
    </row>
    <row r="308" spans="2:6" ht="14.25" customHeight="1" x14ac:dyDescent="0.3">
      <c r="B308" s="83">
        <v>3412</v>
      </c>
      <c r="C308" s="84" t="s">
        <v>273</v>
      </c>
      <c r="D308" s="84" t="s">
        <v>271</v>
      </c>
      <c r="E308" s="85">
        <v>44228</v>
      </c>
      <c r="F308" s="83">
        <v>-11610</v>
      </c>
    </row>
    <row r="309" spans="2:6" ht="14.25" customHeight="1" x14ac:dyDescent="0.3">
      <c r="B309" s="83">
        <v>3423</v>
      </c>
      <c r="C309" s="84" t="s">
        <v>275</v>
      </c>
      <c r="D309" s="84" t="s">
        <v>271</v>
      </c>
      <c r="E309" s="85">
        <v>44348</v>
      </c>
      <c r="F309" s="83">
        <v>34080</v>
      </c>
    </row>
    <row r="310" spans="2:6" ht="14.25" customHeight="1" x14ac:dyDescent="0.3">
      <c r="B310" s="83">
        <v>3440</v>
      </c>
      <c r="C310" s="84" t="s">
        <v>273</v>
      </c>
      <c r="D310" s="84" t="s">
        <v>267</v>
      </c>
      <c r="E310" s="85">
        <v>44317</v>
      </c>
      <c r="F310" s="83">
        <v>239368</v>
      </c>
    </row>
    <row r="311" spans="2:6" ht="14.25" customHeight="1" x14ac:dyDescent="0.3">
      <c r="B311" s="83">
        <v>3442</v>
      </c>
      <c r="C311" s="84" t="s">
        <v>272</v>
      </c>
      <c r="D311" s="84" t="s">
        <v>268</v>
      </c>
      <c r="E311" s="85">
        <v>44470</v>
      </c>
      <c r="F311" s="83">
        <v>86076</v>
      </c>
    </row>
    <row r="312" spans="2:6" ht="14.25" customHeight="1" x14ac:dyDescent="0.3">
      <c r="B312" s="83">
        <v>3443</v>
      </c>
      <c r="C312" s="84" t="s">
        <v>275</v>
      </c>
      <c r="D312" s="84" t="s">
        <v>270</v>
      </c>
      <c r="E312" s="85">
        <v>44256</v>
      </c>
      <c r="F312" s="83">
        <v>75969</v>
      </c>
    </row>
    <row r="313" spans="2:6" ht="14.25" customHeight="1" x14ac:dyDescent="0.3">
      <c r="B313" s="83">
        <v>3450</v>
      </c>
      <c r="C313" s="84" t="s">
        <v>272</v>
      </c>
      <c r="D313" s="84" t="s">
        <v>270</v>
      </c>
      <c r="E313" s="85">
        <v>44378</v>
      </c>
      <c r="F313" s="83">
        <v>-39689</v>
      </c>
    </row>
    <row r="314" spans="2:6" ht="14.25" customHeight="1" x14ac:dyDescent="0.3">
      <c r="B314" s="83">
        <v>3454</v>
      </c>
      <c r="C314" s="84" t="s">
        <v>272</v>
      </c>
      <c r="D314" s="84" t="s">
        <v>268</v>
      </c>
      <c r="E314" s="85">
        <v>44287</v>
      </c>
      <c r="F314" s="83">
        <v>51383</v>
      </c>
    </row>
    <row r="315" spans="2:6" ht="14.25" customHeight="1" x14ac:dyDescent="0.3">
      <c r="B315" s="83">
        <v>3469</v>
      </c>
      <c r="C315" s="84" t="s">
        <v>274</v>
      </c>
      <c r="D315" s="84" t="s">
        <v>270</v>
      </c>
      <c r="E315" s="85">
        <v>44378</v>
      </c>
      <c r="F315" s="83">
        <v>252080</v>
      </c>
    </row>
    <row r="316" spans="2:6" ht="14.25" customHeight="1" x14ac:dyDescent="0.3">
      <c r="B316" s="83">
        <v>3471</v>
      </c>
      <c r="C316" s="84" t="s">
        <v>272</v>
      </c>
      <c r="D316" s="84" t="s">
        <v>268</v>
      </c>
      <c r="E316" s="85">
        <v>44378</v>
      </c>
      <c r="F316" s="83">
        <v>176652</v>
      </c>
    </row>
    <row r="317" spans="2:6" ht="14.25" customHeight="1" x14ac:dyDescent="0.3">
      <c r="B317" s="83">
        <v>3479</v>
      </c>
      <c r="C317" s="84" t="s">
        <v>273</v>
      </c>
      <c r="D317" s="84" t="s">
        <v>270</v>
      </c>
      <c r="E317" s="85">
        <v>44317</v>
      </c>
      <c r="F317" s="83">
        <v>125616</v>
      </c>
    </row>
    <row r="318" spans="2:6" ht="14.25" customHeight="1" x14ac:dyDescent="0.3">
      <c r="B318" s="83">
        <v>3498</v>
      </c>
      <c r="C318" s="84" t="s">
        <v>275</v>
      </c>
      <c r="D318" s="84" t="s">
        <v>269</v>
      </c>
      <c r="E318" s="85">
        <v>44409</v>
      </c>
      <c r="F318" s="83">
        <v>7269</v>
      </c>
    </row>
    <row r="319" spans="2:6" ht="14.25" customHeight="1" x14ac:dyDescent="0.3"/>
    <row r="320" spans="2:6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B3AA-1AC3-4580-8192-E175C6454A6C}">
  <sheetPr codeName="Sheet12"/>
  <dimension ref="B1:R999"/>
  <sheetViews>
    <sheetView workbookViewId="0">
      <selection activeCell="J27" sqref="J27"/>
    </sheetView>
  </sheetViews>
  <sheetFormatPr defaultColWidth="14.44140625" defaultRowHeight="14.4" x14ac:dyDescent="0.3"/>
  <cols>
    <col min="1" max="2" width="8.6640625" customWidth="1"/>
    <col min="3" max="3" width="14.88671875" customWidth="1"/>
    <col min="4" max="4" width="9.6640625" customWidth="1"/>
    <col min="5" max="5" width="10.33203125" customWidth="1"/>
    <col min="6" max="26" width="8.6640625" customWidth="1"/>
  </cols>
  <sheetData>
    <row r="1" spans="2:18" ht="14.25" customHeight="1" x14ac:dyDescent="0.3"/>
    <row r="2" spans="2:18" ht="14.25" customHeight="1" x14ac:dyDescent="0.3">
      <c r="C2" s="82" t="s">
        <v>259</v>
      </c>
    </row>
    <row r="3" spans="2:18" ht="14.25" customHeight="1" x14ac:dyDescent="0.3">
      <c r="C3" s="82" t="s">
        <v>260</v>
      </c>
    </row>
    <row r="4" spans="2:18" ht="14.25" customHeight="1" x14ac:dyDescent="0.3"/>
    <row r="5" spans="2:18" ht="14.25" customHeight="1" x14ac:dyDescent="0.3">
      <c r="B5" s="83" t="s">
        <v>261</v>
      </c>
      <c r="C5" s="84" t="s">
        <v>262</v>
      </c>
      <c r="D5" s="84" t="s">
        <v>263</v>
      </c>
      <c r="E5" s="84" t="s">
        <v>264</v>
      </c>
      <c r="F5" s="84" t="s">
        <v>265</v>
      </c>
    </row>
    <row r="6" spans="2:18" ht="14.25" customHeight="1" x14ac:dyDescent="0.3">
      <c r="B6" s="83">
        <v>3331</v>
      </c>
      <c r="C6" s="84" t="s">
        <v>274</v>
      </c>
      <c r="D6" s="84" t="s">
        <v>271</v>
      </c>
      <c r="E6" s="85">
        <v>44348</v>
      </c>
      <c r="F6" s="83">
        <v>-14202</v>
      </c>
    </row>
    <row r="7" spans="2:18" ht="14.25" customHeight="1" x14ac:dyDescent="0.3">
      <c r="B7" s="83">
        <v>695</v>
      </c>
      <c r="C7" s="84" t="s">
        <v>274</v>
      </c>
      <c r="D7" s="84" t="s">
        <v>271</v>
      </c>
      <c r="E7" s="85">
        <v>44348</v>
      </c>
      <c r="F7" s="84">
        <v>17043</v>
      </c>
    </row>
    <row r="8" spans="2:18" ht="14.25" customHeight="1" x14ac:dyDescent="0.3">
      <c r="B8" s="83">
        <v>526</v>
      </c>
      <c r="C8" s="84" t="s">
        <v>274</v>
      </c>
      <c r="D8" s="84" t="s">
        <v>271</v>
      </c>
      <c r="E8" s="85">
        <v>44409</v>
      </c>
      <c r="F8" s="84">
        <v>55010</v>
      </c>
    </row>
    <row r="9" spans="2:18" ht="14.25" customHeight="1" x14ac:dyDescent="0.3">
      <c r="B9" s="83">
        <v>1746</v>
      </c>
      <c r="C9" s="84" t="s">
        <v>274</v>
      </c>
      <c r="D9" s="84" t="s">
        <v>271</v>
      </c>
      <c r="E9" s="85">
        <v>44197</v>
      </c>
      <c r="F9" s="83">
        <v>60394</v>
      </c>
    </row>
    <row r="10" spans="2:18" ht="14.25" customHeight="1" x14ac:dyDescent="0.3">
      <c r="B10" s="83">
        <v>346</v>
      </c>
      <c r="C10" s="84" t="s">
        <v>274</v>
      </c>
      <c r="D10" s="84" t="s">
        <v>271</v>
      </c>
      <c r="E10" s="85">
        <v>44317</v>
      </c>
      <c r="F10" s="84">
        <v>166490</v>
      </c>
      <c r="K10" s="118" t="s">
        <v>282</v>
      </c>
      <c r="L10" s="119"/>
      <c r="M10" s="119"/>
      <c r="N10" s="119"/>
      <c r="O10" s="119"/>
      <c r="P10" s="119"/>
      <c r="Q10" s="119"/>
      <c r="R10" s="119"/>
    </row>
    <row r="11" spans="2:18" ht="14.25" customHeight="1" x14ac:dyDescent="0.3">
      <c r="B11" s="83">
        <v>1727</v>
      </c>
      <c r="C11" s="84" t="s">
        <v>274</v>
      </c>
      <c r="D11" s="84" t="s">
        <v>271</v>
      </c>
      <c r="E11" s="85">
        <v>44287</v>
      </c>
      <c r="F11" s="83">
        <v>196137</v>
      </c>
    </row>
    <row r="12" spans="2:18" ht="14.25" customHeight="1" x14ac:dyDescent="0.3">
      <c r="B12" s="83">
        <v>405</v>
      </c>
      <c r="C12" s="84" t="s">
        <v>274</v>
      </c>
      <c r="D12" s="84" t="s">
        <v>271</v>
      </c>
      <c r="E12" s="85">
        <v>44531</v>
      </c>
      <c r="F12" s="84">
        <v>219249</v>
      </c>
    </row>
    <row r="13" spans="2:18" ht="14.25" customHeight="1" x14ac:dyDescent="0.3">
      <c r="B13" s="83">
        <v>3127</v>
      </c>
      <c r="C13" s="84" t="s">
        <v>274</v>
      </c>
      <c r="D13" s="84" t="s">
        <v>271</v>
      </c>
      <c r="E13" s="85">
        <v>44531</v>
      </c>
      <c r="F13" s="83">
        <v>232472</v>
      </c>
    </row>
    <row r="14" spans="2:18" ht="14.25" customHeight="1" x14ac:dyDescent="0.3">
      <c r="B14" s="83">
        <v>2715</v>
      </c>
      <c r="C14" s="84" t="s">
        <v>274</v>
      </c>
      <c r="D14" s="84" t="s">
        <v>268</v>
      </c>
      <c r="E14" s="85">
        <v>44501</v>
      </c>
      <c r="F14" s="83">
        <v>39271</v>
      </c>
    </row>
    <row r="15" spans="2:18" ht="14.25" customHeight="1" x14ac:dyDescent="0.3">
      <c r="B15" s="83">
        <v>329</v>
      </c>
      <c r="C15" s="84" t="s">
        <v>274</v>
      </c>
      <c r="D15" s="84" t="s">
        <v>268</v>
      </c>
      <c r="E15" s="85">
        <v>44440</v>
      </c>
      <c r="F15" s="84">
        <v>60921</v>
      </c>
    </row>
    <row r="16" spans="2:18" ht="14.25" customHeight="1" x14ac:dyDescent="0.3">
      <c r="B16" s="83">
        <v>423</v>
      </c>
      <c r="C16" s="84" t="s">
        <v>274</v>
      </c>
      <c r="D16" s="84" t="s">
        <v>268</v>
      </c>
      <c r="E16" s="85">
        <v>44409</v>
      </c>
      <c r="F16" s="84">
        <v>87532</v>
      </c>
    </row>
    <row r="17" spans="2:6" ht="14.25" customHeight="1" x14ac:dyDescent="0.3">
      <c r="B17" s="83">
        <v>2577</v>
      </c>
      <c r="C17" s="84" t="s">
        <v>274</v>
      </c>
      <c r="D17" s="84" t="s">
        <v>268</v>
      </c>
      <c r="E17" s="85">
        <v>44287</v>
      </c>
      <c r="F17" s="83">
        <v>89649</v>
      </c>
    </row>
    <row r="18" spans="2:6" ht="14.25" customHeight="1" x14ac:dyDescent="0.3">
      <c r="B18" s="83">
        <v>1783</v>
      </c>
      <c r="C18" s="84" t="s">
        <v>274</v>
      </c>
      <c r="D18" s="84" t="s">
        <v>268</v>
      </c>
      <c r="E18" s="85">
        <v>44531</v>
      </c>
      <c r="F18" s="83">
        <v>112636</v>
      </c>
    </row>
    <row r="19" spans="2:6" ht="14.25" customHeight="1" x14ac:dyDescent="0.3">
      <c r="B19" s="83">
        <v>3189</v>
      </c>
      <c r="C19" s="84" t="s">
        <v>274</v>
      </c>
      <c r="D19" s="84" t="s">
        <v>268</v>
      </c>
      <c r="E19" s="85">
        <v>44501</v>
      </c>
      <c r="F19" s="83">
        <v>195638</v>
      </c>
    </row>
    <row r="20" spans="2:6" ht="14.25" customHeight="1" x14ac:dyDescent="0.3">
      <c r="B20" s="83">
        <v>1053</v>
      </c>
      <c r="C20" s="84" t="s">
        <v>274</v>
      </c>
      <c r="D20" s="84" t="s">
        <v>268</v>
      </c>
      <c r="E20" s="85">
        <v>44501</v>
      </c>
      <c r="F20" s="83">
        <v>211082</v>
      </c>
    </row>
    <row r="21" spans="2:6" ht="14.25" customHeight="1" x14ac:dyDescent="0.3">
      <c r="B21" s="83">
        <v>1823</v>
      </c>
      <c r="C21" s="84" t="s">
        <v>274</v>
      </c>
      <c r="D21" s="84" t="s">
        <v>268</v>
      </c>
      <c r="E21" s="85">
        <v>44317</v>
      </c>
      <c r="F21" s="83">
        <v>223042</v>
      </c>
    </row>
    <row r="22" spans="2:6" ht="14.25" customHeight="1" x14ac:dyDescent="0.3">
      <c r="B22" s="83">
        <v>2466</v>
      </c>
      <c r="C22" s="84" t="s">
        <v>274</v>
      </c>
      <c r="D22" s="84" t="s">
        <v>268</v>
      </c>
      <c r="E22" s="85">
        <v>44440</v>
      </c>
      <c r="F22" s="83">
        <v>258051</v>
      </c>
    </row>
    <row r="23" spans="2:6" ht="14.25" customHeight="1" x14ac:dyDescent="0.3">
      <c r="B23" s="83">
        <v>1121</v>
      </c>
      <c r="C23" s="84" t="s">
        <v>274</v>
      </c>
      <c r="D23" s="84" t="s">
        <v>268</v>
      </c>
      <c r="E23" s="85">
        <v>44317</v>
      </c>
      <c r="F23" s="83">
        <v>258583</v>
      </c>
    </row>
    <row r="24" spans="2:6" ht="14.25" customHeight="1" x14ac:dyDescent="0.3">
      <c r="B24" s="83">
        <v>3106</v>
      </c>
      <c r="C24" s="84" t="s">
        <v>274</v>
      </c>
      <c r="D24" s="84" t="s">
        <v>269</v>
      </c>
      <c r="E24" s="85">
        <v>44501</v>
      </c>
      <c r="F24" s="83">
        <v>55433</v>
      </c>
    </row>
    <row r="25" spans="2:6" ht="14.25" customHeight="1" x14ac:dyDescent="0.3">
      <c r="B25" s="83">
        <v>1989</v>
      </c>
      <c r="C25" s="84" t="s">
        <v>274</v>
      </c>
      <c r="D25" s="84" t="s">
        <v>269</v>
      </c>
      <c r="E25" s="85">
        <v>44287</v>
      </c>
      <c r="F25" s="83">
        <v>61230</v>
      </c>
    </row>
    <row r="26" spans="2:6" ht="14.25" customHeight="1" x14ac:dyDescent="0.3">
      <c r="B26" s="83">
        <v>2001</v>
      </c>
      <c r="C26" s="84" t="s">
        <v>274</v>
      </c>
      <c r="D26" s="84" t="s">
        <v>269</v>
      </c>
      <c r="E26" s="85">
        <v>44228</v>
      </c>
      <c r="F26" s="83">
        <v>74022</v>
      </c>
    </row>
    <row r="27" spans="2:6" ht="14.25" customHeight="1" x14ac:dyDescent="0.3">
      <c r="B27" s="83">
        <v>688</v>
      </c>
      <c r="C27" s="84" t="s">
        <v>274</v>
      </c>
      <c r="D27" s="84" t="s">
        <v>269</v>
      </c>
      <c r="E27" s="85">
        <v>44256</v>
      </c>
      <c r="F27" s="84">
        <v>87460</v>
      </c>
    </row>
    <row r="28" spans="2:6" ht="14.25" customHeight="1" x14ac:dyDescent="0.3">
      <c r="B28" s="83">
        <v>2475</v>
      </c>
      <c r="C28" s="84" t="s">
        <v>274</v>
      </c>
      <c r="D28" s="84" t="s">
        <v>269</v>
      </c>
      <c r="E28" s="85">
        <v>44256</v>
      </c>
      <c r="F28" s="83">
        <v>114470</v>
      </c>
    </row>
    <row r="29" spans="2:6" ht="14.25" customHeight="1" x14ac:dyDescent="0.3">
      <c r="B29" s="83">
        <v>3307</v>
      </c>
      <c r="C29" s="84" t="s">
        <v>274</v>
      </c>
      <c r="D29" s="84" t="s">
        <v>269</v>
      </c>
      <c r="E29" s="85">
        <v>44348</v>
      </c>
      <c r="F29" s="83">
        <v>223894</v>
      </c>
    </row>
    <row r="30" spans="2:6" ht="14.25" customHeight="1" x14ac:dyDescent="0.3">
      <c r="B30" s="83">
        <v>1706</v>
      </c>
      <c r="C30" s="84" t="s">
        <v>274</v>
      </c>
      <c r="D30" s="84" t="s">
        <v>269</v>
      </c>
      <c r="E30" s="85">
        <v>44287</v>
      </c>
      <c r="F30" s="83">
        <v>247904</v>
      </c>
    </row>
    <row r="31" spans="2:6" ht="14.25" customHeight="1" x14ac:dyDescent="0.3">
      <c r="B31" s="83">
        <v>3224</v>
      </c>
      <c r="C31" s="84" t="s">
        <v>274</v>
      </c>
      <c r="D31" s="84" t="s">
        <v>269</v>
      </c>
      <c r="E31" s="85">
        <v>44197</v>
      </c>
      <c r="F31" s="83">
        <v>256329</v>
      </c>
    </row>
    <row r="32" spans="2:6" ht="14.25" customHeight="1" x14ac:dyDescent="0.3">
      <c r="B32" s="83">
        <v>686</v>
      </c>
      <c r="C32" s="84" t="s">
        <v>274</v>
      </c>
      <c r="D32" s="84" t="s">
        <v>267</v>
      </c>
      <c r="E32" s="85">
        <v>44470</v>
      </c>
      <c r="F32" s="84">
        <v>18670</v>
      </c>
    </row>
    <row r="33" spans="2:6" ht="14.25" customHeight="1" x14ac:dyDescent="0.3">
      <c r="B33" s="83">
        <v>3305</v>
      </c>
      <c r="C33" s="84" t="s">
        <v>274</v>
      </c>
      <c r="D33" s="84" t="s">
        <v>267</v>
      </c>
      <c r="E33" s="85">
        <v>44256</v>
      </c>
      <c r="F33" s="83">
        <v>155535</v>
      </c>
    </row>
    <row r="34" spans="2:6" ht="14.25" customHeight="1" x14ac:dyDescent="0.3">
      <c r="B34" s="83">
        <v>2716</v>
      </c>
      <c r="C34" s="84" t="s">
        <v>274</v>
      </c>
      <c r="D34" s="84" t="s">
        <v>267</v>
      </c>
      <c r="E34" s="85">
        <v>44440</v>
      </c>
      <c r="F34" s="83">
        <v>208038</v>
      </c>
    </row>
    <row r="35" spans="2:6" ht="14.25" customHeight="1" x14ac:dyDescent="0.3">
      <c r="B35" s="83">
        <v>1244</v>
      </c>
      <c r="C35" s="84" t="s">
        <v>274</v>
      </c>
      <c r="D35" s="84" t="s">
        <v>267</v>
      </c>
      <c r="E35" s="85">
        <v>44378</v>
      </c>
      <c r="F35" s="83">
        <v>219148</v>
      </c>
    </row>
    <row r="36" spans="2:6" ht="14.25" customHeight="1" x14ac:dyDescent="0.3">
      <c r="B36" s="83">
        <v>1788</v>
      </c>
      <c r="C36" s="84" t="s">
        <v>274</v>
      </c>
      <c r="D36" s="84" t="s">
        <v>267</v>
      </c>
      <c r="E36" s="85">
        <v>44317</v>
      </c>
      <c r="F36" s="83">
        <v>232025</v>
      </c>
    </row>
    <row r="37" spans="2:6" ht="14.25" customHeight="1" x14ac:dyDescent="0.3">
      <c r="B37" s="83">
        <v>451</v>
      </c>
      <c r="C37" s="84" t="s">
        <v>274</v>
      </c>
      <c r="D37" s="84" t="s">
        <v>267</v>
      </c>
      <c r="E37" s="85">
        <v>44440</v>
      </c>
      <c r="F37" s="84">
        <v>242254</v>
      </c>
    </row>
    <row r="38" spans="2:6" ht="14.25" customHeight="1" x14ac:dyDescent="0.3">
      <c r="B38" s="83">
        <v>1743</v>
      </c>
      <c r="C38" s="84" t="s">
        <v>274</v>
      </c>
      <c r="D38" s="84" t="s">
        <v>270</v>
      </c>
      <c r="E38" s="85">
        <v>44197</v>
      </c>
      <c r="F38" s="83">
        <v>6345</v>
      </c>
    </row>
    <row r="39" spans="2:6" ht="14.25" customHeight="1" x14ac:dyDescent="0.3">
      <c r="B39" s="83">
        <v>1782</v>
      </c>
      <c r="C39" s="84" t="s">
        <v>274</v>
      </c>
      <c r="D39" s="84" t="s">
        <v>270</v>
      </c>
      <c r="E39" s="85">
        <v>44256</v>
      </c>
      <c r="F39" s="83">
        <v>30219</v>
      </c>
    </row>
    <row r="40" spans="2:6" ht="14.25" customHeight="1" x14ac:dyDescent="0.3">
      <c r="B40" s="83">
        <v>1048</v>
      </c>
      <c r="C40" s="84" t="s">
        <v>274</v>
      </c>
      <c r="D40" s="84" t="s">
        <v>270</v>
      </c>
      <c r="E40" s="85">
        <v>44197</v>
      </c>
      <c r="F40" s="83">
        <v>41318</v>
      </c>
    </row>
    <row r="41" spans="2:6" ht="14.25" customHeight="1" x14ac:dyDescent="0.3">
      <c r="B41" s="83">
        <v>3122</v>
      </c>
      <c r="C41" s="84" t="s">
        <v>274</v>
      </c>
      <c r="D41" s="84" t="s">
        <v>270</v>
      </c>
      <c r="E41" s="85">
        <v>44378</v>
      </c>
      <c r="F41" s="83">
        <v>59920</v>
      </c>
    </row>
    <row r="42" spans="2:6" ht="14.25" customHeight="1" x14ac:dyDescent="0.3">
      <c r="B42" s="83">
        <v>3379</v>
      </c>
      <c r="C42" s="84" t="s">
        <v>274</v>
      </c>
      <c r="D42" s="84" t="s">
        <v>270</v>
      </c>
      <c r="E42" s="85">
        <v>44440</v>
      </c>
      <c r="F42" s="83">
        <v>74093</v>
      </c>
    </row>
    <row r="43" spans="2:6" ht="14.25" customHeight="1" x14ac:dyDescent="0.3">
      <c r="B43" s="83">
        <v>1024</v>
      </c>
      <c r="C43" s="84" t="s">
        <v>274</v>
      </c>
      <c r="D43" s="84" t="s">
        <v>270</v>
      </c>
      <c r="E43" s="85">
        <v>44409</v>
      </c>
      <c r="F43" s="83">
        <v>124717</v>
      </c>
    </row>
    <row r="44" spans="2:6" ht="14.25" customHeight="1" x14ac:dyDescent="0.3">
      <c r="B44" s="83">
        <v>568</v>
      </c>
      <c r="C44" s="84" t="s">
        <v>274</v>
      </c>
      <c r="D44" s="84" t="s">
        <v>270</v>
      </c>
      <c r="E44" s="85">
        <v>44531</v>
      </c>
      <c r="F44" s="84">
        <v>142874</v>
      </c>
    </row>
    <row r="45" spans="2:6" ht="14.25" customHeight="1" x14ac:dyDescent="0.3">
      <c r="B45" s="83">
        <v>1022</v>
      </c>
      <c r="C45" s="84" t="s">
        <v>274</v>
      </c>
      <c r="D45" s="84" t="s">
        <v>270</v>
      </c>
      <c r="E45" s="85">
        <v>44378</v>
      </c>
      <c r="F45" s="83">
        <v>152936</v>
      </c>
    </row>
    <row r="46" spans="2:6" ht="14.25" customHeight="1" x14ac:dyDescent="0.3">
      <c r="B46" s="83">
        <v>2100</v>
      </c>
      <c r="C46" s="84" t="s">
        <v>274</v>
      </c>
      <c r="D46" s="84" t="s">
        <v>270</v>
      </c>
      <c r="E46" s="85">
        <v>44287</v>
      </c>
      <c r="F46" s="83">
        <v>189847</v>
      </c>
    </row>
    <row r="47" spans="2:6" ht="14.25" customHeight="1" x14ac:dyDescent="0.3">
      <c r="B47" s="83">
        <v>3265</v>
      </c>
      <c r="C47" s="84" t="s">
        <v>274</v>
      </c>
      <c r="D47" s="84" t="s">
        <v>270</v>
      </c>
      <c r="E47" s="85">
        <v>44228</v>
      </c>
      <c r="F47" s="83">
        <v>192728</v>
      </c>
    </row>
    <row r="48" spans="2:6" ht="14.25" customHeight="1" x14ac:dyDescent="0.3">
      <c r="B48" s="83">
        <v>1722</v>
      </c>
      <c r="C48" s="84" t="s">
        <v>274</v>
      </c>
      <c r="D48" s="84" t="s">
        <v>270</v>
      </c>
      <c r="E48" s="85">
        <v>44287</v>
      </c>
      <c r="F48" s="83">
        <v>201120</v>
      </c>
    </row>
    <row r="49" spans="2:6" ht="14.25" customHeight="1" x14ac:dyDescent="0.3">
      <c r="B49" s="83">
        <v>3469</v>
      </c>
      <c r="C49" s="84" t="s">
        <v>274</v>
      </c>
      <c r="D49" s="84" t="s">
        <v>270</v>
      </c>
      <c r="E49" s="85">
        <v>44378</v>
      </c>
      <c r="F49" s="83">
        <v>252080</v>
      </c>
    </row>
    <row r="50" spans="2:6" ht="14.25" customHeight="1" x14ac:dyDescent="0.3">
      <c r="B50" s="83">
        <v>1809</v>
      </c>
      <c r="C50" s="84" t="s">
        <v>275</v>
      </c>
      <c r="D50" s="84" t="s">
        <v>271</v>
      </c>
      <c r="E50" s="85">
        <v>44378</v>
      </c>
      <c r="F50" s="83">
        <v>23560</v>
      </c>
    </row>
    <row r="51" spans="2:6" ht="14.25" customHeight="1" x14ac:dyDescent="0.3">
      <c r="B51" s="83">
        <v>3423</v>
      </c>
      <c r="C51" s="84" t="s">
        <v>275</v>
      </c>
      <c r="D51" s="84" t="s">
        <v>271</v>
      </c>
      <c r="E51" s="85">
        <v>44348</v>
      </c>
      <c r="F51" s="83">
        <v>34080</v>
      </c>
    </row>
    <row r="52" spans="2:6" ht="14.25" customHeight="1" x14ac:dyDescent="0.3">
      <c r="B52" s="83">
        <v>3145</v>
      </c>
      <c r="C52" s="84" t="s">
        <v>275</v>
      </c>
      <c r="D52" s="84" t="s">
        <v>271</v>
      </c>
      <c r="E52" s="85">
        <v>44197</v>
      </c>
      <c r="F52" s="83">
        <v>40778</v>
      </c>
    </row>
    <row r="53" spans="2:6" ht="14.25" customHeight="1" x14ac:dyDescent="0.3">
      <c r="B53" s="83">
        <v>1045</v>
      </c>
      <c r="C53" s="84" t="s">
        <v>275</v>
      </c>
      <c r="D53" s="84" t="s">
        <v>271</v>
      </c>
      <c r="E53" s="85">
        <v>44409</v>
      </c>
      <c r="F53" s="83">
        <v>99343</v>
      </c>
    </row>
    <row r="54" spans="2:6" ht="14.25" customHeight="1" x14ac:dyDescent="0.3">
      <c r="B54" s="83">
        <v>3108</v>
      </c>
      <c r="C54" s="84" t="s">
        <v>275</v>
      </c>
      <c r="D54" s="84" t="s">
        <v>271</v>
      </c>
      <c r="E54" s="85">
        <v>44378</v>
      </c>
      <c r="F54" s="83">
        <v>104422</v>
      </c>
    </row>
    <row r="55" spans="2:6" ht="14.25" customHeight="1" x14ac:dyDescent="0.3">
      <c r="B55" s="83">
        <v>3295</v>
      </c>
      <c r="C55" s="84" t="s">
        <v>275</v>
      </c>
      <c r="D55" s="84" t="s">
        <v>271</v>
      </c>
      <c r="E55" s="85">
        <v>44501</v>
      </c>
      <c r="F55" s="83">
        <v>161110</v>
      </c>
    </row>
    <row r="56" spans="2:6" ht="14.25" customHeight="1" x14ac:dyDescent="0.3">
      <c r="B56" s="83">
        <v>2670</v>
      </c>
      <c r="C56" s="84" t="s">
        <v>275</v>
      </c>
      <c r="D56" s="84" t="s">
        <v>268</v>
      </c>
      <c r="E56" s="85">
        <v>44531</v>
      </c>
      <c r="F56" s="83">
        <v>12709</v>
      </c>
    </row>
    <row r="57" spans="2:6" ht="14.25" customHeight="1" x14ac:dyDescent="0.3">
      <c r="B57" s="83">
        <v>1332</v>
      </c>
      <c r="C57" s="84" t="s">
        <v>275</v>
      </c>
      <c r="D57" s="84" t="s">
        <v>268</v>
      </c>
      <c r="E57" s="85">
        <v>44378</v>
      </c>
      <c r="F57" s="83">
        <v>26819</v>
      </c>
    </row>
    <row r="58" spans="2:6" ht="14.25" customHeight="1" x14ac:dyDescent="0.3">
      <c r="B58" s="83">
        <v>2580</v>
      </c>
      <c r="C58" s="84" t="s">
        <v>275</v>
      </c>
      <c r="D58" s="84" t="s">
        <v>268</v>
      </c>
      <c r="E58" s="85">
        <v>44287</v>
      </c>
      <c r="F58" s="83">
        <v>42319</v>
      </c>
    </row>
    <row r="59" spans="2:6" ht="14.25" customHeight="1" x14ac:dyDescent="0.3">
      <c r="B59" s="83">
        <v>1377</v>
      </c>
      <c r="C59" s="84" t="s">
        <v>275</v>
      </c>
      <c r="D59" s="84" t="s">
        <v>268</v>
      </c>
      <c r="E59" s="85">
        <v>44317</v>
      </c>
      <c r="F59" s="83">
        <v>57755</v>
      </c>
    </row>
    <row r="60" spans="2:6" ht="14.25" customHeight="1" x14ac:dyDescent="0.3">
      <c r="B60" s="83">
        <v>2439</v>
      </c>
      <c r="C60" s="84" t="s">
        <v>275</v>
      </c>
      <c r="D60" s="84" t="s">
        <v>268</v>
      </c>
      <c r="E60" s="85">
        <v>44531</v>
      </c>
      <c r="F60" s="83">
        <v>71529</v>
      </c>
    </row>
    <row r="61" spans="2:6" ht="14.25" customHeight="1" x14ac:dyDescent="0.3">
      <c r="B61" s="83">
        <v>1210</v>
      </c>
      <c r="C61" s="84" t="s">
        <v>275</v>
      </c>
      <c r="D61" s="84" t="s">
        <v>268</v>
      </c>
      <c r="E61" s="85">
        <v>44409</v>
      </c>
      <c r="F61" s="83">
        <v>109849</v>
      </c>
    </row>
    <row r="62" spans="2:6" ht="14.25" customHeight="1" x14ac:dyDescent="0.3">
      <c r="B62" s="83">
        <v>2044</v>
      </c>
      <c r="C62" s="84" t="s">
        <v>275</v>
      </c>
      <c r="D62" s="84" t="s">
        <v>268</v>
      </c>
      <c r="E62" s="85">
        <v>44317</v>
      </c>
      <c r="F62" s="83">
        <v>164464</v>
      </c>
    </row>
    <row r="63" spans="2:6" ht="14.25" customHeight="1" x14ac:dyDescent="0.3">
      <c r="B63" s="83">
        <v>342</v>
      </c>
      <c r="C63" s="84" t="s">
        <v>275</v>
      </c>
      <c r="D63" s="84" t="s">
        <v>268</v>
      </c>
      <c r="E63" s="85">
        <v>44197</v>
      </c>
      <c r="F63" s="84">
        <v>180969</v>
      </c>
    </row>
    <row r="64" spans="2:6" ht="14.25" customHeight="1" x14ac:dyDescent="0.3">
      <c r="B64" s="83">
        <v>2744</v>
      </c>
      <c r="C64" s="84" t="s">
        <v>275</v>
      </c>
      <c r="D64" s="84" t="s">
        <v>268</v>
      </c>
      <c r="E64" s="85">
        <v>44531</v>
      </c>
      <c r="F64" s="83">
        <v>210352</v>
      </c>
    </row>
    <row r="65" spans="2:6" ht="14.25" customHeight="1" x14ac:dyDescent="0.3">
      <c r="B65" s="83">
        <v>2739</v>
      </c>
      <c r="C65" s="84" t="s">
        <v>275</v>
      </c>
      <c r="D65" s="84" t="s">
        <v>268</v>
      </c>
      <c r="E65" s="85">
        <v>44470</v>
      </c>
      <c r="F65" s="83">
        <v>236531</v>
      </c>
    </row>
    <row r="66" spans="2:6" ht="14.25" customHeight="1" x14ac:dyDescent="0.3">
      <c r="B66" s="83">
        <v>3498</v>
      </c>
      <c r="C66" s="84" t="s">
        <v>275</v>
      </c>
      <c r="D66" s="84" t="s">
        <v>269</v>
      </c>
      <c r="E66" s="85">
        <v>44409</v>
      </c>
      <c r="F66" s="83">
        <v>7269</v>
      </c>
    </row>
    <row r="67" spans="2:6" ht="14.25" customHeight="1" x14ac:dyDescent="0.3">
      <c r="B67" s="83">
        <v>1398</v>
      </c>
      <c r="C67" s="84" t="s">
        <v>275</v>
      </c>
      <c r="D67" s="84" t="s">
        <v>269</v>
      </c>
      <c r="E67" s="85">
        <v>44409</v>
      </c>
      <c r="F67" s="83">
        <v>19002</v>
      </c>
    </row>
    <row r="68" spans="2:6" ht="14.25" customHeight="1" x14ac:dyDescent="0.3">
      <c r="B68" s="83">
        <v>2423</v>
      </c>
      <c r="C68" s="84" t="s">
        <v>275</v>
      </c>
      <c r="D68" s="84" t="s">
        <v>269</v>
      </c>
      <c r="E68" s="85">
        <v>44409</v>
      </c>
      <c r="F68" s="83">
        <v>23010</v>
      </c>
    </row>
    <row r="69" spans="2:6" ht="14.25" customHeight="1" x14ac:dyDescent="0.3">
      <c r="B69" s="83">
        <v>1329</v>
      </c>
      <c r="C69" s="84" t="s">
        <v>275</v>
      </c>
      <c r="D69" s="84" t="s">
        <v>269</v>
      </c>
      <c r="E69" s="85">
        <v>44378</v>
      </c>
      <c r="F69" s="83">
        <v>36547</v>
      </c>
    </row>
    <row r="70" spans="2:6" ht="14.25" customHeight="1" x14ac:dyDescent="0.3">
      <c r="B70" s="83">
        <v>2009</v>
      </c>
      <c r="C70" s="84" t="s">
        <v>275</v>
      </c>
      <c r="D70" s="84" t="s">
        <v>269</v>
      </c>
      <c r="E70" s="85">
        <v>44317</v>
      </c>
      <c r="F70" s="83">
        <v>124153</v>
      </c>
    </row>
    <row r="71" spans="2:6" ht="14.25" customHeight="1" x14ac:dyDescent="0.3">
      <c r="B71" s="83">
        <v>1107</v>
      </c>
      <c r="C71" s="84" t="s">
        <v>275</v>
      </c>
      <c r="D71" s="84" t="s">
        <v>269</v>
      </c>
      <c r="E71" s="85">
        <v>44256</v>
      </c>
      <c r="F71" s="83">
        <v>126174</v>
      </c>
    </row>
    <row r="72" spans="2:6" ht="14.25" customHeight="1" x14ac:dyDescent="0.3">
      <c r="B72" s="83">
        <v>1353</v>
      </c>
      <c r="C72" s="84" t="s">
        <v>275</v>
      </c>
      <c r="D72" s="84" t="s">
        <v>269</v>
      </c>
      <c r="E72" s="85">
        <v>44440</v>
      </c>
      <c r="F72" s="83">
        <v>220591</v>
      </c>
    </row>
    <row r="73" spans="2:6" ht="14.25" customHeight="1" x14ac:dyDescent="0.3">
      <c r="B73" s="83">
        <v>2621</v>
      </c>
      <c r="C73" s="84" t="s">
        <v>275</v>
      </c>
      <c r="D73" s="84" t="s">
        <v>267</v>
      </c>
      <c r="E73" s="85">
        <v>44317</v>
      </c>
      <c r="F73" s="83">
        <v>1696</v>
      </c>
    </row>
    <row r="74" spans="2:6" ht="14.25" customHeight="1" x14ac:dyDescent="0.3">
      <c r="B74" s="83">
        <v>1307</v>
      </c>
      <c r="C74" s="84" t="s">
        <v>275</v>
      </c>
      <c r="D74" s="84" t="s">
        <v>267</v>
      </c>
      <c r="E74" s="85">
        <v>44228</v>
      </c>
      <c r="F74" s="83">
        <v>13845</v>
      </c>
    </row>
    <row r="75" spans="2:6" ht="14.25" customHeight="1" x14ac:dyDescent="0.3">
      <c r="B75" s="83">
        <v>2654</v>
      </c>
      <c r="C75" s="84" t="s">
        <v>275</v>
      </c>
      <c r="D75" s="84" t="s">
        <v>267</v>
      </c>
      <c r="E75" s="85">
        <v>44228</v>
      </c>
      <c r="F75" s="83">
        <v>27849</v>
      </c>
    </row>
    <row r="76" spans="2:6" ht="14.25" customHeight="1" x14ac:dyDescent="0.3">
      <c r="B76" s="83">
        <v>3399</v>
      </c>
      <c r="C76" s="84" t="s">
        <v>275</v>
      </c>
      <c r="D76" s="84" t="s">
        <v>267</v>
      </c>
      <c r="E76" s="85">
        <v>44409</v>
      </c>
      <c r="F76" s="83">
        <v>75634</v>
      </c>
    </row>
    <row r="77" spans="2:6" ht="14.25" customHeight="1" x14ac:dyDescent="0.3">
      <c r="B77" s="83">
        <v>636</v>
      </c>
      <c r="C77" s="84" t="s">
        <v>275</v>
      </c>
      <c r="D77" s="84" t="s">
        <v>267</v>
      </c>
      <c r="E77" s="85">
        <v>44409</v>
      </c>
      <c r="F77" s="84">
        <v>86220</v>
      </c>
    </row>
    <row r="78" spans="2:6" ht="14.25" customHeight="1" x14ac:dyDescent="0.3">
      <c r="B78" s="83">
        <v>1256</v>
      </c>
      <c r="C78" s="84" t="s">
        <v>275</v>
      </c>
      <c r="D78" s="84" t="s">
        <v>267</v>
      </c>
      <c r="E78" s="85">
        <v>44348</v>
      </c>
      <c r="F78" s="83">
        <v>91931</v>
      </c>
    </row>
    <row r="79" spans="2:6" ht="14.25" customHeight="1" x14ac:dyDescent="0.3">
      <c r="B79" s="83">
        <v>2455</v>
      </c>
      <c r="C79" s="84" t="s">
        <v>275</v>
      </c>
      <c r="D79" s="84" t="s">
        <v>267</v>
      </c>
      <c r="E79" s="85">
        <v>44228</v>
      </c>
      <c r="F79" s="83">
        <v>157993</v>
      </c>
    </row>
    <row r="80" spans="2:6" ht="14.25" customHeight="1" x14ac:dyDescent="0.3">
      <c r="B80" s="83">
        <v>659</v>
      </c>
      <c r="C80" s="84" t="s">
        <v>275</v>
      </c>
      <c r="D80" s="84" t="s">
        <v>267</v>
      </c>
      <c r="E80" s="85">
        <v>44287</v>
      </c>
      <c r="F80" s="84">
        <v>173199</v>
      </c>
    </row>
    <row r="81" spans="2:6" ht="14.25" customHeight="1" x14ac:dyDescent="0.3">
      <c r="B81" s="83">
        <v>3138</v>
      </c>
      <c r="C81" s="84" t="s">
        <v>275</v>
      </c>
      <c r="D81" s="84" t="s">
        <v>270</v>
      </c>
      <c r="E81" s="85">
        <v>44501</v>
      </c>
      <c r="F81" s="83">
        <v>28110</v>
      </c>
    </row>
    <row r="82" spans="2:6" ht="14.25" customHeight="1" x14ac:dyDescent="0.3">
      <c r="B82" s="83">
        <v>3443</v>
      </c>
      <c r="C82" s="84" t="s">
        <v>275</v>
      </c>
      <c r="D82" s="84" t="s">
        <v>270</v>
      </c>
      <c r="E82" s="85">
        <v>44256</v>
      </c>
      <c r="F82" s="83">
        <v>75969</v>
      </c>
    </row>
    <row r="83" spans="2:6" ht="14.25" customHeight="1" x14ac:dyDescent="0.3">
      <c r="B83" s="83">
        <v>1037</v>
      </c>
      <c r="C83" s="84" t="s">
        <v>275</v>
      </c>
      <c r="D83" s="84" t="s">
        <v>270</v>
      </c>
      <c r="E83" s="85">
        <v>44531</v>
      </c>
      <c r="F83" s="83">
        <v>198140</v>
      </c>
    </row>
    <row r="84" spans="2:6" ht="14.25" customHeight="1" x14ac:dyDescent="0.3">
      <c r="B84" s="83">
        <v>952</v>
      </c>
      <c r="C84" s="84" t="s">
        <v>266</v>
      </c>
      <c r="D84" s="84" t="s">
        <v>271</v>
      </c>
      <c r="E84" s="85">
        <v>44378</v>
      </c>
      <c r="F84" s="83">
        <v>7819</v>
      </c>
    </row>
    <row r="85" spans="2:6" ht="14.25" customHeight="1" x14ac:dyDescent="0.3">
      <c r="B85" s="83">
        <v>949</v>
      </c>
      <c r="C85" s="84" t="s">
        <v>266</v>
      </c>
      <c r="D85" s="84" t="s">
        <v>271</v>
      </c>
      <c r="E85" s="85">
        <v>44531</v>
      </c>
      <c r="F85" s="83">
        <v>8406</v>
      </c>
    </row>
    <row r="86" spans="2:6" ht="14.25" customHeight="1" x14ac:dyDescent="0.3">
      <c r="B86" s="83">
        <v>2352</v>
      </c>
      <c r="C86" s="84" t="s">
        <v>266</v>
      </c>
      <c r="D86" s="84" t="s">
        <v>271</v>
      </c>
      <c r="E86" s="85">
        <v>44348</v>
      </c>
      <c r="F86" s="83">
        <v>17150</v>
      </c>
    </row>
    <row r="87" spans="2:6" ht="14.25" customHeight="1" x14ac:dyDescent="0.3">
      <c r="B87" s="83">
        <v>1505</v>
      </c>
      <c r="C87" s="84" t="s">
        <v>266</v>
      </c>
      <c r="D87" s="84" t="s">
        <v>271</v>
      </c>
      <c r="E87" s="85">
        <v>44470</v>
      </c>
      <c r="F87" s="83">
        <v>24838</v>
      </c>
    </row>
    <row r="88" spans="2:6" ht="14.25" customHeight="1" x14ac:dyDescent="0.3">
      <c r="B88" s="83">
        <v>950</v>
      </c>
      <c r="C88" s="84" t="s">
        <v>266</v>
      </c>
      <c r="D88" s="84" t="s">
        <v>271</v>
      </c>
      <c r="E88" s="85">
        <v>44348</v>
      </c>
      <c r="F88" s="83">
        <v>27137</v>
      </c>
    </row>
    <row r="89" spans="2:6" ht="14.25" customHeight="1" x14ac:dyDescent="0.3">
      <c r="B89" s="83">
        <v>825</v>
      </c>
      <c r="C89" s="84" t="s">
        <v>266</v>
      </c>
      <c r="D89" s="84" t="s">
        <v>271</v>
      </c>
      <c r="E89" s="85">
        <v>44348</v>
      </c>
      <c r="F89" s="83">
        <v>32352</v>
      </c>
    </row>
    <row r="90" spans="2:6" ht="14.25" customHeight="1" x14ac:dyDescent="0.3">
      <c r="B90" s="83">
        <v>88</v>
      </c>
      <c r="C90" s="84" t="s">
        <v>266</v>
      </c>
      <c r="D90" s="84" t="s">
        <v>271</v>
      </c>
      <c r="E90" s="85">
        <v>44197</v>
      </c>
      <c r="F90" s="84">
        <v>36125</v>
      </c>
    </row>
    <row r="91" spans="2:6" ht="14.25" customHeight="1" x14ac:dyDescent="0.3">
      <c r="B91" s="83">
        <v>3050</v>
      </c>
      <c r="C91" s="84" t="s">
        <v>266</v>
      </c>
      <c r="D91" s="84" t="s">
        <v>271</v>
      </c>
      <c r="E91" s="85">
        <v>44256</v>
      </c>
      <c r="F91" s="83">
        <v>51626</v>
      </c>
    </row>
    <row r="92" spans="2:6" ht="14.25" customHeight="1" x14ac:dyDescent="0.3">
      <c r="B92" s="83">
        <v>3080</v>
      </c>
      <c r="C92" s="84" t="s">
        <v>266</v>
      </c>
      <c r="D92" s="84" t="s">
        <v>271</v>
      </c>
      <c r="E92" s="85">
        <v>44440</v>
      </c>
      <c r="F92" s="83">
        <v>55991</v>
      </c>
    </row>
    <row r="93" spans="2:6" ht="14.25" customHeight="1" x14ac:dyDescent="0.3">
      <c r="B93" s="83">
        <v>819</v>
      </c>
      <c r="C93" s="84" t="s">
        <v>266</v>
      </c>
      <c r="D93" s="84" t="s">
        <v>271</v>
      </c>
      <c r="E93" s="85">
        <v>44317</v>
      </c>
      <c r="F93" s="83">
        <v>59423</v>
      </c>
    </row>
    <row r="94" spans="2:6" ht="14.25" customHeight="1" x14ac:dyDescent="0.3">
      <c r="B94" s="83">
        <v>2839</v>
      </c>
      <c r="C94" s="84" t="s">
        <v>266</v>
      </c>
      <c r="D94" s="84" t="s">
        <v>271</v>
      </c>
      <c r="E94" s="85">
        <v>44501</v>
      </c>
      <c r="F94" s="83">
        <v>63494</v>
      </c>
    </row>
    <row r="95" spans="2:6" ht="14.25" customHeight="1" x14ac:dyDescent="0.3">
      <c r="B95" s="83">
        <v>1653</v>
      </c>
      <c r="C95" s="84" t="s">
        <v>266</v>
      </c>
      <c r="D95" s="84" t="s">
        <v>271</v>
      </c>
      <c r="E95" s="85">
        <v>44378</v>
      </c>
      <c r="F95" s="83">
        <v>64755</v>
      </c>
    </row>
    <row r="96" spans="2:6" ht="14.25" customHeight="1" x14ac:dyDescent="0.3">
      <c r="B96" s="83">
        <v>739</v>
      </c>
      <c r="C96" s="84" t="s">
        <v>266</v>
      </c>
      <c r="D96" s="84" t="s">
        <v>271</v>
      </c>
      <c r="E96" s="85">
        <v>44501</v>
      </c>
      <c r="F96" s="83">
        <v>86186</v>
      </c>
    </row>
    <row r="97" spans="2:6" ht="14.25" customHeight="1" x14ac:dyDescent="0.3">
      <c r="B97" s="83">
        <v>1525</v>
      </c>
      <c r="C97" s="84" t="s">
        <v>266</v>
      </c>
      <c r="D97" s="84" t="s">
        <v>271</v>
      </c>
      <c r="E97" s="85">
        <v>44228</v>
      </c>
      <c r="F97" s="83">
        <v>105602</v>
      </c>
    </row>
    <row r="98" spans="2:6" ht="14.25" customHeight="1" x14ac:dyDescent="0.3">
      <c r="B98" s="83">
        <v>805</v>
      </c>
      <c r="C98" s="84" t="s">
        <v>266</v>
      </c>
      <c r="D98" s="84" t="s">
        <v>271</v>
      </c>
      <c r="E98" s="85">
        <v>44228</v>
      </c>
      <c r="F98" s="83">
        <v>134977</v>
      </c>
    </row>
    <row r="99" spans="2:6" ht="14.25" customHeight="1" x14ac:dyDescent="0.3">
      <c r="B99" s="83">
        <v>1415</v>
      </c>
      <c r="C99" s="84" t="s">
        <v>266</v>
      </c>
      <c r="D99" s="84" t="s">
        <v>271</v>
      </c>
      <c r="E99" s="85">
        <v>44531</v>
      </c>
      <c r="F99" s="83">
        <v>135311</v>
      </c>
    </row>
    <row r="100" spans="2:6" ht="14.25" customHeight="1" x14ac:dyDescent="0.3">
      <c r="B100" s="83">
        <v>1675</v>
      </c>
      <c r="C100" s="84" t="s">
        <v>266</v>
      </c>
      <c r="D100" s="84" t="s">
        <v>271</v>
      </c>
      <c r="E100" s="85">
        <v>44287</v>
      </c>
      <c r="F100" s="83">
        <v>137705</v>
      </c>
    </row>
    <row r="101" spans="2:6" ht="14.25" customHeight="1" x14ac:dyDescent="0.3">
      <c r="B101" s="83">
        <v>1488</v>
      </c>
      <c r="C101" s="84" t="s">
        <v>266</v>
      </c>
      <c r="D101" s="84" t="s">
        <v>271</v>
      </c>
      <c r="E101" s="85">
        <v>44228</v>
      </c>
      <c r="F101" s="83">
        <v>155266</v>
      </c>
    </row>
    <row r="102" spans="2:6" ht="14.25" customHeight="1" x14ac:dyDescent="0.3">
      <c r="B102" s="83">
        <v>2925</v>
      </c>
      <c r="C102" s="84" t="s">
        <v>266</v>
      </c>
      <c r="D102" s="84" t="s">
        <v>271</v>
      </c>
      <c r="E102" s="85">
        <v>44378</v>
      </c>
      <c r="F102" s="83">
        <v>159745</v>
      </c>
    </row>
    <row r="103" spans="2:6" ht="14.25" customHeight="1" x14ac:dyDescent="0.3">
      <c r="B103" s="83">
        <v>1624</v>
      </c>
      <c r="C103" s="84" t="s">
        <v>266</v>
      </c>
      <c r="D103" s="84" t="s">
        <v>271</v>
      </c>
      <c r="E103" s="85">
        <v>44317</v>
      </c>
      <c r="F103" s="83">
        <v>166824</v>
      </c>
    </row>
    <row r="104" spans="2:6" ht="14.25" customHeight="1" x14ac:dyDescent="0.3">
      <c r="B104" s="83">
        <v>280</v>
      </c>
      <c r="C104" s="84" t="s">
        <v>266</v>
      </c>
      <c r="D104" s="84" t="s">
        <v>271</v>
      </c>
      <c r="E104" s="85">
        <v>44228</v>
      </c>
      <c r="F104" s="84">
        <v>180474</v>
      </c>
    </row>
    <row r="105" spans="2:6" ht="14.25" customHeight="1" x14ac:dyDescent="0.3">
      <c r="B105" s="83">
        <v>3027</v>
      </c>
      <c r="C105" s="84" t="s">
        <v>266</v>
      </c>
      <c r="D105" s="84" t="s">
        <v>271</v>
      </c>
      <c r="E105" s="85">
        <v>44348</v>
      </c>
      <c r="F105" s="83">
        <v>213069</v>
      </c>
    </row>
    <row r="106" spans="2:6" ht="14.25" customHeight="1" x14ac:dyDescent="0.3">
      <c r="B106" s="83">
        <v>1615</v>
      </c>
      <c r="C106" s="84" t="s">
        <v>266</v>
      </c>
      <c r="D106" s="84" t="s">
        <v>271</v>
      </c>
      <c r="E106" s="85">
        <v>44409</v>
      </c>
      <c r="F106" s="83">
        <v>217962</v>
      </c>
    </row>
    <row r="107" spans="2:6" ht="14.25" customHeight="1" x14ac:dyDescent="0.3">
      <c r="B107" s="83">
        <v>870</v>
      </c>
      <c r="C107" s="84" t="s">
        <v>266</v>
      </c>
      <c r="D107" s="84" t="s">
        <v>271</v>
      </c>
      <c r="E107" s="85">
        <v>44501</v>
      </c>
      <c r="F107" s="83">
        <v>222162</v>
      </c>
    </row>
    <row r="108" spans="2:6" ht="14.25" customHeight="1" x14ac:dyDescent="0.3">
      <c r="B108" s="83">
        <v>2136</v>
      </c>
      <c r="C108" s="84" t="s">
        <v>266</v>
      </c>
      <c r="D108" s="84" t="s">
        <v>271</v>
      </c>
      <c r="E108" s="85">
        <v>44317</v>
      </c>
      <c r="F108" s="83">
        <v>240648</v>
      </c>
    </row>
    <row r="109" spans="2:6" ht="14.25" customHeight="1" x14ac:dyDescent="0.3">
      <c r="B109" s="83">
        <v>2916</v>
      </c>
      <c r="C109" s="84" t="s">
        <v>266</v>
      </c>
      <c r="D109" s="84" t="s">
        <v>271</v>
      </c>
      <c r="E109" s="85">
        <v>44287</v>
      </c>
      <c r="F109" s="83">
        <v>244904</v>
      </c>
    </row>
    <row r="110" spans="2:6" ht="14.25" customHeight="1" x14ac:dyDescent="0.3">
      <c r="B110" s="83">
        <v>864</v>
      </c>
      <c r="C110" s="84" t="s">
        <v>266</v>
      </c>
      <c r="D110" s="84" t="s">
        <v>268</v>
      </c>
      <c r="E110" s="85">
        <v>44348</v>
      </c>
      <c r="F110" s="83">
        <v>7110</v>
      </c>
    </row>
    <row r="111" spans="2:6" ht="14.25" customHeight="1" x14ac:dyDescent="0.3">
      <c r="B111" s="83">
        <v>3036</v>
      </c>
      <c r="C111" s="84" t="s">
        <v>266</v>
      </c>
      <c r="D111" s="84" t="s">
        <v>268</v>
      </c>
      <c r="E111" s="85">
        <v>44348</v>
      </c>
      <c r="F111" s="83">
        <v>7190</v>
      </c>
    </row>
    <row r="112" spans="2:6" ht="14.25" customHeight="1" x14ac:dyDescent="0.3">
      <c r="B112" s="83">
        <v>2972</v>
      </c>
      <c r="C112" s="84" t="s">
        <v>266</v>
      </c>
      <c r="D112" s="84" t="s">
        <v>268</v>
      </c>
      <c r="E112" s="85">
        <v>44409</v>
      </c>
      <c r="F112" s="83">
        <v>7382</v>
      </c>
    </row>
    <row r="113" spans="2:6" ht="14.25" customHeight="1" x14ac:dyDescent="0.3">
      <c r="B113" s="83">
        <v>1446</v>
      </c>
      <c r="C113" s="84" t="s">
        <v>266</v>
      </c>
      <c r="D113" s="84" t="s">
        <v>268</v>
      </c>
      <c r="E113" s="85">
        <v>44531</v>
      </c>
      <c r="F113" s="83">
        <v>9682</v>
      </c>
    </row>
    <row r="114" spans="2:6" ht="14.25" customHeight="1" x14ac:dyDescent="0.3">
      <c r="B114" s="83">
        <v>2897</v>
      </c>
      <c r="C114" s="84" t="s">
        <v>266</v>
      </c>
      <c r="D114" s="84" t="s">
        <v>268</v>
      </c>
      <c r="E114" s="85">
        <v>44409</v>
      </c>
      <c r="F114" s="83">
        <v>23250</v>
      </c>
    </row>
    <row r="115" spans="2:6" ht="14.25" customHeight="1" x14ac:dyDescent="0.3">
      <c r="B115" s="83">
        <v>33</v>
      </c>
      <c r="C115" s="84" t="s">
        <v>266</v>
      </c>
      <c r="D115" s="84" t="s">
        <v>268</v>
      </c>
      <c r="E115" s="85">
        <v>44256</v>
      </c>
      <c r="F115" s="84">
        <v>25467</v>
      </c>
    </row>
    <row r="116" spans="2:6" ht="14.25" customHeight="1" x14ac:dyDescent="0.3">
      <c r="B116" s="83">
        <v>3094</v>
      </c>
      <c r="C116" s="84" t="s">
        <v>266</v>
      </c>
      <c r="D116" s="84" t="s">
        <v>268</v>
      </c>
      <c r="E116" s="85">
        <v>44197</v>
      </c>
      <c r="F116" s="83">
        <v>28289</v>
      </c>
    </row>
    <row r="117" spans="2:6" ht="14.25" customHeight="1" x14ac:dyDescent="0.3">
      <c r="B117" s="83">
        <v>1636</v>
      </c>
      <c r="C117" s="84" t="s">
        <v>266</v>
      </c>
      <c r="D117" s="84" t="s">
        <v>268</v>
      </c>
      <c r="E117" s="85">
        <v>44287</v>
      </c>
      <c r="F117" s="83">
        <v>35096</v>
      </c>
    </row>
    <row r="118" spans="2:6" ht="14.25" customHeight="1" x14ac:dyDescent="0.3">
      <c r="B118" s="83">
        <v>1572</v>
      </c>
      <c r="C118" s="84" t="s">
        <v>266</v>
      </c>
      <c r="D118" s="84" t="s">
        <v>268</v>
      </c>
      <c r="E118" s="85">
        <v>44378</v>
      </c>
      <c r="F118" s="83">
        <v>44394</v>
      </c>
    </row>
    <row r="119" spans="2:6" ht="14.25" customHeight="1" x14ac:dyDescent="0.3">
      <c r="B119" s="83">
        <v>706</v>
      </c>
      <c r="C119" s="84" t="s">
        <v>266</v>
      </c>
      <c r="D119" s="84" t="s">
        <v>268</v>
      </c>
      <c r="E119" s="85">
        <v>44197</v>
      </c>
      <c r="F119" s="83">
        <v>48442</v>
      </c>
    </row>
    <row r="120" spans="2:6" ht="14.25" customHeight="1" x14ac:dyDescent="0.3">
      <c r="B120" s="83">
        <v>2214</v>
      </c>
      <c r="C120" s="84" t="s">
        <v>266</v>
      </c>
      <c r="D120" s="84" t="s">
        <v>268</v>
      </c>
      <c r="E120" s="85">
        <v>44228</v>
      </c>
      <c r="F120" s="83">
        <v>86142</v>
      </c>
    </row>
    <row r="121" spans="2:6" ht="14.25" customHeight="1" x14ac:dyDescent="0.3">
      <c r="B121" s="83">
        <v>2896</v>
      </c>
      <c r="C121" s="84" t="s">
        <v>266</v>
      </c>
      <c r="D121" s="84" t="s">
        <v>268</v>
      </c>
      <c r="E121" s="85">
        <v>44378</v>
      </c>
      <c r="F121" s="83">
        <v>89802</v>
      </c>
    </row>
    <row r="122" spans="2:6" ht="14.25" customHeight="1" x14ac:dyDescent="0.3">
      <c r="B122" s="83">
        <v>803</v>
      </c>
      <c r="C122" s="84" t="s">
        <v>266</v>
      </c>
      <c r="D122" s="84" t="s">
        <v>268</v>
      </c>
      <c r="E122" s="85">
        <v>44378</v>
      </c>
      <c r="F122" s="83">
        <v>96209</v>
      </c>
    </row>
    <row r="123" spans="2:6" ht="14.25" customHeight="1" x14ac:dyDescent="0.3">
      <c r="B123" s="83">
        <v>1429</v>
      </c>
      <c r="C123" s="84" t="s">
        <v>266</v>
      </c>
      <c r="D123" s="84" t="s">
        <v>268</v>
      </c>
      <c r="E123" s="85">
        <v>44348</v>
      </c>
      <c r="F123" s="83">
        <v>115261</v>
      </c>
    </row>
    <row r="124" spans="2:6" ht="14.25" customHeight="1" x14ac:dyDescent="0.3">
      <c r="B124" s="83">
        <v>3085</v>
      </c>
      <c r="C124" s="84" t="s">
        <v>266</v>
      </c>
      <c r="D124" s="84" t="s">
        <v>268</v>
      </c>
      <c r="E124" s="85">
        <v>44228</v>
      </c>
      <c r="F124" s="83">
        <v>134107</v>
      </c>
    </row>
    <row r="125" spans="2:6" ht="14.25" customHeight="1" x14ac:dyDescent="0.3">
      <c r="B125" s="83">
        <v>46</v>
      </c>
      <c r="C125" s="84" t="s">
        <v>266</v>
      </c>
      <c r="D125" s="84" t="s">
        <v>268</v>
      </c>
      <c r="E125" s="85">
        <v>44440</v>
      </c>
      <c r="F125" s="84">
        <v>135801</v>
      </c>
    </row>
    <row r="126" spans="2:6" ht="14.25" customHeight="1" x14ac:dyDescent="0.3">
      <c r="B126" s="83">
        <v>796</v>
      </c>
      <c r="C126" s="84" t="s">
        <v>266</v>
      </c>
      <c r="D126" s="84" t="s">
        <v>268</v>
      </c>
      <c r="E126" s="85">
        <v>44348</v>
      </c>
      <c r="F126" s="83">
        <v>137843</v>
      </c>
    </row>
    <row r="127" spans="2:6" ht="14.25" customHeight="1" x14ac:dyDescent="0.3">
      <c r="B127" s="83">
        <v>1537</v>
      </c>
      <c r="C127" s="84" t="s">
        <v>266</v>
      </c>
      <c r="D127" s="84" t="s">
        <v>268</v>
      </c>
      <c r="E127" s="85">
        <v>44197</v>
      </c>
      <c r="F127" s="83">
        <v>142596</v>
      </c>
    </row>
    <row r="128" spans="2:6" ht="14.25" customHeight="1" x14ac:dyDescent="0.3">
      <c r="B128" s="83">
        <v>733</v>
      </c>
      <c r="C128" s="84" t="s">
        <v>266</v>
      </c>
      <c r="D128" s="84" t="s">
        <v>268</v>
      </c>
      <c r="E128" s="85">
        <v>44501</v>
      </c>
      <c r="F128" s="83">
        <v>146394</v>
      </c>
    </row>
    <row r="129" spans="2:6" ht="14.25" customHeight="1" x14ac:dyDescent="0.3">
      <c r="B129" s="83">
        <v>2811</v>
      </c>
      <c r="C129" s="84" t="s">
        <v>266</v>
      </c>
      <c r="D129" s="84" t="s">
        <v>268</v>
      </c>
      <c r="E129" s="85">
        <v>44197</v>
      </c>
      <c r="F129" s="83">
        <v>151301</v>
      </c>
    </row>
    <row r="130" spans="2:6" ht="14.25" customHeight="1" x14ac:dyDescent="0.3">
      <c r="B130" s="83">
        <v>27</v>
      </c>
      <c r="C130" s="84" t="s">
        <v>266</v>
      </c>
      <c r="D130" s="84" t="s">
        <v>268</v>
      </c>
      <c r="E130" s="85">
        <v>44470</v>
      </c>
      <c r="F130" s="84">
        <v>165656</v>
      </c>
    </row>
    <row r="131" spans="2:6" ht="14.25" customHeight="1" x14ac:dyDescent="0.3">
      <c r="B131" s="83">
        <v>1540</v>
      </c>
      <c r="C131" s="84" t="s">
        <v>266</v>
      </c>
      <c r="D131" s="84" t="s">
        <v>268</v>
      </c>
      <c r="E131" s="85">
        <v>44348</v>
      </c>
      <c r="F131" s="83">
        <v>165992</v>
      </c>
    </row>
    <row r="132" spans="2:6" ht="14.25" customHeight="1" x14ac:dyDescent="0.3">
      <c r="B132" s="83">
        <v>1686</v>
      </c>
      <c r="C132" s="84" t="s">
        <v>266</v>
      </c>
      <c r="D132" s="84" t="s">
        <v>268</v>
      </c>
      <c r="E132" s="85">
        <v>44378</v>
      </c>
      <c r="F132" s="83">
        <v>173616</v>
      </c>
    </row>
    <row r="133" spans="2:6" ht="14.25" customHeight="1" x14ac:dyDescent="0.3">
      <c r="B133" s="83">
        <v>128</v>
      </c>
      <c r="C133" s="84" t="s">
        <v>266</v>
      </c>
      <c r="D133" s="84" t="s">
        <v>268</v>
      </c>
      <c r="E133" s="85">
        <v>44531</v>
      </c>
      <c r="F133" s="84">
        <v>201069</v>
      </c>
    </row>
    <row r="134" spans="2:6" ht="14.25" customHeight="1" x14ac:dyDescent="0.3">
      <c r="B134" s="83">
        <v>2207</v>
      </c>
      <c r="C134" s="84" t="s">
        <v>266</v>
      </c>
      <c r="D134" s="84" t="s">
        <v>268</v>
      </c>
      <c r="E134" s="85">
        <v>44228</v>
      </c>
      <c r="F134" s="83">
        <v>210276</v>
      </c>
    </row>
    <row r="135" spans="2:6" ht="14.25" customHeight="1" x14ac:dyDescent="0.3">
      <c r="B135" s="83">
        <v>979</v>
      </c>
      <c r="C135" s="84" t="s">
        <v>266</v>
      </c>
      <c r="D135" s="84" t="s">
        <v>268</v>
      </c>
      <c r="E135" s="85">
        <v>44348</v>
      </c>
      <c r="F135" s="83">
        <v>234786</v>
      </c>
    </row>
    <row r="136" spans="2:6" ht="14.25" customHeight="1" x14ac:dyDescent="0.3">
      <c r="B136" s="83">
        <v>2259</v>
      </c>
      <c r="C136" s="84" t="s">
        <v>266</v>
      </c>
      <c r="D136" s="84" t="s">
        <v>269</v>
      </c>
      <c r="E136" s="85">
        <v>44531</v>
      </c>
      <c r="F136" s="83">
        <v>-21877</v>
      </c>
    </row>
    <row r="137" spans="2:6" ht="14.25" customHeight="1" x14ac:dyDescent="0.3">
      <c r="B137" s="83">
        <v>926</v>
      </c>
      <c r="C137" s="84" t="s">
        <v>266</v>
      </c>
      <c r="D137" s="84" t="s">
        <v>269</v>
      </c>
      <c r="E137" s="85">
        <v>44348</v>
      </c>
      <c r="F137" s="83">
        <v>6105</v>
      </c>
    </row>
    <row r="138" spans="2:6" ht="14.25" customHeight="1" x14ac:dyDescent="0.3">
      <c r="B138" s="83">
        <v>1667</v>
      </c>
      <c r="C138" s="84" t="s">
        <v>266</v>
      </c>
      <c r="D138" s="84" t="s">
        <v>269</v>
      </c>
      <c r="E138" s="85">
        <v>44317</v>
      </c>
      <c r="F138" s="83">
        <v>8950</v>
      </c>
    </row>
    <row r="139" spans="2:6" ht="14.25" customHeight="1" x14ac:dyDescent="0.3">
      <c r="B139" s="83">
        <v>38</v>
      </c>
      <c r="C139" s="84" t="s">
        <v>266</v>
      </c>
      <c r="D139" s="84" t="s">
        <v>269</v>
      </c>
      <c r="E139" s="85">
        <v>44256</v>
      </c>
      <c r="F139" s="84">
        <v>16452</v>
      </c>
    </row>
    <row r="140" spans="2:6" ht="14.25" customHeight="1" x14ac:dyDescent="0.3">
      <c r="B140" s="83">
        <v>1489</v>
      </c>
      <c r="C140" s="84" t="s">
        <v>266</v>
      </c>
      <c r="D140" s="84" t="s">
        <v>269</v>
      </c>
      <c r="E140" s="85">
        <v>44317</v>
      </c>
      <c r="F140" s="83">
        <v>24879</v>
      </c>
    </row>
    <row r="141" spans="2:6" ht="14.25" customHeight="1" x14ac:dyDescent="0.3">
      <c r="B141" s="83">
        <v>1583</v>
      </c>
      <c r="C141" s="84" t="s">
        <v>266</v>
      </c>
      <c r="D141" s="84" t="s">
        <v>269</v>
      </c>
      <c r="E141" s="85">
        <v>44228</v>
      </c>
      <c r="F141" s="83">
        <v>56810</v>
      </c>
    </row>
    <row r="142" spans="2:6" ht="14.25" customHeight="1" x14ac:dyDescent="0.3">
      <c r="B142" s="83">
        <v>115</v>
      </c>
      <c r="C142" s="84" t="s">
        <v>266</v>
      </c>
      <c r="D142" s="84" t="s">
        <v>269</v>
      </c>
      <c r="E142" s="85">
        <v>44317</v>
      </c>
      <c r="F142" s="84">
        <v>72086</v>
      </c>
    </row>
    <row r="143" spans="2:6" ht="14.25" customHeight="1" x14ac:dyDescent="0.3">
      <c r="B143" s="83">
        <v>2816</v>
      </c>
      <c r="C143" s="84" t="s">
        <v>266</v>
      </c>
      <c r="D143" s="84" t="s">
        <v>269</v>
      </c>
      <c r="E143" s="85">
        <v>44501</v>
      </c>
      <c r="F143" s="83">
        <v>74813</v>
      </c>
    </row>
    <row r="144" spans="2:6" ht="14.25" customHeight="1" x14ac:dyDescent="0.3">
      <c r="B144" s="83">
        <v>1471</v>
      </c>
      <c r="C144" s="84" t="s">
        <v>266</v>
      </c>
      <c r="D144" s="84" t="s">
        <v>269</v>
      </c>
      <c r="E144" s="85">
        <v>44531</v>
      </c>
      <c r="F144" s="83">
        <v>81048</v>
      </c>
    </row>
    <row r="145" spans="2:6" ht="14.25" customHeight="1" x14ac:dyDescent="0.3">
      <c r="B145" s="83">
        <v>2245</v>
      </c>
      <c r="C145" s="84" t="s">
        <v>266</v>
      </c>
      <c r="D145" s="84" t="s">
        <v>269</v>
      </c>
      <c r="E145" s="85">
        <v>44378</v>
      </c>
      <c r="F145" s="83">
        <v>86843</v>
      </c>
    </row>
    <row r="146" spans="2:6" ht="14.25" customHeight="1" x14ac:dyDescent="0.3">
      <c r="B146" s="83">
        <v>2301</v>
      </c>
      <c r="C146" s="84" t="s">
        <v>266</v>
      </c>
      <c r="D146" s="84" t="s">
        <v>269</v>
      </c>
      <c r="E146" s="85">
        <v>44197</v>
      </c>
      <c r="F146" s="83">
        <v>95623</v>
      </c>
    </row>
    <row r="147" spans="2:6" ht="14.25" customHeight="1" x14ac:dyDescent="0.3">
      <c r="B147" s="83">
        <v>3088</v>
      </c>
      <c r="C147" s="84" t="s">
        <v>266</v>
      </c>
      <c r="D147" s="84" t="s">
        <v>269</v>
      </c>
      <c r="E147" s="85">
        <v>44470</v>
      </c>
      <c r="F147" s="83">
        <v>104379</v>
      </c>
    </row>
    <row r="148" spans="2:6" ht="14.25" customHeight="1" x14ac:dyDescent="0.3">
      <c r="B148" s="83">
        <v>1691</v>
      </c>
      <c r="C148" s="84" t="s">
        <v>266</v>
      </c>
      <c r="D148" s="84" t="s">
        <v>269</v>
      </c>
      <c r="E148" s="85">
        <v>44531</v>
      </c>
      <c r="F148" s="83">
        <v>151084</v>
      </c>
    </row>
    <row r="149" spans="2:6" ht="14.25" customHeight="1" x14ac:dyDescent="0.3">
      <c r="B149" s="83">
        <v>165</v>
      </c>
      <c r="C149" s="84" t="s">
        <v>266</v>
      </c>
      <c r="D149" s="84" t="s">
        <v>269</v>
      </c>
      <c r="E149" s="85">
        <v>44348</v>
      </c>
      <c r="F149" s="84">
        <v>155904</v>
      </c>
    </row>
    <row r="150" spans="2:6" ht="14.25" customHeight="1" x14ac:dyDescent="0.3">
      <c r="B150" s="83">
        <v>738</v>
      </c>
      <c r="C150" s="84" t="s">
        <v>266</v>
      </c>
      <c r="D150" s="84" t="s">
        <v>269</v>
      </c>
      <c r="E150" s="85">
        <v>44531</v>
      </c>
      <c r="F150" s="83">
        <v>158679</v>
      </c>
    </row>
    <row r="151" spans="2:6" ht="14.25" customHeight="1" x14ac:dyDescent="0.3">
      <c r="B151" s="83">
        <v>2821</v>
      </c>
      <c r="C151" s="84" t="s">
        <v>266</v>
      </c>
      <c r="D151" s="84" t="s">
        <v>269</v>
      </c>
      <c r="E151" s="85">
        <v>44197</v>
      </c>
      <c r="F151" s="83">
        <v>161532</v>
      </c>
    </row>
    <row r="152" spans="2:6" ht="14.25" customHeight="1" x14ac:dyDescent="0.3">
      <c r="B152" s="83">
        <v>1688</v>
      </c>
      <c r="C152" s="84" t="s">
        <v>266</v>
      </c>
      <c r="D152" s="84" t="s">
        <v>269</v>
      </c>
      <c r="E152" s="85">
        <v>44228</v>
      </c>
      <c r="F152" s="83">
        <v>168122</v>
      </c>
    </row>
    <row r="153" spans="2:6" ht="14.25" customHeight="1" x14ac:dyDescent="0.3">
      <c r="B153" s="83">
        <v>184</v>
      </c>
      <c r="C153" s="84" t="s">
        <v>266</v>
      </c>
      <c r="D153" s="84" t="s">
        <v>269</v>
      </c>
      <c r="E153" s="85">
        <v>44531</v>
      </c>
      <c r="F153" s="84">
        <v>169991</v>
      </c>
    </row>
    <row r="154" spans="2:6" ht="14.25" customHeight="1" x14ac:dyDescent="0.3">
      <c r="B154" s="83">
        <v>3051</v>
      </c>
      <c r="C154" s="84" t="s">
        <v>266</v>
      </c>
      <c r="D154" s="84" t="s">
        <v>269</v>
      </c>
      <c r="E154" s="85">
        <v>44440</v>
      </c>
      <c r="F154" s="83">
        <v>200584</v>
      </c>
    </row>
    <row r="155" spans="2:6" ht="14.25" customHeight="1" x14ac:dyDescent="0.3">
      <c r="B155" s="83">
        <v>1668</v>
      </c>
      <c r="C155" s="84" t="s">
        <v>266</v>
      </c>
      <c r="D155" s="84" t="s">
        <v>269</v>
      </c>
      <c r="E155" s="85">
        <v>44197</v>
      </c>
      <c r="F155" s="83">
        <v>210209</v>
      </c>
    </row>
    <row r="156" spans="2:6" ht="14.25" customHeight="1" x14ac:dyDescent="0.3">
      <c r="B156" s="83">
        <v>72</v>
      </c>
      <c r="C156" s="84" t="s">
        <v>266</v>
      </c>
      <c r="D156" s="84" t="s">
        <v>269</v>
      </c>
      <c r="E156" s="85">
        <v>44348</v>
      </c>
      <c r="F156" s="84">
        <v>247286</v>
      </c>
    </row>
    <row r="157" spans="2:6" ht="14.25" customHeight="1" x14ac:dyDescent="0.3">
      <c r="B157" s="83">
        <v>174</v>
      </c>
      <c r="C157" s="84" t="s">
        <v>266</v>
      </c>
      <c r="D157" s="84" t="s">
        <v>267</v>
      </c>
      <c r="E157" s="85">
        <v>44470</v>
      </c>
      <c r="F157" s="84">
        <v>-37886</v>
      </c>
    </row>
    <row r="158" spans="2:6" ht="14.25" customHeight="1" x14ac:dyDescent="0.3">
      <c r="B158" s="83">
        <v>874</v>
      </c>
      <c r="C158" s="84" t="s">
        <v>266</v>
      </c>
      <c r="D158" s="84" t="s">
        <v>267</v>
      </c>
      <c r="E158" s="85">
        <v>44470</v>
      </c>
      <c r="F158" s="83">
        <v>5652</v>
      </c>
    </row>
    <row r="159" spans="2:6" ht="14.25" customHeight="1" x14ac:dyDescent="0.3">
      <c r="B159" s="83">
        <v>2847</v>
      </c>
      <c r="C159" s="84" t="s">
        <v>266</v>
      </c>
      <c r="D159" s="84" t="s">
        <v>267</v>
      </c>
      <c r="E159" s="85">
        <v>44501</v>
      </c>
      <c r="F159" s="83">
        <v>8463</v>
      </c>
    </row>
    <row r="160" spans="2:6" ht="14.25" customHeight="1" x14ac:dyDescent="0.3">
      <c r="B160" s="83">
        <v>2852</v>
      </c>
      <c r="C160" s="84" t="s">
        <v>266</v>
      </c>
      <c r="D160" s="84" t="s">
        <v>267</v>
      </c>
      <c r="E160" s="85">
        <v>44531</v>
      </c>
      <c r="F160" s="83">
        <v>9630</v>
      </c>
    </row>
    <row r="161" spans="2:6" ht="14.25" customHeight="1" x14ac:dyDescent="0.3">
      <c r="B161" s="83">
        <v>842</v>
      </c>
      <c r="C161" s="84" t="s">
        <v>266</v>
      </c>
      <c r="D161" s="84" t="s">
        <v>267</v>
      </c>
      <c r="E161" s="85">
        <v>44409</v>
      </c>
      <c r="F161" s="83">
        <v>19225</v>
      </c>
    </row>
    <row r="162" spans="2:6" ht="14.25" customHeight="1" x14ac:dyDescent="0.3">
      <c r="B162" s="83">
        <v>1567</v>
      </c>
      <c r="C162" s="84" t="s">
        <v>266</v>
      </c>
      <c r="D162" s="84" t="s">
        <v>267</v>
      </c>
      <c r="E162" s="85">
        <v>44228</v>
      </c>
      <c r="F162" s="83">
        <v>22003</v>
      </c>
    </row>
    <row r="163" spans="2:6" ht="14.25" customHeight="1" x14ac:dyDescent="0.3">
      <c r="B163" s="83">
        <v>3093</v>
      </c>
      <c r="C163" s="84" t="s">
        <v>266</v>
      </c>
      <c r="D163" s="84" t="s">
        <v>267</v>
      </c>
      <c r="E163" s="85">
        <v>44470</v>
      </c>
      <c r="F163" s="83">
        <v>22810</v>
      </c>
    </row>
    <row r="164" spans="2:6" ht="14.25" customHeight="1" x14ac:dyDescent="0.3">
      <c r="B164" s="83">
        <v>930</v>
      </c>
      <c r="C164" s="84" t="s">
        <v>266</v>
      </c>
      <c r="D164" s="84" t="s">
        <v>267</v>
      </c>
      <c r="E164" s="85">
        <v>44256</v>
      </c>
      <c r="F164" s="83">
        <v>34334</v>
      </c>
    </row>
    <row r="165" spans="2:6" ht="14.25" customHeight="1" x14ac:dyDescent="0.3">
      <c r="B165" s="83">
        <v>221</v>
      </c>
      <c r="C165" s="84" t="s">
        <v>266</v>
      </c>
      <c r="D165" s="84" t="s">
        <v>267</v>
      </c>
      <c r="E165" s="85">
        <v>44501</v>
      </c>
      <c r="F165" s="84">
        <v>39668</v>
      </c>
    </row>
    <row r="166" spans="2:6" ht="14.25" customHeight="1" x14ac:dyDescent="0.3">
      <c r="B166" s="83">
        <v>3099</v>
      </c>
      <c r="C166" s="84" t="s">
        <v>266</v>
      </c>
      <c r="D166" s="84" t="s">
        <v>267</v>
      </c>
      <c r="E166" s="85">
        <v>44348</v>
      </c>
      <c r="F166" s="83">
        <v>65162</v>
      </c>
    </row>
    <row r="167" spans="2:6" ht="14.25" customHeight="1" x14ac:dyDescent="0.3">
      <c r="B167" s="83">
        <v>2176</v>
      </c>
      <c r="C167" s="84" t="s">
        <v>266</v>
      </c>
      <c r="D167" s="84" t="s">
        <v>267</v>
      </c>
      <c r="E167" s="85">
        <v>44287</v>
      </c>
      <c r="F167" s="83">
        <v>73163</v>
      </c>
    </row>
    <row r="168" spans="2:6" ht="14.25" customHeight="1" x14ac:dyDescent="0.3">
      <c r="B168" s="83">
        <v>977</v>
      </c>
      <c r="C168" s="84" t="s">
        <v>266</v>
      </c>
      <c r="D168" s="84" t="s">
        <v>267</v>
      </c>
      <c r="E168" s="85">
        <v>44317</v>
      </c>
      <c r="F168" s="83">
        <v>82968</v>
      </c>
    </row>
    <row r="169" spans="2:6" ht="14.25" customHeight="1" x14ac:dyDescent="0.3">
      <c r="B169" s="83">
        <v>1553</v>
      </c>
      <c r="C169" s="84" t="s">
        <v>266</v>
      </c>
      <c r="D169" s="84" t="s">
        <v>267</v>
      </c>
      <c r="E169" s="85">
        <v>44470</v>
      </c>
      <c r="F169" s="83">
        <v>86460</v>
      </c>
    </row>
    <row r="170" spans="2:6" ht="14.25" customHeight="1" x14ac:dyDescent="0.3">
      <c r="B170" s="83">
        <v>8</v>
      </c>
      <c r="C170" s="84" t="s">
        <v>266</v>
      </c>
      <c r="D170" s="84" t="s">
        <v>267</v>
      </c>
      <c r="E170" s="85">
        <v>44348</v>
      </c>
      <c r="F170" s="84">
        <v>108879</v>
      </c>
    </row>
    <row r="171" spans="2:6" ht="14.25" customHeight="1" x14ac:dyDescent="0.3">
      <c r="B171" s="83">
        <v>780</v>
      </c>
      <c r="C171" s="84" t="s">
        <v>266</v>
      </c>
      <c r="D171" s="84" t="s">
        <v>267</v>
      </c>
      <c r="E171" s="85">
        <v>44409</v>
      </c>
      <c r="F171" s="83">
        <v>131983</v>
      </c>
    </row>
    <row r="172" spans="2:6" ht="14.25" customHeight="1" x14ac:dyDescent="0.3">
      <c r="B172" s="83">
        <v>2369</v>
      </c>
      <c r="C172" s="84" t="s">
        <v>266</v>
      </c>
      <c r="D172" s="84" t="s">
        <v>267</v>
      </c>
      <c r="E172" s="85">
        <v>44378</v>
      </c>
      <c r="F172" s="83">
        <v>138473</v>
      </c>
    </row>
    <row r="173" spans="2:6" ht="14.25" customHeight="1" x14ac:dyDescent="0.3">
      <c r="B173" s="83">
        <v>858</v>
      </c>
      <c r="C173" s="84" t="s">
        <v>266</v>
      </c>
      <c r="D173" s="84" t="s">
        <v>267</v>
      </c>
      <c r="E173" s="85">
        <v>44256</v>
      </c>
      <c r="F173" s="83">
        <v>150851</v>
      </c>
    </row>
    <row r="174" spans="2:6" ht="14.25" customHeight="1" x14ac:dyDescent="0.3">
      <c r="B174" s="83">
        <v>1590</v>
      </c>
      <c r="C174" s="84" t="s">
        <v>266</v>
      </c>
      <c r="D174" s="84" t="s">
        <v>267</v>
      </c>
      <c r="E174" s="85">
        <v>44470</v>
      </c>
      <c r="F174" s="83">
        <v>169915</v>
      </c>
    </row>
    <row r="175" spans="2:6" ht="14.25" customHeight="1" x14ac:dyDescent="0.3">
      <c r="B175" s="83">
        <v>777</v>
      </c>
      <c r="C175" s="84" t="s">
        <v>266</v>
      </c>
      <c r="D175" s="84" t="s">
        <v>267</v>
      </c>
      <c r="E175" s="85">
        <v>44348</v>
      </c>
      <c r="F175" s="83">
        <v>190517</v>
      </c>
    </row>
    <row r="176" spans="2:6" ht="14.25" customHeight="1" x14ac:dyDescent="0.3">
      <c r="B176" s="83">
        <v>1674</v>
      </c>
      <c r="C176" s="84" t="s">
        <v>266</v>
      </c>
      <c r="D176" s="84" t="s">
        <v>267</v>
      </c>
      <c r="E176" s="85">
        <v>44409</v>
      </c>
      <c r="F176" s="83">
        <v>191733</v>
      </c>
    </row>
    <row r="177" spans="2:6" ht="14.25" customHeight="1" x14ac:dyDescent="0.3">
      <c r="B177" s="83">
        <v>2958</v>
      </c>
      <c r="C177" s="84" t="s">
        <v>266</v>
      </c>
      <c r="D177" s="84" t="s">
        <v>267</v>
      </c>
      <c r="E177" s="85">
        <v>44228</v>
      </c>
      <c r="F177" s="83">
        <v>194150</v>
      </c>
    </row>
    <row r="178" spans="2:6" ht="14.25" customHeight="1" x14ac:dyDescent="0.3">
      <c r="B178" s="83">
        <v>2239</v>
      </c>
      <c r="C178" s="84" t="s">
        <v>266</v>
      </c>
      <c r="D178" s="84" t="s">
        <v>267</v>
      </c>
      <c r="E178" s="85">
        <v>44287</v>
      </c>
      <c r="F178" s="83">
        <v>203878</v>
      </c>
    </row>
    <row r="179" spans="2:6" ht="14.25" customHeight="1" x14ac:dyDescent="0.3">
      <c r="B179" s="83">
        <v>1413</v>
      </c>
      <c r="C179" s="84" t="s">
        <v>266</v>
      </c>
      <c r="D179" s="84" t="s">
        <v>267</v>
      </c>
      <c r="E179" s="85">
        <v>44440</v>
      </c>
      <c r="F179" s="83">
        <v>209590</v>
      </c>
    </row>
    <row r="180" spans="2:6" ht="14.25" customHeight="1" x14ac:dyDescent="0.3">
      <c r="B180" s="83">
        <v>1574</v>
      </c>
      <c r="C180" s="84" t="s">
        <v>266</v>
      </c>
      <c r="D180" s="84" t="s">
        <v>267</v>
      </c>
      <c r="E180" s="85">
        <v>44440</v>
      </c>
      <c r="F180" s="83">
        <v>217075</v>
      </c>
    </row>
    <row r="181" spans="2:6" ht="14.25" customHeight="1" x14ac:dyDescent="0.3">
      <c r="B181" s="83">
        <v>1434</v>
      </c>
      <c r="C181" s="84" t="s">
        <v>266</v>
      </c>
      <c r="D181" s="84" t="s">
        <v>267</v>
      </c>
      <c r="E181" s="85">
        <v>44287</v>
      </c>
      <c r="F181" s="83">
        <v>220171</v>
      </c>
    </row>
    <row r="182" spans="2:6" ht="14.25" customHeight="1" x14ac:dyDescent="0.3">
      <c r="B182" s="83">
        <v>893</v>
      </c>
      <c r="C182" s="84" t="s">
        <v>266</v>
      </c>
      <c r="D182" s="84" t="s">
        <v>267</v>
      </c>
      <c r="E182" s="85">
        <v>44228</v>
      </c>
      <c r="F182" s="83">
        <v>230726</v>
      </c>
    </row>
    <row r="183" spans="2:6" ht="14.25" customHeight="1" x14ac:dyDescent="0.3">
      <c r="B183" s="83">
        <v>3059</v>
      </c>
      <c r="C183" s="84" t="s">
        <v>266</v>
      </c>
      <c r="D183" s="84" t="s">
        <v>267</v>
      </c>
      <c r="E183" s="85">
        <v>44378</v>
      </c>
      <c r="F183" s="83">
        <v>235104</v>
      </c>
    </row>
    <row r="184" spans="2:6" ht="14.25" customHeight="1" x14ac:dyDescent="0.3">
      <c r="B184" s="83">
        <v>867</v>
      </c>
      <c r="C184" s="84" t="s">
        <v>266</v>
      </c>
      <c r="D184" s="84" t="s">
        <v>267</v>
      </c>
      <c r="E184" s="85">
        <v>44348</v>
      </c>
      <c r="F184" s="83">
        <v>259896</v>
      </c>
    </row>
    <row r="185" spans="2:6" ht="14.25" customHeight="1" x14ac:dyDescent="0.3">
      <c r="B185" s="83">
        <v>113</v>
      </c>
      <c r="C185" s="84" t="s">
        <v>266</v>
      </c>
      <c r="D185" s="84" t="s">
        <v>270</v>
      </c>
      <c r="E185" s="85">
        <v>44378</v>
      </c>
      <c r="F185" s="84">
        <v>-34980</v>
      </c>
    </row>
    <row r="186" spans="2:6" ht="14.25" customHeight="1" x14ac:dyDescent="0.3">
      <c r="B186" s="83">
        <v>762</v>
      </c>
      <c r="C186" s="84" t="s">
        <v>266</v>
      </c>
      <c r="D186" s="84" t="s">
        <v>270</v>
      </c>
      <c r="E186" s="85">
        <v>44348</v>
      </c>
      <c r="F186" s="83">
        <v>-15140</v>
      </c>
    </row>
    <row r="187" spans="2:6" ht="14.25" customHeight="1" x14ac:dyDescent="0.3">
      <c r="B187" s="83">
        <v>282</v>
      </c>
      <c r="C187" s="84" t="s">
        <v>266</v>
      </c>
      <c r="D187" s="84" t="s">
        <v>270</v>
      </c>
      <c r="E187" s="85">
        <v>44197</v>
      </c>
      <c r="F187" s="84">
        <v>-7921</v>
      </c>
    </row>
    <row r="188" spans="2:6" ht="14.25" customHeight="1" x14ac:dyDescent="0.3">
      <c r="B188" s="83">
        <v>748</v>
      </c>
      <c r="C188" s="84" t="s">
        <v>266</v>
      </c>
      <c r="D188" s="84" t="s">
        <v>270</v>
      </c>
      <c r="E188" s="85">
        <v>44378</v>
      </c>
      <c r="F188" s="83">
        <v>5850</v>
      </c>
    </row>
    <row r="189" spans="2:6" ht="14.25" customHeight="1" x14ac:dyDescent="0.3">
      <c r="B189" s="83">
        <v>2933</v>
      </c>
      <c r="C189" s="84" t="s">
        <v>266</v>
      </c>
      <c r="D189" s="84" t="s">
        <v>270</v>
      </c>
      <c r="E189" s="85">
        <v>44197</v>
      </c>
      <c r="F189" s="83">
        <v>6256</v>
      </c>
    </row>
    <row r="190" spans="2:6" ht="14.25" customHeight="1" x14ac:dyDescent="0.3">
      <c r="B190" s="83">
        <v>2390</v>
      </c>
      <c r="C190" s="84" t="s">
        <v>266</v>
      </c>
      <c r="D190" s="84" t="s">
        <v>270</v>
      </c>
      <c r="E190" s="85">
        <v>44409</v>
      </c>
      <c r="F190" s="83">
        <v>10877</v>
      </c>
    </row>
    <row r="191" spans="2:6" ht="14.25" customHeight="1" x14ac:dyDescent="0.3">
      <c r="B191" s="83">
        <v>2187</v>
      </c>
      <c r="C191" s="84" t="s">
        <v>266</v>
      </c>
      <c r="D191" s="84" t="s">
        <v>270</v>
      </c>
      <c r="E191" s="85">
        <v>44440</v>
      </c>
      <c r="F191" s="83">
        <v>13179</v>
      </c>
    </row>
    <row r="192" spans="2:6" ht="14.25" customHeight="1" x14ac:dyDescent="0.3">
      <c r="B192" s="83">
        <v>2913</v>
      </c>
      <c r="C192" s="84" t="s">
        <v>266</v>
      </c>
      <c r="D192" s="84" t="s">
        <v>270</v>
      </c>
      <c r="E192" s="85">
        <v>44197</v>
      </c>
      <c r="F192" s="83">
        <v>25860</v>
      </c>
    </row>
    <row r="193" spans="2:6" ht="14.25" customHeight="1" x14ac:dyDescent="0.3">
      <c r="B193" s="83">
        <v>3013</v>
      </c>
      <c r="C193" s="84" t="s">
        <v>266</v>
      </c>
      <c r="D193" s="84" t="s">
        <v>270</v>
      </c>
      <c r="E193" s="85">
        <v>44317</v>
      </c>
      <c r="F193" s="83">
        <v>26172</v>
      </c>
    </row>
    <row r="194" spans="2:6" ht="14.25" customHeight="1" x14ac:dyDescent="0.3">
      <c r="B194" s="83">
        <v>1531</v>
      </c>
      <c r="C194" s="84" t="s">
        <v>266</v>
      </c>
      <c r="D194" s="84" t="s">
        <v>270</v>
      </c>
      <c r="E194" s="85">
        <v>44440</v>
      </c>
      <c r="F194" s="83">
        <v>27327</v>
      </c>
    </row>
    <row r="195" spans="2:6" ht="14.25" customHeight="1" x14ac:dyDescent="0.3">
      <c r="B195" s="83">
        <v>2910</v>
      </c>
      <c r="C195" s="84" t="s">
        <v>266</v>
      </c>
      <c r="D195" s="84" t="s">
        <v>270</v>
      </c>
      <c r="E195" s="85">
        <v>44378</v>
      </c>
      <c r="F195" s="83">
        <v>52513</v>
      </c>
    </row>
    <row r="196" spans="2:6" ht="14.25" customHeight="1" x14ac:dyDescent="0.3">
      <c r="B196" s="83">
        <v>2184</v>
      </c>
      <c r="C196" s="84" t="s">
        <v>266</v>
      </c>
      <c r="D196" s="84" t="s">
        <v>270</v>
      </c>
      <c r="E196" s="85">
        <v>44409</v>
      </c>
      <c r="F196" s="83">
        <v>67090</v>
      </c>
    </row>
    <row r="197" spans="2:6" ht="14.25" customHeight="1" x14ac:dyDescent="0.3">
      <c r="B197" s="83">
        <v>131</v>
      </c>
      <c r="C197" s="84" t="s">
        <v>266</v>
      </c>
      <c r="D197" s="84" t="s">
        <v>270</v>
      </c>
      <c r="E197" s="85">
        <v>44531</v>
      </c>
      <c r="F197" s="84">
        <v>74221</v>
      </c>
    </row>
    <row r="198" spans="2:6" ht="14.25" customHeight="1" x14ac:dyDescent="0.3">
      <c r="B198" s="83">
        <v>2376</v>
      </c>
      <c r="C198" s="84" t="s">
        <v>266</v>
      </c>
      <c r="D198" s="84" t="s">
        <v>270</v>
      </c>
      <c r="E198" s="85">
        <v>44287</v>
      </c>
      <c r="F198" s="83">
        <v>81846</v>
      </c>
    </row>
    <row r="199" spans="2:6" ht="14.25" customHeight="1" x14ac:dyDescent="0.3">
      <c r="B199" s="83">
        <v>127</v>
      </c>
      <c r="C199" s="84" t="s">
        <v>266</v>
      </c>
      <c r="D199" s="84" t="s">
        <v>270</v>
      </c>
      <c r="E199" s="85">
        <v>44470</v>
      </c>
      <c r="F199" s="84">
        <v>84660</v>
      </c>
    </row>
    <row r="200" spans="2:6" ht="14.25" customHeight="1" x14ac:dyDescent="0.3">
      <c r="B200" s="83">
        <v>2333</v>
      </c>
      <c r="C200" s="84" t="s">
        <v>266</v>
      </c>
      <c r="D200" s="84" t="s">
        <v>270</v>
      </c>
      <c r="E200" s="85">
        <v>44378</v>
      </c>
      <c r="F200" s="83">
        <v>103592</v>
      </c>
    </row>
    <row r="201" spans="2:6" ht="14.25" customHeight="1" x14ac:dyDescent="0.3">
      <c r="B201" s="83">
        <v>111</v>
      </c>
      <c r="C201" s="84" t="s">
        <v>266</v>
      </c>
      <c r="D201" s="84" t="s">
        <v>270</v>
      </c>
      <c r="E201" s="85">
        <v>44197</v>
      </c>
      <c r="F201" s="84">
        <v>123287</v>
      </c>
    </row>
    <row r="202" spans="2:6" ht="14.25" customHeight="1" x14ac:dyDescent="0.3">
      <c r="B202" s="83">
        <v>1547</v>
      </c>
      <c r="C202" s="84" t="s">
        <v>266</v>
      </c>
      <c r="D202" s="84" t="s">
        <v>270</v>
      </c>
      <c r="E202" s="85">
        <v>44531</v>
      </c>
      <c r="F202" s="83">
        <v>129328</v>
      </c>
    </row>
    <row r="203" spans="2:6" ht="14.25" customHeight="1" x14ac:dyDescent="0.3">
      <c r="B203" s="83">
        <v>2862</v>
      </c>
      <c r="C203" s="84" t="s">
        <v>266</v>
      </c>
      <c r="D203" s="84" t="s">
        <v>270</v>
      </c>
      <c r="E203" s="85">
        <v>44470</v>
      </c>
      <c r="F203" s="83">
        <v>139432</v>
      </c>
    </row>
    <row r="204" spans="2:6" ht="14.25" customHeight="1" x14ac:dyDescent="0.3">
      <c r="B204" s="83">
        <v>894</v>
      </c>
      <c r="C204" s="84" t="s">
        <v>266</v>
      </c>
      <c r="D204" s="84" t="s">
        <v>270</v>
      </c>
      <c r="E204" s="85">
        <v>44470</v>
      </c>
      <c r="F204" s="83">
        <v>154630</v>
      </c>
    </row>
    <row r="205" spans="2:6" ht="14.25" customHeight="1" x14ac:dyDescent="0.3">
      <c r="B205" s="83">
        <v>2899</v>
      </c>
      <c r="C205" s="84" t="s">
        <v>266</v>
      </c>
      <c r="D205" s="84" t="s">
        <v>270</v>
      </c>
      <c r="E205" s="85">
        <v>44501</v>
      </c>
      <c r="F205" s="83">
        <v>156072</v>
      </c>
    </row>
    <row r="206" spans="2:6" ht="14.25" customHeight="1" x14ac:dyDescent="0.3">
      <c r="B206" s="83">
        <v>911</v>
      </c>
      <c r="C206" s="84" t="s">
        <v>266</v>
      </c>
      <c r="D206" s="84" t="s">
        <v>270</v>
      </c>
      <c r="E206" s="85">
        <v>44348</v>
      </c>
      <c r="F206" s="83">
        <v>161165</v>
      </c>
    </row>
    <row r="207" spans="2:6" ht="14.25" customHeight="1" x14ac:dyDescent="0.3">
      <c r="B207" s="83">
        <v>891</v>
      </c>
      <c r="C207" s="84" t="s">
        <v>266</v>
      </c>
      <c r="D207" s="84" t="s">
        <v>270</v>
      </c>
      <c r="E207" s="85">
        <v>44228</v>
      </c>
      <c r="F207" s="83">
        <v>173392</v>
      </c>
    </row>
    <row r="208" spans="2:6" ht="14.25" customHeight="1" x14ac:dyDescent="0.3">
      <c r="B208" s="83">
        <v>728</v>
      </c>
      <c r="C208" s="84" t="s">
        <v>266</v>
      </c>
      <c r="D208" s="84" t="s">
        <v>270</v>
      </c>
      <c r="E208" s="85">
        <v>44287</v>
      </c>
      <c r="F208" s="83">
        <v>175220</v>
      </c>
    </row>
    <row r="209" spans="2:6" ht="14.25" customHeight="1" x14ac:dyDescent="0.3">
      <c r="B209" s="83">
        <v>84</v>
      </c>
      <c r="C209" s="84" t="s">
        <v>266</v>
      </c>
      <c r="D209" s="84" t="s">
        <v>270</v>
      </c>
      <c r="E209" s="85">
        <v>44287</v>
      </c>
      <c r="F209" s="84">
        <v>191293</v>
      </c>
    </row>
    <row r="210" spans="2:6" ht="14.25" customHeight="1" x14ac:dyDescent="0.3">
      <c r="B210" s="83">
        <v>963</v>
      </c>
      <c r="C210" s="84" t="s">
        <v>266</v>
      </c>
      <c r="D210" s="84" t="s">
        <v>270</v>
      </c>
      <c r="E210" s="85">
        <v>44440</v>
      </c>
      <c r="F210" s="83">
        <v>193691</v>
      </c>
    </row>
    <row r="211" spans="2:6" ht="14.25" customHeight="1" x14ac:dyDescent="0.3">
      <c r="B211" s="83">
        <v>211</v>
      </c>
      <c r="C211" s="84" t="s">
        <v>266</v>
      </c>
      <c r="D211" s="84" t="s">
        <v>270</v>
      </c>
      <c r="E211" s="85">
        <v>44501</v>
      </c>
      <c r="F211" s="84">
        <v>207031</v>
      </c>
    </row>
    <row r="212" spans="2:6" ht="14.25" customHeight="1" x14ac:dyDescent="0.3">
      <c r="B212" s="83">
        <v>1526</v>
      </c>
      <c r="C212" s="84" t="s">
        <v>266</v>
      </c>
      <c r="D212" s="84" t="s">
        <v>270</v>
      </c>
      <c r="E212" s="85">
        <v>44287</v>
      </c>
      <c r="F212" s="83">
        <v>214102</v>
      </c>
    </row>
    <row r="213" spans="2:6" ht="14.25" customHeight="1" x14ac:dyDescent="0.3">
      <c r="B213" s="83">
        <v>3018</v>
      </c>
      <c r="C213" s="84" t="s">
        <v>266</v>
      </c>
      <c r="D213" s="84" t="s">
        <v>270</v>
      </c>
      <c r="E213" s="85">
        <v>44501</v>
      </c>
      <c r="F213" s="83">
        <v>223295</v>
      </c>
    </row>
    <row r="214" spans="2:6" ht="14.25" customHeight="1" x14ac:dyDescent="0.3">
      <c r="B214" s="83">
        <v>973</v>
      </c>
      <c r="C214" s="84" t="s">
        <v>266</v>
      </c>
      <c r="D214" s="84" t="s">
        <v>270</v>
      </c>
      <c r="E214" s="85">
        <v>44378</v>
      </c>
      <c r="F214" s="83">
        <v>229218</v>
      </c>
    </row>
    <row r="215" spans="2:6" ht="14.25" customHeight="1" x14ac:dyDescent="0.3">
      <c r="B215" s="83">
        <v>1683</v>
      </c>
      <c r="C215" s="84" t="s">
        <v>266</v>
      </c>
      <c r="D215" s="84" t="s">
        <v>270</v>
      </c>
      <c r="E215" s="85">
        <v>44440</v>
      </c>
      <c r="F215" s="83">
        <v>242971</v>
      </c>
    </row>
    <row r="216" spans="2:6" ht="14.25" customHeight="1" x14ac:dyDescent="0.3">
      <c r="B216" s="83">
        <v>2318</v>
      </c>
      <c r="C216" s="84" t="s">
        <v>266</v>
      </c>
      <c r="D216" s="84" t="s">
        <v>270</v>
      </c>
      <c r="E216" s="85">
        <v>44531</v>
      </c>
      <c r="F216" s="83">
        <v>244284</v>
      </c>
    </row>
    <row r="217" spans="2:6" ht="14.25" customHeight="1" x14ac:dyDescent="0.3">
      <c r="B217" s="83">
        <v>983</v>
      </c>
      <c r="C217" s="84" t="s">
        <v>266</v>
      </c>
      <c r="D217" s="84" t="s">
        <v>270</v>
      </c>
      <c r="E217" s="85">
        <v>44470</v>
      </c>
      <c r="F217" s="83">
        <v>249705</v>
      </c>
    </row>
    <row r="218" spans="2:6" ht="14.25" customHeight="1" x14ac:dyDescent="0.3">
      <c r="B218" s="83">
        <v>2881</v>
      </c>
      <c r="C218" s="84" t="s">
        <v>266</v>
      </c>
      <c r="D218" s="84" t="s">
        <v>270</v>
      </c>
      <c r="E218" s="85">
        <v>44440</v>
      </c>
      <c r="F218" s="83">
        <v>261354</v>
      </c>
    </row>
    <row r="219" spans="2:6" ht="14.25" customHeight="1" x14ac:dyDescent="0.3">
      <c r="B219" s="83">
        <v>2478</v>
      </c>
      <c r="C219" s="84" t="s">
        <v>272</v>
      </c>
      <c r="D219" s="84" t="s">
        <v>271</v>
      </c>
      <c r="E219" s="85">
        <v>44228</v>
      </c>
      <c r="F219" s="83">
        <v>8721</v>
      </c>
    </row>
    <row r="220" spans="2:6" ht="14.25" customHeight="1" x14ac:dyDescent="0.3">
      <c r="B220" s="83">
        <v>403</v>
      </c>
      <c r="C220" s="84" t="s">
        <v>272</v>
      </c>
      <c r="D220" s="84" t="s">
        <v>271</v>
      </c>
      <c r="E220" s="85">
        <v>44378</v>
      </c>
      <c r="F220" s="84">
        <v>12909</v>
      </c>
    </row>
    <row r="221" spans="2:6" ht="14.25" customHeight="1" x14ac:dyDescent="0.3">
      <c r="B221" s="83">
        <v>1903</v>
      </c>
      <c r="C221" s="84" t="s">
        <v>272</v>
      </c>
      <c r="D221" s="84" t="s">
        <v>271</v>
      </c>
      <c r="E221" s="85">
        <v>44531</v>
      </c>
      <c r="F221" s="83">
        <v>22305</v>
      </c>
    </row>
    <row r="222" spans="2:6" ht="14.25" customHeight="1" x14ac:dyDescent="0.3">
      <c r="B222" s="83">
        <v>413</v>
      </c>
      <c r="C222" s="84" t="s">
        <v>272</v>
      </c>
      <c r="D222" s="84" t="s">
        <v>271</v>
      </c>
      <c r="E222" s="85">
        <v>44378</v>
      </c>
      <c r="F222" s="84">
        <v>36046</v>
      </c>
    </row>
    <row r="223" spans="2:6" ht="14.25" customHeight="1" x14ac:dyDescent="0.3">
      <c r="B223" s="83">
        <v>3394</v>
      </c>
      <c r="C223" s="84" t="s">
        <v>272</v>
      </c>
      <c r="D223" s="84" t="s">
        <v>271</v>
      </c>
      <c r="E223" s="85">
        <v>44501</v>
      </c>
      <c r="F223" s="83">
        <v>40179</v>
      </c>
    </row>
    <row r="224" spans="2:6" ht="14.25" customHeight="1" x14ac:dyDescent="0.3">
      <c r="B224" s="83">
        <v>594</v>
      </c>
      <c r="C224" s="84" t="s">
        <v>272</v>
      </c>
      <c r="D224" s="84" t="s">
        <v>271</v>
      </c>
      <c r="E224" s="85">
        <v>44531</v>
      </c>
      <c r="F224" s="84">
        <v>47888</v>
      </c>
    </row>
    <row r="225" spans="2:6" ht="14.25" customHeight="1" x14ac:dyDescent="0.3">
      <c r="B225" s="83">
        <v>2655</v>
      </c>
      <c r="C225" s="84" t="s">
        <v>272</v>
      </c>
      <c r="D225" s="84" t="s">
        <v>271</v>
      </c>
      <c r="E225" s="85">
        <v>44287</v>
      </c>
      <c r="F225" s="83">
        <v>173334</v>
      </c>
    </row>
    <row r="226" spans="2:6" ht="14.25" customHeight="1" x14ac:dyDescent="0.3">
      <c r="B226" s="83">
        <v>1253</v>
      </c>
      <c r="C226" s="84" t="s">
        <v>272</v>
      </c>
      <c r="D226" s="84" t="s">
        <v>271</v>
      </c>
      <c r="E226" s="85">
        <v>44228</v>
      </c>
      <c r="F226" s="83">
        <v>187979</v>
      </c>
    </row>
    <row r="227" spans="2:6" ht="14.25" customHeight="1" x14ac:dyDescent="0.3">
      <c r="B227" s="83">
        <v>2033</v>
      </c>
      <c r="C227" s="84" t="s">
        <v>272</v>
      </c>
      <c r="D227" s="84" t="s">
        <v>271</v>
      </c>
      <c r="E227" s="85">
        <v>44470</v>
      </c>
      <c r="F227" s="83">
        <v>225220</v>
      </c>
    </row>
    <row r="228" spans="2:6" ht="14.25" customHeight="1" x14ac:dyDescent="0.3">
      <c r="B228" s="83">
        <v>1396</v>
      </c>
      <c r="C228" s="84" t="s">
        <v>272</v>
      </c>
      <c r="D228" s="84" t="s">
        <v>271</v>
      </c>
      <c r="E228" s="85">
        <v>44409</v>
      </c>
      <c r="F228" s="83">
        <v>229197</v>
      </c>
    </row>
    <row r="229" spans="2:6" ht="14.25" customHeight="1" x14ac:dyDescent="0.3">
      <c r="B229" s="83">
        <v>2642</v>
      </c>
      <c r="C229" s="84" t="s">
        <v>272</v>
      </c>
      <c r="D229" s="84" t="s">
        <v>271</v>
      </c>
      <c r="E229" s="85">
        <v>44228</v>
      </c>
      <c r="F229" s="83">
        <v>252387</v>
      </c>
    </row>
    <row r="230" spans="2:6" ht="14.25" customHeight="1" x14ac:dyDescent="0.3">
      <c r="B230" s="83">
        <v>1975</v>
      </c>
      <c r="C230" s="84" t="s">
        <v>272</v>
      </c>
      <c r="D230" s="84" t="s">
        <v>268</v>
      </c>
      <c r="E230" s="85">
        <v>44287</v>
      </c>
      <c r="F230" s="83">
        <v>259</v>
      </c>
    </row>
    <row r="231" spans="2:6" ht="14.25" customHeight="1" x14ac:dyDescent="0.3">
      <c r="B231" s="83">
        <v>3294</v>
      </c>
      <c r="C231" s="84" t="s">
        <v>272</v>
      </c>
      <c r="D231" s="84" t="s">
        <v>268</v>
      </c>
      <c r="E231" s="85">
        <v>44228</v>
      </c>
      <c r="F231" s="83">
        <v>11682</v>
      </c>
    </row>
    <row r="232" spans="2:6" ht="14.25" customHeight="1" x14ac:dyDescent="0.3">
      <c r="B232" s="83">
        <v>1019</v>
      </c>
      <c r="C232" s="84" t="s">
        <v>272</v>
      </c>
      <c r="D232" s="84" t="s">
        <v>268</v>
      </c>
      <c r="E232" s="85">
        <v>44501</v>
      </c>
      <c r="F232" s="83">
        <v>25301</v>
      </c>
    </row>
    <row r="233" spans="2:6" ht="14.25" customHeight="1" x14ac:dyDescent="0.3">
      <c r="B233" s="83">
        <v>3454</v>
      </c>
      <c r="C233" s="84" t="s">
        <v>272</v>
      </c>
      <c r="D233" s="84" t="s">
        <v>268</v>
      </c>
      <c r="E233" s="85">
        <v>44287</v>
      </c>
      <c r="F233" s="83">
        <v>51383</v>
      </c>
    </row>
    <row r="234" spans="2:6" ht="14.25" customHeight="1" x14ac:dyDescent="0.3">
      <c r="B234" s="83">
        <v>482</v>
      </c>
      <c r="C234" s="84" t="s">
        <v>272</v>
      </c>
      <c r="D234" s="84" t="s">
        <v>268</v>
      </c>
      <c r="E234" s="85">
        <v>44378</v>
      </c>
      <c r="F234" s="84">
        <v>57399</v>
      </c>
    </row>
    <row r="235" spans="2:6" ht="14.25" customHeight="1" x14ac:dyDescent="0.3">
      <c r="B235" s="83">
        <v>3442</v>
      </c>
      <c r="C235" s="84" t="s">
        <v>272</v>
      </c>
      <c r="D235" s="84" t="s">
        <v>268</v>
      </c>
      <c r="E235" s="85">
        <v>44470</v>
      </c>
      <c r="F235" s="83">
        <v>86076</v>
      </c>
    </row>
    <row r="236" spans="2:6" ht="14.25" customHeight="1" x14ac:dyDescent="0.3">
      <c r="B236" s="83">
        <v>1719</v>
      </c>
      <c r="C236" s="84" t="s">
        <v>272</v>
      </c>
      <c r="D236" s="84" t="s">
        <v>268</v>
      </c>
      <c r="E236" s="85">
        <v>44348</v>
      </c>
      <c r="F236" s="83">
        <v>95791</v>
      </c>
    </row>
    <row r="237" spans="2:6" ht="14.25" customHeight="1" x14ac:dyDescent="0.3">
      <c r="B237" s="83">
        <v>3119</v>
      </c>
      <c r="C237" s="84" t="s">
        <v>272</v>
      </c>
      <c r="D237" s="84" t="s">
        <v>268</v>
      </c>
      <c r="E237" s="85">
        <v>44531</v>
      </c>
      <c r="F237" s="83">
        <v>100956</v>
      </c>
    </row>
    <row r="238" spans="2:6" ht="14.25" customHeight="1" x14ac:dyDescent="0.3">
      <c r="B238" s="83">
        <v>2754</v>
      </c>
      <c r="C238" s="84" t="s">
        <v>272</v>
      </c>
      <c r="D238" s="84" t="s">
        <v>268</v>
      </c>
      <c r="E238" s="85">
        <v>44256</v>
      </c>
      <c r="F238" s="83">
        <v>117440</v>
      </c>
    </row>
    <row r="239" spans="2:6" ht="14.25" customHeight="1" x14ac:dyDescent="0.3">
      <c r="B239" s="83">
        <v>2742</v>
      </c>
      <c r="C239" s="84" t="s">
        <v>272</v>
      </c>
      <c r="D239" s="84" t="s">
        <v>268</v>
      </c>
      <c r="E239" s="85">
        <v>44470</v>
      </c>
      <c r="F239" s="83">
        <v>128249</v>
      </c>
    </row>
    <row r="240" spans="2:6" ht="14.25" customHeight="1" x14ac:dyDescent="0.3">
      <c r="B240" s="83">
        <v>1342</v>
      </c>
      <c r="C240" s="84" t="s">
        <v>272</v>
      </c>
      <c r="D240" s="84" t="s">
        <v>268</v>
      </c>
      <c r="E240" s="85">
        <v>44348</v>
      </c>
      <c r="F240" s="83">
        <v>139728</v>
      </c>
    </row>
    <row r="241" spans="2:6" ht="14.25" customHeight="1" x14ac:dyDescent="0.3">
      <c r="B241" s="83">
        <v>1200</v>
      </c>
      <c r="C241" s="84" t="s">
        <v>272</v>
      </c>
      <c r="D241" s="84" t="s">
        <v>268</v>
      </c>
      <c r="E241" s="85">
        <v>44440</v>
      </c>
      <c r="F241" s="83">
        <v>147727</v>
      </c>
    </row>
    <row r="242" spans="2:6" ht="14.25" customHeight="1" x14ac:dyDescent="0.3">
      <c r="B242" s="83">
        <v>2539</v>
      </c>
      <c r="C242" s="84" t="s">
        <v>272</v>
      </c>
      <c r="D242" s="84" t="s">
        <v>268</v>
      </c>
      <c r="E242" s="85">
        <v>44348</v>
      </c>
      <c r="F242" s="83">
        <v>159478</v>
      </c>
    </row>
    <row r="243" spans="2:6" ht="14.25" customHeight="1" x14ac:dyDescent="0.3">
      <c r="B243" s="83">
        <v>3471</v>
      </c>
      <c r="C243" s="84" t="s">
        <v>272</v>
      </c>
      <c r="D243" s="84" t="s">
        <v>268</v>
      </c>
      <c r="E243" s="85">
        <v>44378</v>
      </c>
      <c r="F243" s="83">
        <v>176652</v>
      </c>
    </row>
    <row r="244" spans="2:6" ht="14.25" customHeight="1" x14ac:dyDescent="0.3">
      <c r="B244" s="83">
        <v>1227</v>
      </c>
      <c r="C244" s="84" t="s">
        <v>272</v>
      </c>
      <c r="D244" s="84" t="s">
        <v>268</v>
      </c>
      <c r="E244" s="85">
        <v>44470</v>
      </c>
      <c r="F244" s="83">
        <v>231047</v>
      </c>
    </row>
    <row r="245" spans="2:6" ht="14.25" customHeight="1" x14ac:dyDescent="0.3">
      <c r="B245" s="83">
        <v>1839</v>
      </c>
      <c r="C245" s="84" t="s">
        <v>272</v>
      </c>
      <c r="D245" s="84" t="s">
        <v>268</v>
      </c>
      <c r="E245" s="85">
        <v>44348</v>
      </c>
      <c r="F245" s="83">
        <v>254580</v>
      </c>
    </row>
    <row r="246" spans="2:6" ht="14.25" customHeight="1" x14ac:dyDescent="0.3">
      <c r="B246" s="83">
        <v>2474</v>
      </c>
      <c r="C246" s="84" t="s">
        <v>272</v>
      </c>
      <c r="D246" s="84" t="s">
        <v>269</v>
      </c>
      <c r="E246" s="85">
        <v>44197</v>
      </c>
      <c r="F246" s="83">
        <v>6460</v>
      </c>
    </row>
    <row r="247" spans="2:6" ht="14.25" customHeight="1" x14ac:dyDescent="0.3">
      <c r="B247" s="83">
        <v>3250</v>
      </c>
      <c r="C247" s="84" t="s">
        <v>272</v>
      </c>
      <c r="D247" s="84" t="s">
        <v>269</v>
      </c>
      <c r="E247" s="85">
        <v>44501</v>
      </c>
      <c r="F247" s="83">
        <v>20238</v>
      </c>
    </row>
    <row r="248" spans="2:6" ht="14.25" customHeight="1" x14ac:dyDescent="0.3">
      <c r="B248" s="83">
        <v>1004</v>
      </c>
      <c r="C248" s="84" t="s">
        <v>272</v>
      </c>
      <c r="D248" s="84" t="s">
        <v>269</v>
      </c>
      <c r="E248" s="85">
        <v>44409</v>
      </c>
      <c r="F248" s="83">
        <v>22746</v>
      </c>
    </row>
    <row r="249" spans="2:6" ht="14.25" customHeight="1" x14ac:dyDescent="0.3">
      <c r="B249" s="83">
        <v>2000</v>
      </c>
      <c r="C249" s="84" t="s">
        <v>272</v>
      </c>
      <c r="D249" s="84" t="s">
        <v>269</v>
      </c>
      <c r="E249" s="85">
        <v>44256</v>
      </c>
      <c r="F249" s="83">
        <v>29435</v>
      </c>
    </row>
    <row r="250" spans="2:6" ht="14.25" customHeight="1" x14ac:dyDescent="0.3">
      <c r="B250" s="83">
        <v>2511</v>
      </c>
      <c r="C250" s="84" t="s">
        <v>272</v>
      </c>
      <c r="D250" s="84" t="s">
        <v>269</v>
      </c>
      <c r="E250" s="85">
        <v>44317</v>
      </c>
      <c r="F250" s="83">
        <v>53266</v>
      </c>
    </row>
    <row r="251" spans="2:6" ht="14.25" customHeight="1" x14ac:dyDescent="0.3">
      <c r="B251" s="83">
        <v>2749</v>
      </c>
      <c r="C251" s="84" t="s">
        <v>272</v>
      </c>
      <c r="D251" s="84" t="s">
        <v>269</v>
      </c>
      <c r="E251" s="85">
        <v>44256</v>
      </c>
      <c r="F251" s="83">
        <v>133951</v>
      </c>
    </row>
    <row r="252" spans="2:6" ht="14.25" customHeight="1" x14ac:dyDescent="0.3">
      <c r="B252" s="83">
        <v>3120</v>
      </c>
      <c r="C252" s="84" t="s">
        <v>272</v>
      </c>
      <c r="D252" s="84" t="s">
        <v>269</v>
      </c>
      <c r="E252" s="85">
        <v>44287</v>
      </c>
      <c r="F252" s="83">
        <v>135272</v>
      </c>
    </row>
    <row r="253" spans="2:6" ht="14.25" customHeight="1" x14ac:dyDescent="0.3">
      <c r="B253" s="83">
        <v>2099</v>
      </c>
      <c r="C253" s="84" t="s">
        <v>272</v>
      </c>
      <c r="D253" s="84" t="s">
        <v>269</v>
      </c>
      <c r="E253" s="85">
        <v>44287</v>
      </c>
      <c r="F253" s="83">
        <v>145328</v>
      </c>
    </row>
    <row r="254" spans="2:6" ht="14.25" customHeight="1" x14ac:dyDescent="0.3">
      <c r="B254" s="83">
        <v>1324</v>
      </c>
      <c r="C254" s="84" t="s">
        <v>272</v>
      </c>
      <c r="D254" s="84" t="s">
        <v>269</v>
      </c>
      <c r="E254" s="85">
        <v>44501</v>
      </c>
      <c r="F254" s="83">
        <v>188860</v>
      </c>
    </row>
    <row r="255" spans="2:6" ht="14.25" customHeight="1" x14ac:dyDescent="0.3">
      <c r="B255" s="83">
        <v>302</v>
      </c>
      <c r="C255" s="84" t="s">
        <v>272</v>
      </c>
      <c r="D255" s="84" t="s">
        <v>269</v>
      </c>
      <c r="E255" s="85">
        <v>44197</v>
      </c>
      <c r="F255" s="84">
        <v>193122</v>
      </c>
    </row>
    <row r="256" spans="2:6" ht="14.25" customHeight="1" x14ac:dyDescent="0.3">
      <c r="B256" s="83">
        <v>1774</v>
      </c>
      <c r="C256" s="84" t="s">
        <v>272</v>
      </c>
      <c r="D256" s="84" t="s">
        <v>269</v>
      </c>
      <c r="E256" s="85">
        <v>44197</v>
      </c>
      <c r="F256" s="83">
        <v>208053</v>
      </c>
    </row>
    <row r="257" spans="2:6" ht="14.25" customHeight="1" x14ac:dyDescent="0.3">
      <c r="B257" s="83">
        <v>1912</v>
      </c>
      <c r="C257" s="84" t="s">
        <v>272</v>
      </c>
      <c r="D257" s="84" t="s">
        <v>267</v>
      </c>
      <c r="E257" s="85">
        <v>44228</v>
      </c>
      <c r="F257" s="83">
        <v>5187</v>
      </c>
    </row>
    <row r="258" spans="2:6" ht="14.25" customHeight="1" x14ac:dyDescent="0.3">
      <c r="B258" s="83">
        <v>2735</v>
      </c>
      <c r="C258" s="84" t="s">
        <v>272</v>
      </c>
      <c r="D258" s="84" t="s">
        <v>267</v>
      </c>
      <c r="E258" s="85">
        <v>44378</v>
      </c>
      <c r="F258" s="83">
        <v>12894</v>
      </c>
    </row>
    <row r="259" spans="2:6" ht="14.25" customHeight="1" x14ac:dyDescent="0.3">
      <c r="B259" s="83">
        <v>2561</v>
      </c>
      <c r="C259" s="84" t="s">
        <v>272</v>
      </c>
      <c r="D259" s="84" t="s">
        <v>267</v>
      </c>
      <c r="E259" s="85">
        <v>44228</v>
      </c>
      <c r="F259" s="83">
        <v>15238</v>
      </c>
    </row>
    <row r="260" spans="2:6" ht="14.25" customHeight="1" x14ac:dyDescent="0.3">
      <c r="B260" s="83">
        <v>3312</v>
      </c>
      <c r="C260" s="84" t="s">
        <v>272</v>
      </c>
      <c r="D260" s="84" t="s">
        <v>267</v>
      </c>
      <c r="E260" s="85">
        <v>44287</v>
      </c>
      <c r="F260" s="83">
        <v>22839</v>
      </c>
    </row>
    <row r="261" spans="2:6" ht="14.25" customHeight="1" x14ac:dyDescent="0.3">
      <c r="B261" s="83">
        <v>1191</v>
      </c>
      <c r="C261" s="84" t="s">
        <v>272</v>
      </c>
      <c r="D261" s="84" t="s">
        <v>267</v>
      </c>
      <c r="E261" s="85">
        <v>44228</v>
      </c>
      <c r="F261" s="83">
        <v>33850</v>
      </c>
    </row>
    <row r="262" spans="2:6" ht="14.25" customHeight="1" x14ac:dyDescent="0.3">
      <c r="B262" s="83">
        <v>2619</v>
      </c>
      <c r="C262" s="84" t="s">
        <v>272</v>
      </c>
      <c r="D262" s="84" t="s">
        <v>267</v>
      </c>
      <c r="E262" s="85">
        <v>44409</v>
      </c>
      <c r="F262" s="83">
        <v>78549</v>
      </c>
    </row>
    <row r="263" spans="2:6" ht="14.25" customHeight="1" x14ac:dyDescent="0.3">
      <c r="B263" s="83">
        <v>1084</v>
      </c>
      <c r="C263" s="84" t="s">
        <v>272</v>
      </c>
      <c r="D263" s="84" t="s">
        <v>267</v>
      </c>
      <c r="E263" s="85">
        <v>44531</v>
      </c>
      <c r="F263" s="83">
        <v>130275</v>
      </c>
    </row>
    <row r="264" spans="2:6" ht="14.25" customHeight="1" x14ac:dyDescent="0.3">
      <c r="B264" s="83">
        <v>2407</v>
      </c>
      <c r="C264" s="84" t="s">
        <v>272</v>
      </c>
      <c r="D264" s="84" t="s">
        <v>267</v>
      </c>
      <c r="E264" s="85">
        <v>44409</v>
      </c>
      <c r="F264" s="83">
        <v>155980</v>
      </c>
    </row>
    <row r="265" spans="2:6" ht="14.25" customHeight="1" x14ac:dyDescent="0.3">
      <c r="B265" s="83">
        <v>3103</v>
      </c>
      <c r="C265" s="84" t="s">
        <v>272</v>
      </c>
      <c r="D265" s="84" t="s">
        <v>267</v>
      </c>
      <c r="E265" s="85">
        <v>44256</v>
      </c>
      <c r="F265" s="83">
        <v>201340</v>
      </c>
    </row>
    <row r="266" spans="2:6" ht="14.25" customHeight="1" x14ac:dyDescent="0.3">
      <c r="B266" s="83">
        <v>1269</v>
      </c>
      <c r="C266" s="84" t="s">
        <v>272</v>
      </c>
      <c r="D266" s="84" t="s">
        <v>267</v>
      </c>
      <c r="E266" s="85">
        <v>44440</v>
      </c>
      <c r="F266" s="83">
        <v>213879</v>
      </c>
    </row>
    <row r="267" spans="2:6" ht="14.25" customHeight="1" x14ac:dyDescent="0.3">
      <c r="B267" s="83">
        <v>1776</v>
      </c>
      <c r="C267" s="84" t="s">
        <v>272</v>
      </c>
      <c r="D267" s="84" t="s">
        <v>267</v>
      </c>
      <c r="E267" s="85">
        <v>44287</v>
      </c>
      <c r="F267" s="83">
        <v>216555</v>
      </c>
    </row>
    <row r="268" spans="2:6" ht="14.25" customHeight="1" x14ac:dyDescent="0.3">
      <c r="B268" s="83">
        <v>3450</v>
      </c>
      <c r="C268" s="84" t="s">
        <v>272</v>
      </c>
      <c r="D268" s="84" t="s">
        <v>270</v>
      </c>
      <c r="E268" s="85">
        <v>44378</v>
      </c>
      <c r="F268" s="83">
        <v>-39689</v>
      </c>
    </row>
    <row r="269" spans="2:6" ht="14.25" customHeight="1" x14ac:dyDescent="0.3">
      <c r="B269" s="83">
        <v>1296</v>
      </c>
      <c r="C269" s="84" t="s">
        <v>272</v>
      </c>
      <c r="D269" s="84" t="s">
        <v>270</v>
      </c>
      <c r="E269" s="85">
        <v>44197</v>
      </c>
      <c r="F269" s="83">
        <v>1661</v>
      </c>
    </row>
    <row r="270" spans="2:6" ht="14.25" customHeight="1" x14ac:dyDescent="0.3">
      <c r="B270" s="83">
        <v>2486</v>
      </c>
      <c r="C270" s="84" t="s">
        <v>272</v>
      </c>
      <c r="D270" s="84" t="s">
        <v>270</v>
      </c>
      <c r="E270" s="85">
        <v>44531</v>
      </c>
      <c r="F270" s="83">
        <v>54633</v>
      </c>
    </row>
    <row r="271" spans="2:6" ht="14.25" customHeight="1" x14ac:dyDescent="0.3">
      <c r="B271" s="83">
        <v>1011</v>
      </c>
      <c r="C271" s="84" t="s">
        <v>272</v>
      </c>
      <c r="D271" s="84" t="s">
        <v>270</v>
      </c>
      <c r="E271" s="85">
        <v>44409</v>
      </c>
      <c r="F271" s="83">
        <v>85536</v>
      </c>
    </row>
    <row r="272" spans="2:6" ht="14.25" customHeight="1" x14ac:dyDescent="0.3">
      <c r="B272" s="83">
        <v>325</v>
      </c>
      <c r="C272" s="84" t="s">
        <v>272</v>
      </c>
      <c r="D272" s="84" t="s">
        <v>270</v>
      </c>
      <c r="E272" s="85">
        <v>44470</v>
      </c>
      <c r="F272" s="84">
        <v>93656</v>
      </c>
    </row>
    <row r="273" spans="2:6" ht="14.25" customHeight="1" x14ac:dyDescent="0.3">
      <c r="B273" s="83">
        <v>3333</v>
      </c>
      <c r="C273" s="84" t="s">
        <v>272</v>
      </c>
      <c r="D273" s="84" t="s">
        <v>270</v>
      </c>
      <c r="E273" s="85">
        <v>44440</v>
      </c>
      <c r="F273" s="83">
        <v>98246</v>
      </c>
    </row>
    <row r="274" spans="2:6" ht="14.25" customHeight="1" x14ac:dyDescent="0.3">
      <c r="B274" s="83">
        <v>3125</v>
      </c>
      <c r="C274" s="84" t="s">
        <v>272</v>
      </c>
      <c r="D274" s="84" t="s">
        <v>270</v>
      </c>
      <c r="E274" s="85">
        <v>44470</v>
      </c>
      <c r="F274" s="83">
        <v>163127</v>
      </c>
    </row>
    <row r="275" spans="2:6" ht="14.25" customHeight="1" x14ac:dyDescent="0.3">
      <c r="B275" s="83">
        <v>1355</v>
      </c>
      <c r="C275" s="84" t="s">
        <v>272</v>
      </c>
      <c r="D275" s="84" t="s">
        <v>270</v>
      </c>
      <c r="E275" s="85">
        <v>44348</v>
      </c>
      <c r="F275" s="83">
        <v>216695</v>
      </c>
    </row>
    <row r="276" spans="2:6" ht="14.25" customHeight="1" x14ac:dyDescent="0.3">
      <c r="B276" s="83">
        <v>3412</v>
      </c>
      <c r="C276" s="84" t="s">
        <v>273</v>
      </c>
      <c r="D276" s="84" t="s">
        <v>271</v>
      </c>
      <c r="E276" s="85">
        <v>44228</v>
      </c>
      <c r="F276" s="83">
        <v>-11610</v>
      </c>
    </row>
    <row r="277" spans="2:6" ht="14.25" customHeight="1" x14ac:dyDescent="0.3">
      <c r="B277" s="83">
        <v>1115</v>
      </c>
      <c r="C277" s="84" t="s">
        <v>273</v>
      </c>
      <c r="D277" s="84" t="s">
        <v>271</v>
      </c>
      <c r="E277" s="85">
        <v>44256</v>
      </c>
      <c r="F277" s="83">
        <v>48808</v>
      </c>
    </row>
    <row r="278" spans="2:6" ht="14.25" customHeight="1" x14ac:dyDescent="0.3">
      <c r="B278" s="83">
        <v>1964</v>
      </c>
      <c r="C278" s="84" t="s">
        <v>273</v>
      </c>
      <c r="D278" s="84" t="s">
        <v>271</v>
      </c>
      <c r="E278" s="85">
        <v>44197</v>
      </c>
      <c r="F278" s="83">
        <v>100486</v>
      </c>
    </row>
    <row r="279" spans="2:6" ht="14.25" customHeight="1" x14ac:dyDescent="0.3">
      <c r="B279" s="83">
        <v>3361</v>
      </c>
      <c r="C279" s="84" t="s">
        <v>273</v>
      </c>
      <c r="D279" s="84" t="s">
        <v>271</v>
      </c>
      <c r="E279" s="85">
        <v>44317</v>
      </c>
      <c r="F279" s="83">
        <v>111998</v>
      </c>
    </row>
    <row r="280" spans="2:6" ht="14.25" customHeight="1" x14ac:dyDescent="0.3">
      <c r="B280" s="83">
        <v>3173</v>
      </c>
      <c r="C280" s="84" t="s">
        <v>273</v>
      </c>
      <c r="D280" s="84" t="s">
        <v>271</v>
      </c>
      <c r="E280" s="85">
        <v>44409</v>
      </c>
      <c r="F280" s="83">
        <v>216458</v>
      </c>
    </row>
    <row r="281" spans="2:6" ht="14.25" customHeight="1" x14ac:dyDescent="0.3">
      <c r="B281" s="83">
        <v>2778</v>
      </c>
      <c r="C281" s="84" t="s">
        <v>273</v>
      </c>
      <c r="D281" s="84" t="s">
        <v>271</v>
      </c>
      <c r="E281" s="85">
        <v>44440</v>
      </c>
      <c r="F281" s="83">
        <v>256402</v>
      </c>
    </row>
    <row r="282" spans="2:6" ht="14.25" customHeight="1" x14ac:dyDescent="0.3">
      <c r="B282" s="83">
        <v>2601</v>
      </c>
      <c r="C282" s="84" t="s">
        <v>273</v>
      </c>
      <c r="D282" s="84" t="s">
        <v>268</v>
      </c>
      <c r="E282" s="85">
        <v>44317</v>
      </c>
      <c r="F282" s="83">
        <v>1519</v>
      </c>
    </row>
    <row r="283" spans="2:6" ht="14.25" customHeight="1" x14ac:dyDescent="0.3">
      <c r="B283" s="83">
        <v>1112</v>
      </c>
      <c r="C283" s="84" t="s">
        <v>273</v>
      </c>
      <c r="D283" s="84" t="s">
        <v>268</v>
      </c>
      <c r="E283" s="85">
        <v>44470</v>
      </c>
      <c r="F283" s="83">
        <v>13328</v>
      </c>
    </row>
    <row r="284" spans="2:6" ht="14.25" customHeight="1" x14ac:dyDescent="0.3">
      <c r="B284" s="83">
        <v>1833</v>
      </c>
      <c r="C284" s="84" t="s">
        <v>273</v>
      </c>
      <c r="D284" s="84" t="s">
        <v>268</v>
      </c>
      <c r="E284" s="85">
        <v>44287</v>
      </c>
      <c r="F284" s="83">
        <v>73394</v>
      </c>
    </row>
    <row r="285" spans="2:6" ht="14.25" customHeight="1" x14ac:dyDescent="0.3">
      <c r="B285" s="83">
        <v>441</v>
      </c>
      <c r="C285" s="84" t="s">
        <v>273</v>
      </c>
      <c r="D285" s="84" t="s">
        <v>268</v>
      </c>
      <c r="E285" s="85">
        <v>44531</v>
      </c>
      <c r="F285" s="84">
        <v>82089</v>
      </c>
    </row>
    <row r="286" spans="2:6" ht="14.25" customHeight="1" x14ac:dyDescent="0.3">
      <c r="B286" s="83">
        <v>1829</v>
      </c>
      <c r="C286" s="84" t="s">
        <v>273</v>
      </c>
      <c r="D286" s="84" t="s">
        <v>268</v>
      </c>
      <c r="E286" s="85">
        <v>44378</v>
      </c>
      <c r="F286" s="83">
        <v>185869</v>
      </c>
    </row>
    <row r="287" spans="2:6" ht="14.25" customHeight="1" x14ac:dyDescent="0.3">
      <c r="B287" s="83">
        <v>2480</v>
      </c>
      <c r="C287" s="84" t="s">
        <v>273</v>
      </c>
      <c r="D287" s="84" t="s">
        <v>269</v>
      </c>
      <c r="E287" s="85">
        <v>44531</v>
      </c>
      <c r="F287" s="83">
        <v>1365</v>
      </c>
    </row>
    <row r="288" spans="2:6" ht="14.25" customHeight="1" x14ac:dyDescent="0.3">
      <c r="B288" s="83">
        <v>2705</v>
      </c>
      <c r="C288" s="84" t="s">
        <v>273</v>
      </c>
      <c r="D288" s="84" t="s">
        <v>269</v>
      </c>
      <c r="E288" s="85">
        <v>44256</v>
      </c>
      <c r="F288" s="83">
        <v>6845</v>
      </c>
    </row>
    <row r="289" spans="2:6" ht="14.25" customHeight="1" x14ac:dyDescent="0.3">
      <c r="B289" s="83">
        <v>681</v>
      </c>
      <c r="C289" s="84" t="s">
        <v>273</v>
      </c>
      <c r="D289" s="84" t="s">
        <v>269</v>
      </c>
      <c r="E289" s="85">
        <v>44409</v>
      </c>
      <c r="F289" s="84">
        <v>17711</v>
      </c>
    </row>
    <row r="290" spans="2:6" ht="14.25" customHeight="1" x14ac:dyDescent="0.3">
      <c r="B290" s="83">
        <v>3179</v>
      </c>
      <c r="C290" s="84" t="s">
        <v>273</v>
      </c>
      <c r="D290" s="84" t="s">
        <v>269</v>
      </c>
      <c r="E290" s="85">
        <v>44256</v>
      </c>
      <c r="F290" s="83">
        <v>39973</v>
      </c>
    </row>
    <row r="291" spans="2:6" ht="14.25" customHeight="1" x14ac:dyDescent="0.3">
      <c r="B291" s="83">
        <v>1381</v>
      </c>
      <c r="C291" s="84" t="s">
        <v>273</v>
      </c>
      <c r="D291" s="84" t="s">
        <v>269</v>
      </c>
      <c r="E291" s="85">
        <v>44409</v>
      </c>
      <c r="F291" s="83">
        <v>102572</v>
      </c>
    </row>
    <row r="292" spans="2:6" ht="14.25" customHeight="1" x14ac:dyDescent="0.3">
      <c r="B292" s="83">
        <v>2458</v>
      </c>
      <c r="C292" s="84" t="s">
        <v>273</v>
      </c>
      <c r="D292" s="84" t="s">
        <v>269</v>
      </c>
      <c r="E292" s="85">
        <v>44378</v>
      </c>
      <c r="F292" s="83">
        <v>121986</v>
      </c>
    </row>
    <row r="293" spans="2:6" ht="14.25" customHeight="1" x14ac:dyDescent="0.3">
      <c r="B293" s="83">
        <v>1079</v>
      </c>
      <c r="C293" s="84" t="s">
        <v>273</v>
      </c>
      <c r="D293" s="84" t="s">
        <v>269</v>
      </c>
      <c r="E293" s="85">
        <v>44256</v>
      </c>
      <c r="F293" s="83">
        <v>132363</v>
      </c>
    </row>
    <row r="294" spans="2:6" ht="14.25" customHeight="1" x14ac:dyDescent="0.3">
      <c r="B294" s="83">
        <v>2479</v>
      </c>
      <c r="C294" s="84" t="s">
        <v>273</v>
      </c>
      <c r="D294" s="84" t="s">
        <v>269</v>
      </c>
      <c r="E294" s="85">
        <v>44440</v>
      </c>
      <c r="F294" s="83">
        <v>160752</v>
      </c>
    </row>
    <row r="295" spans="2:6" ht="14.25" customHeight="1" x14ac:dyDescent="0.3">
      <c r="B295" s="83">
        <v>1285</v>
      </c>
      <c r="C295" s="84" t="s">
        <v>273</v>
      </c>
      <c r="D295" s="84" t="s">
        <v>267</v>
      </c>
      <c r="E295" s="85">
        <v>44228</v>
      </c>
      <c r="F295" s="83">
        <v>7298</v>
      </c>
    </row>
    <row r="296" spans="2:6" ht="14.25" customHeight="1" x14ac:dyDescent="0.3">
      <c r="B296" s="83">
        <v>3249</v>
      </c>
      <c r="C296" s="84" t="s">
        <v>273</v>
      </c>
      <c r="D296" s="84" t="s">
        <v>267</v>
      </c>
      <c r="E296" s="85">
        <v>44348</v>
      </c>
      <c r="F296" s="83">
        <v>11238</v>
      </c>
    </row>
    <row r="297" spans="2:6" ht="14.25" customHeight="1" x14ac:dyDescent="0.3">
      <c r="B297" s="83">
        <v>640</v>
      </c>
      <c r="C297" s="84" t="s">
        <v>273</v>
      </c>
      <c r="D297" s="84" t="s">
        <v>267</v>
      </c>
      <c r="E297" s="85">
        <v>44287</v>
      </c>
      <c r="F297" s="84">
        <v>27542</v>
      </c>
    </row>
    <row r="298" spans="2:6" ht="14.25" customHeight="1" x14ac:dyDescent="0.3">
      <c r="B298" s="83">
        <v>1709</v>
      </c>
      <c r="C298" s="84" t="s">
        <v>273</v>
      </c>
      <c r="D298" s="84" t="s">
        <v>267</v>
      </c>
      <c r="E298" s="85">
        <v>44228</v>
      </c>
      <c r="F298" s="83">
        <v>33876</v>
      </c>
    </row>
    <row r="299" spans="2:6" ht="14.25" customHeight="1" x14ac:dyDescent="0.3">
      <c r="B299" s="83">
        <v>2441</v>
      </c>
      <c r="C299" s="84" t="s">
        <v>273</v>
      </c>
      <c r="D299" s="84" t="s">
        <v>267</v>
      </c>
      <c r="E299" s="85">
        <v>44470</v>
      </c>
      <c r="F299" s="83">
        <v>39494</v>
      </c>
    </row>
    <row r="300" spans="2:6" ht="14.25" customHeight="1" x14ac:dyDescent="0.3">
      <c r="B300" s="83">
        <v>2549</v>
      </c>
      <c r="C300" s="84" t="s">
        <v>273</v>
      </c>
      <c r="D300" s="84" t="s">
        <v>267</v>
      </c>
      <c r="E300" s="85">
        <v>44348</v>
      </c>
      <c r="F300" s="83">
        <v>96983</v>
      </c>
    </row>
    <row r="301" spans="2:6" ht="14.25" customHeight="1" x14ac:dyDescent="0.3">
      <c r="B301" s="83">
        <v>2495</v>
      </c>
      <c r="C301" s="84" t="s">
        <v>273</v>
      </c>
      <c r="D301" s="84" t="s">
        <v>267</v>
      </c>
      <c r="E301" s="85">
        <v>44348</v>
      </c>
      <c r="F301" s="83">
        <v>130437</v>
      </c>
    </row>
    <row r="302" spans="2:6" ht="14.25" customHeight="1" x14ac:dyDescent="0.3">
      <c r="B302" s="83">
        <v>309</v>
      </c>
      <c r="C302" s="84" t="s">
        <v>273</v>
      </c>
      <c r="D302" s="84" t="s">
        <v>267</v>
      </c>
      <c r="E302" s="85">
        <v>44409</v>
      </c>
      <c r="F302" s="84">
        <v>149617</v>
      </c>
    </row>
    <row r="303" spans="2:6" ht="14.25" customHeight="1" x14ac:dyDescent="0.3">
      <c r="B303" s="83">
        <v>591</v>
      </c>
      <c r="C303" s="84" t="s">
        <v>273</v>
      </c>
      <c r="D303" s="84" t="s">
        <v>267</v>
      </c>
      <c r="E303" s="85">
        <v>44531</v>
      </c>
      <c r="F303" s="84">
        <v>166353</v>
      </c>
    </row>
    <row r="304" spans="2:6" ht="14.25" customHeight="1" x14ac:dyDescent="0.3">
      <c r="B304" s="83">
        <v>3159</v>
      </c>
      <c r="C304" s="84" t="s">
        <v>273</v>
      </c>
      <c r="D304" s="84" t="s">
        <v>267</v>
      </c>
      <c r="E304" s="85">
        <v>44197</v>
      </c>
      <c r="F304" s="83">
        <v>219774</v>
      </c>
    </row>
    <row r="305" spans="2:6" ht="14.25" customHeight="1" x14ac:dyDescent="0.3">
      <c r="B305" s="83">
        <v>3252</v>
      </c>
      <c r="C305" s="84" t="s">
        <v>273</v>
      </c>
      <c r="D305" s="84" t="s">
        <v>267</v>
      </c>
      <c r="E305" s="85">
        <v>44378</v>
      </c>
      <c r="F305" s="83">
        <v>226327</v>
      </c>
    </row>
    <row r="306" spans="2:6" ht="14.25" customHeight="1" x14ac:dyDescent="0.3">
      <c r="B306" s="83">
        <v>3440</v>
      </c>
      <c r="C306" s="84" t="s">
        <v>273</v>
      </c>
      <c r="D306" s="84" t="s">
        <v>267</v>
      </c>
      <c r="E306" s="85">
        <v>44317</v>
      </c>
      <c r="F306" s="83">
        <v>239368</v>
      </c>
    </row>
    <row r="307" spans="2:6" ht="14.25" customHeight="1" x14ac:dyDescent="0.3">
      <c r="B307" s="83">
        <v>492</v>
      </c>
      <c r="C307" s="84" t="s">
        <v>273</v>
      </c>
      <c r="D307" s="84" t="s">
        <v>267</v>
      </c>
      <c r="E307" s="85">
        <v>44197</v>
      </c>
      <c r="F307" s="84">
        <v>244677</v>
      </c>
    </row>
    <row r="308" spans="2:6" ht="14.25" customHeight="1" x14ac:dyDescent="0.3">
      <c r="B308" s="83">
        <v>1070</v>
      </c>
      <c r="C308" s="84" t="s">
        <v>273</v>
      </c>
      <c r="D308" s="84" t="s">
        <v>270</v>
      </c>
      <c r="E308" s="85">
        <v>44197</v>
      </c>
      <c r="F308" s="83">
        <v>8675</v>
      </c>
    </row>
    <row r="309" spans="2:6" ht="14.25" customHeight="1" x14ac:dyDescent="0.3">
      <c r="B309" s="83">
        <v>3287</v>
      </c>
      <c r="C309" s="84" t="s">
        <v>273</v>
      </c>
      <c r="D309" s="84" t="s">
        <v>270</v>
      </c>
      <c r="E309" s="85">
        <v>44440</v>
      </c>
      <c r="F309" s="83">
        <v>12156</v>
      </c>
    </row>
    <row r="310" spans="2:6" ht="14.25" customHeight="1" x14ac:dyDescent="0.3">
      <c r="B310" s="83">
        <v>1331</v>
      </c>
      <c r="C310" s="84" t="s">
        <v>273</v>
      </c>
      <c r="D310" s="84" t="s">
        <v>270</v>
      </c>
      <c r="E310" s="85">
        <v>44531</v>
      </c>
      <c r="F310" s="83">
        <v>60882</v>
      </c>
    </row>
    <row r="311" spans="2:6" ht="14.25" customHeight="1" x14ac:dyDescent="0.3">
      <c r="B311" s="83">
        <v>2537</v>
      </c>
      <c r="C311" s="84" t="s">
        <v>273</v>
      </c>
      <c r="D311" s="84" t="s">
        <v>270</v>
      </c>
      <c r="E311" s="85">
        <v>44409</v>
      </c>
      <c r="F311" s="83">
        <v>110965</v>
      </c>
    </row>
    <row r="312" spans="2:6" ht="14.25" customHeight="1" x14ac:dyDescent="0.3">
      <c r="B312" s="83">
        <v>3479</v>
      </c>
      <c r="C312" s="84" t="s">
        <v>273</v>
      </c>
      <c r="D312" s="84" t="s">
        <v>270</v>
      </c>
      <c r="E312" s="85">
        <v>44317</v>
      </c>
      <c r="F312" s="83">
        <v>125616</v>
      </c>
    </row>
    <row r="313" spans="2:6" ht="14.25" customHeight="1" x14ac:dyDescent="0.3">
      <c r="B313" s="83">
        <v>1260</v>
      </c>
      <c r="C313" s="84" t="s">
        <v>273</v>
      </c>
      <c r="D313" s="84" t="s">
        <v>270</v>
      </c>
      <c r="E313" s="85">
        <v>44531</v>
      </c>
      <c r="F313" s="83">
        <v>152076</v>
      </c>
    </row>
    <row r="314" spans="2:6" ht="14.25" customHeight="1" x14ac:dyDescent="0.3">
      <c r="B314" s="83">
        <v>1091</v>
      </c>
      <c r="C314" s="84" t="s">
        <v>273</v>
      </c>
      <c r="D314" s="84" t="s">
        <v>270</v>
      </c>
      <c r="E314" s="85">
        <v>44470</v>
      </c>
      <c r="F314" s="83">
        <v>174302</v>
      </c>
    </row>
    <row r="315" spans="2:6" ht="14.25" customHeight="1" x14ac:dyDescent="0.3">
      <c r="B315" s="83">
        <v>1848</v>
      </c>
      <c r="C315" s="84" t="s">
        <v>273</v>
      </c>
      <c r="D315" s="84" t="s">
        <v>270</v>
      </c>
      <c r="E315" s="85">
        <v>44470</v>
      </c>
      <c r="F315" s="83">
        <v>175018</v>
      </c>
    </row>
    <row r="316" spans="2:6" ht="14.25" customHeight="1" x14ac:dyDescent="0.3">
      <c r="B316" s="83">
        <v>2657</v>
      </c>
      <c r="C316" s="84" t="s">
        <v>273</v>
      </c>
      <c r="D316" s="84" t="s">
        <v>270</v>
      </c>
      <c r="E316" s="85">
        <v>44287</v>
      </c>
      <c r="F316" s="83">
        <v>221658</v>
      </c>
    </row>
    <row r="317" spans="2:6" ht="14.25" customHeight="1" x14ac:dyDescent="0.3">
      <c r="B317" s="83">
        <v>3268</v>
      </c>
      <c r="C317" s="84" t="s">
        <v>273</v>
      </c>
      <c r="D317" s="84" t="s">
        <v>270</v>
      </c>
      <c r="E317" s="85">
        <v>44470</v>
      </c>
      <c r="F317" s="83">
        <v>245470</v>
      </c>
    </row>
    <row r="318" spans="2:6" ht="14.25" customHeight="1" x14ac:dyDescent="0.3">
      <c r="B318" s="83">
        <v>1868</v>
      </c>
      <c r="C318" s="84" t="s">
        <v>273</v>
      </c>
      <c r="D318" s="84" t="s">
        <v>270</v>
      </c>
      <c r="E318" s="85">
        <v>44197</v>
      </c>
      <c r="F318" s="83">
        <v>248756</v>
      </c>
    </row>
    <row r="319" spans="2:6" ht="14.25" customHeight="1" x14ac:dyDescent="0.3"/>
    <row r="320" spans="2:6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</sheetData>
  <mergeCells count="1">
    <mergeCell ref="K10:R10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12CCC-3F7C-4BB2-A196-F4C996FB59B7}">
  <sheetPr codeName="Sheet13"/>
  <dimension ref="C1:G998"/>
  <sheetViews>
    <sheetView workbookViewId="0">
      <selection activeCell="I20" sqref="I20"/>
    </sheetView>
  </sheetViews>
  <sheetFormatPr defaultColWidth="14.44140625" defaultRowHeight="14.4" x14ac:dyDescent="0.3"/>
  <cols>
    <col min="1" max="3" width="8.6640625" customWidth="1"/>
    <col min="4" max="4" width="14.88671875" customWidth="1"/>
    <col min="5" max="5" width="21.5546875" customWidth="1"/>
    <col min="6" max="6" width="10.33203125" customWidth="1"/>
    <col min="7" max="26" width="8.6640625" customWidth="1"/>
  </cols>
  <sheetData>
    <row r="1" spans="3:7" ht="14.25" customHeight="1" x14ac:dyDescent="0.3"/>
    <row r="2" spans="3:7" ht="14.25" customHeight="1" x14ac:dyDescent="0.3">
      <c r="C2" s="82" t="s">
        <v>276</v>
      </c>
    </row>
    <row r="3" spans="3:7" ht="14.25" customHeight="1" x14ac:dyDescent="0.3">
      <c r="C3" s="82" t="s">
        <v>277</v>
      </c>
    </row>
    <row r="4" spans="3:7" ht="14.25" customHeight="1" x14ac:dyDescent="0.3">
      <c r="C4" s="82" t="s">
        <v>278</v>
      </c>
    </row>
    <row r="5" spans="3:7" ht="14.25" customHeight="1" x14ac:dyDescent="0.3"/>
    <row r="6" spans="3:7" ht="14.25" customHeight="1" x14ac:dyDescent="0.3">
      <c r="C6" s="86" t="s">
        <v>261</v>
      </c>
      <c r="D6" s="84" t="s">
        <v>262</v>
      </c>
      <c r="E6" s="84" t="s">
        <v>263</v>
      </c>
      <c r="F6" s="84" t="s">
        <v>264</v>
      </c>
      <c r="G6" s="84" t="s">
        <v>265</v>
      </c>
    </row>
    <row r="7" spans="3:7" ht="14.25" customHeight="1" x14ac:dyDescent="0.3">
      <c r="C7" s="86">
        <v>1</v>
      </c>
      <c r="D7" s="84" t="s">
        <v>266</v>
      </c>
      <c r="E7" s="84" t="s">
        <v>267</v>
      </c>
      <c r="F7" s="85">
        <v>44348</v>
      </c>
      <c r="G7" s="84">
        <v>108879</v>
      </c>
    </row>
    <row r="8" spans="3:7" ht="14.25" customHeight="1" x14ac:dyDescent="0.3">
      <c r="C8" s="86">
        <v>2</v>
      </c>
      <c r="D8" s="84" t="s">
        <v>266</v>
      </c>
      <c r="E8" s="84" t="s">
        <v>268</v>
      </c>
      <c r="F8" s="85">
        <v>44470</v>
      </c>
      <c r="G8" s="84">
        <v>165656</v>
      </c>
    </row>
    <row r="9" spans="3:7" ht="14.25" customHeight="1" x14ac:dyDescent="0.3">
      <c r="C9" s="86">
        <v>3</v>
      </c>
      <c r="D9" s="84" t="s">
        <v>266</v>
      </c>
      <c r="E9" s="84" t="s">
        <v>268</v>
      </c>
      <c r="F9" s="85">
        <v>44256</v>
      </c>
      <c r="G9" s="84">
        <v>25467</v>
      </c>
    </row>
    <row r="10" spans="3:7" ht="14.25" customHeight="1" x14ac:dyDescent="0.3">
      <c r="C10" s="86">
        <v>4</v>
      </c>
      <c r="D10" s="84" t="s">
        <v>266</v>
      </c>
      <c r="E10" s="84" t="s">
        <v>269</v>
      </c>
      <c r="F10" s="85">
        <v>44256</v>
      </c>
      <c r="G10" s="84">
        <v>16452</v>
      </c>
    </row>
    <row r="11" spans="3:7" ht="14.25" customHeight="1" x14ac:dyDescent="0.3">
      <c r="C11" s="86">
        <v>5</v>
      </c>
      <c r="D11" s="84" t="s">
        <v>266</v>
      </c>
      <c r="E11" s="84" t="s">
        <v>268</v>
      </c>
      <c r="F11" s="85">
        <v>44440</v>
      </c>
      <c r="G11" s="84">
        <v>135801</v>
      </c>
    </row>
    <row r="12" spans="3:7" ht="14.25" customHeight="1" x14ac:dyDescent="0.3">
      <c r="C12" s="86">
        <v>6</v>
      </c>
      <c r="D12" s="84" t="s">
        <v>266</v>
      </c>
      <c r="E12" s="84" t="s">
        <v>269</v>
      </c>
      <c r="F12" s="85">
        <v>44348</v>
      </c>
      <c r="G12" s="84">
        <v>247286</v>
      </c>
    </row>
    <row r="13" spans="3:7" ht="14.25" customHeight="1" x14ac:dyDescent="0.3">
      <c r="C13" s="86">
        <v>7</v>
      </c>
      <c r="D13" s="84" t="s">
        <v>266</v>
      </c>
      <c r="E13" s="84" t="s">
        <v>270</v>
      </c>
      <c r="F13" s="85">
        <v>44287</v>
      </c>
      <c r="G13" s="84">
        <v>191293</v>
      </c>
    </row>
    <row r="14" spans="3:7" ht="14.25" customHeight="1" x14ac:dyDescent="0.3">
      <c r="C14" s="86">
        <v>8</v>
      </c>
      <c r="D14" s="84" t="s">
        <v>266</v>
      </c>
      <c r="E14" s="84" t="s">
        <v>271</v>
      </c>
      <c r="F14" s="85">
        <v>44197</v>
      </c>
      <c r="G14" s="84">
        <v>36125</v>
      </c>
    </row>
    <row r="15" spans="3:7" ht="14.25" customHeight="1" x14ac:dyDescent="0.3">
      <c r="C15" s="86">
        <v>9</v>
      </c>
      <c r="D15" s="84" t="s">
        <v>266</v>
      </c>
      <c r="E15" s="84" t="s">
        <v>270</v>
      </c>
      <c r="F15" s="85">
        <v>44197</v>
      </c>
      <c r="G15" s="84">
        <v>123287</v>
      </c>
    </row>
    <row r="16" spans="3:7" ht="14.25" customHeight="1" x14ac:dyDescent="0.3">
      <c r="C16" s="86">
        <v>10</v>
      </c>
      <c r="D16" s="84" t="s">
        <v>266</v>
      </c>
      <c r="E16" s="84" t="s">
        <v>270</v>
      </c>
      <c r="F16" s="85">
        <v>44378</v>
      </c>
      <c r="G16" s="84">
        <v>-34980</v>
      </c>
    </row>
    <row r="17" spans="3:7" ht="14.25" customHeight="1" x14ac:dyDescent="0.3">
      <c r="C17" s="86">
        <v>11</v>
      </c>
      <c r="D17" s="84" t="s">
        <v>266</v>
      </c>
      <c r="E17" s="84" t="s">
        <v>269</v>
      </c>
      <c r="F17" s="85">
        <v>44317</v>
      </c>
      <c r="G17" s="84">
        <v>72086</v>
      </c>
    </row>
    <row r="18" spans="3:7" ht="14.25" customHeight="1" x14ac:dyDescent="0.3">
      <c r="C18" s="86">
        <v>12</v>
      </c>
      <c r="D18" s="84" t="s">
        <v>266</v>
      </c>
      <c r="E18" s="84" t="s">
        <v>270</v>
      </c>
      <c r="F18" s="85">
        <v>44470</v>
      </c>
      <c r="G18" s="84">
        <v>84660</v>
      </c>
    </row>
    <row r="19" spans="3:7" ht="14.25" customHeight="1" x14ac:dyDescent="0.3">
      <c r="C19" s="86">
        <v>13</v>
      </c>
      <c r="D19" s="84" t="s">
        <v>266</v>
      </c>
      <c r="E19" s="84" t="s">
        <v>268</v>
      </c>
      <c r="F19" s="85">
        <v>44531</v>
      </c>
      <c r="G19" s="84">
        <v>201069</v>
      </c>
    </row>
    <row r="20" spans="3:7" ht="14.25" customHeight="1" x14ac:dyDescent="0.3">
      <c r="C20" s="86">
        <v>14</v>
      </c>
      <c r="D20" s="84" t="s">
        <v>266</v>
      </c>
      <c r="E20" s="84" t="s">
        <v>270</v>
      </c>
      <c r="F20" s="85">
        <v>44531</v>
      </c>
      <c r="G20" s="84">
        <v>74221</v>
      </c>
    </row>
    <row r="21" spans="3:7" ht="14.25" customHeight="1" x14ac:dyDescent="0.3">
      <c r="C21" s="86">
        <v>15</v>
      </c>
      <c r="D21" s="84" t="s">
        <v>266</v>
      </c>
      <c r="E21" s="84" t="s">
        <v>269</v>
      </c>
      <c r="F21" s="85">
        <v>44348</v>
      </c>
      <c r="G21" s="84">
        <v>155904</v>
      </c>
    </row>
    <row r="22" spans="3:7" ht="14.25" customHeight="1" x14ac:dyDescent="0.3">
      <c r="C22" s="86">
        <v>16</v>
      </c>
      <c r="D22" s="84" t="s">
        <v>266</v>
      </c>
      <c r="E22" s="84" t="s">
        <v>267</v>
      </c>
      <c r="F22" s="85">
        <v>44470</v>
      </c>
      <c r="G22" s="84">
        <v>-37886</v>
      </c>
    </row>
    <row r="23" spans="3:7" ht="14.25" customHeight="1" x14ac:dyDescent="0.3">
      <c r="C23" s="86">
        <v>17</v>
      </c>
      <c r="D23" s="84" t="s">
        <v>266</v>
      </c>
      <c r="E23" s="84" t="s">
        <v>269</v>
      </c>
      <c r="F23" s="85">
        <v>44531</v>
      </c>
      <c r="G23" s="84">
        <v>169991</v>
      </c>
    </row>
    <row r="24" spans="3:7" ht="14.25" customHeight="1" x14ac:dyDescent="0.3">
      <c r="C24" s="86">
        <v>18</v>
      </c>
      <c r="D24" s="84" t="s">
        <v>266</v>
      </c>
      <c r="E24" s="84" t="s">
        <v>270</v>
      </c>
      <c r="F24" s="85">
        <v>44501</v>
      </c>
      <c r="G24" s="84">
        <v>207031</v>
      </c>
    </row>
    <row r="25" spans="3:7" ht="14.25" customHeight="1" x14ac:dyDescent="0.3">
      <c r="C25" s="86">
        <v>19</v>
      </c>
      <c r="D25" s="84" t="s">
        <v>266</v>
      </c>
      <c r="E25" s="84" t="s">
        <v>267</v>
      </c>
      <c r="F25" s="85">
        <v>44501</v>
      </c>
      <c r="G25" s="84">
        <v>39668</v>
      </c>
    </row>
    <row r="26" spans="3:7" ht="14.25" customHeight="1" x14ac:dyDescent="0.3">
      <c r="C26" s="86">
        <v>20</v>
      </c>
      <c r="D26" s="84" t="s">
        <v>266</v>
      </c>
      <c r="E26" s="84" t="s">
        <v>271</v>
      </c>
      <c r="F26" s="85">
        <v>44228</v>
      </c>
      <c r="G26" s="84">
        <v>180474</v>
      </c>
    </row>
    <row r="27" spans="3:7" ht="14.25" customHeight="1" x14ac:dyDescent="0.3">
      <c r="C27" s="86">
        <v>21</v>
      </c>
      <c r="D27" s="84" t="s">
        <v>266</v>
      </c>
      <c r="E27" s="84" t="s">
        <v>270</v>
      </c>
      <c r="F27" s="85">
        <v>44197</v>
      </c>
      <c r="G27" s="84">
        <v>-7921</v>
      </c>
    </row>
    <row r="28" spans="3:7" ht="14.25" customHeight="1" x14ac:dyDescent="0.3">
      <c r="C28" s="86">
        <v>22</v>
      </c>
      <c r="D28" s="84" t="s">
        <v>272</v>
      </c>
      <c r="E28" s="84" t="s">
        <v>269</v>
      </c>
      <c r="F28" s="85">
        <v>44197</v>
      </c>
      <c r="G28" s="84">
        <v>193122</v>
      </c>
    </row>
    <row r="29" spans="3:7" ht="14.25" customHeight="1" x14ac:dyDescent="0.3">
      <c r="C29" s="86">
        <v>23</v>
      </c>
      <c r="D29" s="84" t="s">
        <v>273</v>
      </c>
      <c r="E29" s="84" t="s">
        <v>267</v>
      </c>
      <c r="F29" s="85">
        <v>44409</v>
      </c>
      <c r="G29" s="84">
        <v>149617</v>
      </c>
    </row>
    <row r="30" spans="3:7" ht="14.25" customHeight="1" x14ac:dyDescent="0.3">
      <c r="C30" s="86">
        <v>24</v>
      </c>
      <c r="D30" s="84" t="s">
        <v>272</v>
      </c>
      <c r="E30" s="84" t="s">
        <v>270</v>
      </c>
      <c r="F30" s="85">
        <v>44470</v>
      </c>
      <c r="G30" s="84">
        <v>93656</v>
      </c>
    </row>
    <row r="31" spans="3:7" ht="14.25" customHeight="1" x14ac:dyDescent="0.3">
      <c r="C31" s="86">
        <v>25</v>
      </c>
      <c r="D31" s="84" t="s">
        <v>274</v>
      </c>
      <c r="E31" s="84" t="s">
        <v>268</v>
      </c>
      <c r="F31" s="85">
        <v>44440</v>
      </c>
      <c r="G31" s="84">
        <v>60921</v>
      </c>
    </row>
    <row r="32" spans="3:7" ht="14.25" customHeight="1" x14ac:dyDescent="0.3">
      <c r="C32" s="86">
        <v>26</v>
      </c>
      <c r="D32" s="84" t="s">
        <v>275</v>
      </c>
      <c r="E32" s="84" t="s">
        <v>268</v>
      </c>
      <c r="F32" s="85">
        <v>44197</v>
      </c>
      <c r="G32" s="84">
        <v>180969</v>
      </c>
    </row>
    <row r="33" spans="3:7" ht="14.25" customHeight="1" x14ac:dyDescent="0.3">
      <c r="C33" s="86">
        <v>27</v>
      </c>
      <c r="D33" s="84" t="s">
        <v>274</v>
      </c>
      <c r="E33" s="84" t="s">
        <v>271</v>
      </c>
      <c r="F33" s="85">
        <v>44317</v>
      </c>
      <c r="G33" s="84">
        <v>166490</v>
      </c>
    </row>
    <row r="34" spans="3:7" ht="14.25" customHeight="1" x14ac:dyDescent="0.3">
      <c r="C34" s="86">
        <v>28</v>
      </c>
      <c r="D34" s="84" t="s">
        <v>272</v>
      </c>
      <c r="E34" s="84" t="s">
        <v>271</v>
      </c>
      <c r="F34" s="85">
        <v>44378</v>
      </c>
      <c r="G34" s="84">
        <v>12909</v>
      </c>
    </row>
    <row r="35" spans="3:7" ht="14.25" customHeight="1" x14ac:dyDescent="0.3">
      <c r="C35" s="86">
        <v>29</v>
      </c>
      <c r="D35" s="84" t="s">
        <v>274</v>
      </c>
      <c r="E35" s="84" t="s">
        <v>271</v>
      </c>
      <c r="F35" s="85">
        <v>44531</v>
      </c>
      <c r="G35" s="84">
        <v>219249</v>
      </c>
    </row>
    <row r="36" spans="3:7" ht="14.25" customHeight="1" x14ac:dyDescent="0.3">
      <c r="C36" s="86">
        <v>30</v>
      </c>
      <c r="D36" s="84" t="s">
        <v>272</v>
      </c>
      <c r="E36" s="84" t="s">
        <v>271</v>
      </c>
      <c r="F36" s="85">
        <v>44378</v>
      </c>
      <c r="G36" s="84">
        <v>36046</v>
      </c>
    </row>
    <row r="37" spans="3:7" ht="14.25" customHeight="1" x14ac:dyDescent="0.3">
      <c r="C37" s="86">
        <v>31</v>
      </c>
      <c r="D37" s="84" t="s">
        <v>274</v>
      </c>
      <c r="E37" s="84" t="s">
        <v>268</v>
      </c>
      <c r="F37" s="85">
        <v>44409</v>
      </c>
      <c r="G37" s="84">
        <v>87532</v>
      </c>
    </row>
    <row r="38" spans="3:7" ht="14.25" customHeight="1" x14ac:dyDescent="0.3">
      <c r="C38" s="86">
        <v>32</v>
      </c>
      <c r="D38" s="84" t="s">
        <v>273</v>
      </c>
      <c r="E38" s="84" t="s">
        <v>268</v>
      </c>
      <c r="F38" s="85">
        <v>44531</v>
      </c>
      <c r="G38" s="84">
        <v>82089</v>
      </c>
    </row>
    <row r="39" spans="3:7" ht="14.25" customHeight="1" x14ac:dyDescent="0.3">
      <c r="C39" s="86">
        <v>33</v>
      </c>
      <c r="D39" s="84" t="s">
        <v>274</v>
      </c>
      <c r="E39" s="84" t="s">
        <v>267</v>
      </c>
      <c r="F39" s="85">
        <v>44440</v>
      </c>
      <c r="G39" s="84">
        <v>242254</v>
      </c>
    </row>
    <row r="40" spans="3:7" ht="14.25" customHeight="1" x14ac:dyDescent="0.3">
      <c r="C40" s="86">
        <v>34</v>
      </c>
      <c r="D40" s="84" t="s">
        <v>272</v>
      </c>
      <c r="E40" s="84" t="s">
        <v>268</v>
      </c>
      <c r="F40" s="85">
        <v>44378</v>
      </c>
      <c r="G40" s="84">
        <v>57399</v>
      </c>
    </row>
    <row r="41" spans="3:7" ht="14.25" customHeight="1" x14ac:dyDescent="0.3">
      <c r="C41" s="86">
        <v>35</v>
      </c>
      <c r="D41" s="84" t="s">
        <v>273</v>
      </c>
      <c r="E41" s="84" t="s">
        <v>267</v>
      </c>
      <c r="F41" s="85">
        <v>44197</v>
      </c>
      <c r="G41" s="84">
        <v>244677</v>
      </c>
    </row>
    <row r="42" spans="3:7" ht="14.25" customHeight="1" x14ac:dyDescent="0.3">
      <c r="C42" s="86">
        <v>36</v>
      </c>
      <c r="D42" s="84" t="s">
        <v>274</v>
      </c>
      <c r="E42" s="84" t="s">
        <v>271</v>
      </c>
      <c r="F42" s="85">
        <v>44409</v>
      </c>
      <c r="G42" s="84">
        <v>55010</v>
      </c>
    </row>
    <row r="43" spans="3:7" ht="14.25" customHeight="1" x14ac:dyDescent="0.3">
      <c r="C43" s="86">
        <v>37</v>
      </c>
      <c r="D43" s="84" t="s">
        <v>274</v>
      </c>
      <c r="E43" s="84" t="s">
        <v>270</v>
      </c>
      <c r="F43" s="85">
        <v>44531</v>
      </c>
      <c r="G43" s="84">
        <v>142874</v>
      </c>
    </row>
    <row r="44" spans="3:7" ht="14.25" customHeight="1" x14ac:dyDescent="0.3">
      <c r="C44" s="86">
        <v>38</v>
      </c>
      <c r="D44" s="84" t="s">
        <v>273</v>
      </c>
      <c r="E44" s="84" t="s">
        <v>267</v>
      </c>
      <c r="F44" s="85">
        <v>44531</v>
      </c>
      <c r="G44" s="84">
        <v>166353</v>
      </c>
    </row>
    <row r="45" spans="3:7" ht="14.25" customHeight="1" x14ac:dyDescent="0.3">
      <c r="C45" s="86">
        <v>39</v>
      </c>
      <c r="D45" s="84" t="s">
        <v>272</v>
      </c>
      <c r="E45" s="84" t="s">
        <v>271</v>
      </c>
      <c r="F45" s="85">
        <v>44531</v>
      </c>
      <c r="G45" s="84">
        <v>47888</v>
      </c>
    </row>
    <row r="46" spans="3:7" ht="14.25" customHeight="1" x14ac:dyDescent="0.3">
      <c r="C46" s="86">
        <v>40</v>
      </c>
      <c r="D46" s="84" t="s">
        <v>275</v>
      </c>
      <c r="E46" s="84" t="s">
        <v>267</v>
      </c>
      <c r="F46" s="85">
        <v>44409</v>
      </c>
      <c r="G46" s="84">
        <v>86220</v>
      </c>
    </row>
    <row r="47" spans="3:7" ht="14.25" customHeight="1" x14ac:dyDescent="0.3">
      <c r="C47" s="86">
        <v>41</v>
      </c>
      <c r="D47" s="84" t="s">
        <v>273</v>
      </c>
      <c r="E47" s="84" t="s">
        <v>267</v>
      </c>
      <c r="F47" s="85">
        <v>44287</v>
      </c>
      <c r="G47" s="84">
        <v>27542</v>
      </c>
    </row>
    <row r="48" spans="3:7" ht="14.25" customHeight="1" x14ac:dyDescent="0.3">
      <c r="C48" s="86">
        <v>42</v>
      </c>
      <c r="D48" s="84" t="s">
        <v>275</v>
      </c>
      <c r="E48" s="84" t="s">
        <v>267</v>
      </c>
      <c r="F48" s="85">
        <v>44287</v>
      </c>
      <c r="G48" s="84">
        <v>173199</v>
      </c>
    </row>
    <row r="49" spans="3:7" ht="14.25" customHeight="1" x14ac:dyDescent="0.3">
      <c r="C49" s="86">
        <v>43</v>
      </c>
      <c r="D49" s="84" t="s">
        <v>273</v>
      </c>
      <c r="E49" s="84" t="s">
        <v>269</v>
      </c>
      <c r="F49" s="85">
        <v>44409</v>
      </c>
      <c r="G49" s="84">
        <v>17711</v>
      </c>
    </row>
    <row r="50" spans="3:7" ht="14.25" customHeight="1" x14ac:dyDescent="0.3">
      <c r="C50" s="86">
        <v>44</v>
      </c>
      <c r="D50" s="84" t="s">
        <v>274</v>
      </c>
      <c r="E50" s="84" t="s">
        <v>267</v>
      </c>
      <c r="F50" s="85">
        <v>44470</v>
      </c>
      <c r="G50" s="84">
        <v>18670</v>
      </c>
    </row>
    <row r="51" spans="3:7" ht="14.25" customHeight="1" x14ac:dyDescent="0.3">
      <c r="C51" s="86">
        <v>45</v>
      </c>
      <c r="D51" s="84" t="s">
        <v>274</v>
      </c>
      <c r="E51" s="84" t="s">
        <v>269</v>
      </c>
      <c r="F51" s="85">
        <v>44256</v>
      </c>
      <c r="G51" s="84">
        <v>87460</v>
      </c>
    </row>
    <row r="52" spans="3:7" ht="14.25" customHeight="1" x14ac:dyDescent="0.3">
      <c r="C52" s="86">
        <v>46</v>
      </c>
      <c r="D52" s="84" t="s">
        <v>274</v>
      </c>
      <c r="E52" s="84" t="s">
        <v>271</v>
      </c>
      <c r="F52" s="85">
        <v>44348</v>
      </c>
      <c r="G52" s="84">
        <v>17043</v>
      </c>
    </row>
    <row r="53" spans="3:7" ht="14.25" customHeight="1" x14ac:dyDescent="0.3">
      <c r="C53" s="86">
        <v>47</v>
      </c>
      <c r="D53" s="84" t="s">
        <v>266</v>
      </c>
      <c r="E53" s="84" t="s">
        <v>268</v>
      </c>
      <c r="F53" s="85">
        <v>44197</v>
      </c>
      <c r="G53" s="86">
        <v>48442</v>
      </c>
    </row>
    <row r="54" spans="3:7" ht="14.25" customHeight="1" x14ac:dyDescent="0.3">
      <c r="C54" s="86">
        <v>48</v>
      </c>
      <c r="D54" s="84" t="s">
        <v>266</v>
      </c>
      <c r="E54" s="84" t="s">
        <v>270</v>
      </c>
      <c r="F54" s="85">
        <v>44287</v>
      </c>
      <c r="G54" s="86">
        <v>175220</v>
      </c>
    </row>
    <row r="55" spans="3:7" ht="14.25" customHeight="1" x14ac:dyDescent="0.3">
      <c r="C55" s="86">
        <v>49</v>
      </c>
      <c r="D55" s="84" t="s">
        <v>266</v>
      </c>
      <c r="E55" s="84" t="s">
        <v>268</v>
      </c>
      <c r="F55" s="85">
        <v>44501</v>
      </c>
      <c r="G55" s="86">
        <v>146394</v>
      </c>
    </row>
    <row r="56" spans="3:7" ht="14.25" customHeight="1" x14ac:dyDescent="0.3">
      <c r="C56" s="86">
        <v>50</v>
      </c>
      <c r="D56" s="84" t="s">
        <v>266</v>
      </c>
      <c r="E56" s="84" t="s">
        <v>269</v>
      </c>
      <c r="F56" s="85">
        <v>44531</v>
      </c>
      <c r="G56" s="86">
        <v>158679</v>
      </c>
    </row>
    <row r="57" spans="3:7" ht="14.25" customHeight="1" x14ac:dyDescent="0.3">
      <c r="C57" s="86">
        <v>51</v>
      </c>
      <c r="D57" s="84" t="s">
        <v>266</v>
      </c>
      <c r="E57" s="84" t="s">
        <v>271</v>
      </c>
      <c r="F57" s="85">
        <v>44501</v>
      </c>
      <c r="G57" s="86">
        <v>86186</v>
      </c>
    </row>
    <row r="58" spans="3:7" ht="14.25" customHeight="1" x14ac:dyDescent="0.3">
      <c r="C58" s="86">
        <v>52</v>
      </c>
      <c r="D58" s="84" t="s">
        <v>266</v>
      </c>
      <c r="E58" s="84" t="s">
        <v>270</v>
      </c>
      <c r="F58" s="85">
        <v>44378</v>
      </c>
      <c r="G58" s="86">
        <v>5850</v>
      </c>
    </row>
    <row r="59" spans="3:7" ht="14.25" customHeight="1" x14ac:dyDescent="0.3">
      <c r="C59" s="86">
        <v>53</v>
      </c>
      <c r="D59" s="84" t="s">
        <v>266</v>
      </c>
      <c r="E59" s="84" t="s">
        <v>270</v>
      </c>
      <c r="F59" s="85">
        <v>44348</v>
      </c>
      <c r="G59" s="86">
        <v>-15140</v>
      </c>
    </row>
    <row r="60" spans="3:7" ht="14.25" customHeight="1" x14ac:dyDescent="0.3">
      <c r="C60" s="86">
        <v>54</v>
      </c>
      <c r="D60" s="84" t="s">
        <v>266</v>
      </c>
      <c r="E60" s="84" t="s">
        <v>267</v>
      </c>
      <c r="F60" s="85">
        <v>44348</v>
      </c>
      <c r="G60" s="86">
        <v>190517</v>
      </c>
    </row>
    <row r="61" spans="3:7" ht="14.25" customHeight="1" x14ac:dyDescent="0.3">
      <c r="C61" s="86">
        <v>55</v>
      </c>
      <c r="D61" s="84" t="s">
        <v>266</v>
      </c>
      <c r="E61" s="84" t="s">
        <v>267</v>
      </c>
      <c r="F61" s="85">
        <v>44409</v>
      </c>
      <c r="G61" s="86">
        <v>131983</v>
      </c>
    </row>
    <row r="62" spans="3:7" ht="14.25" customHeight="1" x14ac:dyDescent="0.3">
      <c r="C62" s="86">
        <v>56</v>
      </c>
      <c r="D62" s="84" t="s">
        <v>266</v>
      </c>
      <c r="E62" s="84" t="s">
        <v>268</v>
      </c>
      <c r="F62" s="85">
        <v>44348</v>
      </c>
      <c r="G62" s="86">
        <v>137843</v>
      </c>
    </row>
    <row r="63" spans="3:7" ht="14.25" customHeight="1" x14ac:dyDescent="0.3">
      <c r="C63" s="86">
        <v>57</v>
      </c>
      <c r="D63" s="84" t="s">
        <v>266</v>
      </c>
      <c r="E63" s="84" t="s">
        <v>268</v>
      </c>
      <c r="F63" s="85">
        <v>44378</v>
      </c>
      <c r="G63" s="86">
        <v>96209</v>
      </c>
    </row>
    <row r="64" spans="3:7" ht="14.25" customHeight="1" x14ac:dyDescent="0.3">
      <c r="C64" s="86">
        <v>58</v>
      </c>
      <c r="D64" s="84" t="s">
        <v>266</v>
      </c>
      <c r="E64" s="84" t="s">
        <v>271</v>
      </c>
      <c r="F64" s="85">
        <v>44228</v>
      </c>
      <c r="G64" s="86">
        <v>134977</v>
      </c>
    </row>
    <row r="65" spans="3:7" ht="14.25" customHeight="1" x14ac:dyDescent="0.3">
      <c r="C65" s="86">
        <v>59</v>
      </c>
      <c r="D65" s="84" t="s">
        <v>266</v>
      </c>
      <c r="E65" s="84" t="s">
        <v>271</v>
      </c>
      <c r="F65" s="85">
        <v>44317</v>
      </c>
      <c r="G65" s="86">
        <v>59423</v>
      </c>
    </row>
    <row r="66" spans="3:7" ht="14.25" customHeight="1" x14ac:dyDescent="0.3">
      <c r="C66" s="86">
        <v>60</v>
      </c>
      <c r="D66" s="84" t="s">
        <v>266</v>
      </c>
      <c r="E66" s="84" t="s">
        <v>271</v>
      </c>
      <c r="F66" s="85">
        <v>44348</v>
      </c>
      <c r="G66" s="86">
        <v>32352</v>
      </c>
    </row>
    <row r="67" spans="3:7" ht="14.25" customHeight="1" x14ac:dyDescent="0.3">
      <c r="C67" s="86">
        <v>61</v>
      </c>
      <c r="D67" s="84" t="s">
        <v>266</v>
      </c>
      <c r="E67" s="84" t="s">
        <v>267</v>
      </c>
      <c r="F67" s="85">
        <v>44409</v>
      </c>
      <c r="G67" s="86">
        <v>19225</v>
      </c>
    </row>
    <row r="68" spans="3:7" ht="14.25" customHeight="1" x14ac:dyDescent="0.3">
      <c r="C68" s="86">
        <v>62</v>
      </c>
      <c r="D68" s="84" t="s">
        <v>266</v>
      </c>
      <c r="E68" s="84" t="s">
        <v>267</v>
      </c>
      <c r="F68" s="85">
        <v>44256</v>
      </c>
      <c r="G68" s="86">
        <v>150851</v>
      </c>
    </row>
    <row r="69" spans="3:7" ht="14.25" customHeight="1" x14ac:dyDescent="0.3">
      <c r="C69" s="86">
        <v>63</v>
      </c>
      <c r="D69" s="84" t="s">
        <v>266</v>
      </c>
      <c r="E69" s="84" t="s">
        <v>268</v>
      </c>
      <c r="F69" s="85">
        <v>44348</v>
      </c>
      <c r="G69" s="86">
        <v>7110</v>
      </c>
    </row>
    <row r="70" spans="3:7" ht="14.25" customHeight="1" x14ac:dyDescent="0.3">
      <c r="C70" s="86">
        <v>64</v>
      </c>
      <c r="D70" s="84" t="s">
        <v>266</v>
      </c>
      <c r="E70" s="84" t="s">
        <v>267</v>
      </c>
      <c r="F70" s="85">
        <v>44348</v>
      </c>
      <c r="G70" s="86">
        <v>259896</v>
      </c>
    </row>
    <row r="71" spans="3:7" ht="14.25" customHeight="1" x14ac:dyDescent="0.3">
      <c r="C71" s="86">
        <v>65</v>
      </c>
      <c r="D71" s="84" t="s">
        <v>266</v>
      </c>
      <c r="E71" s="84" t="s">
        <v>271</v>
      </c>
      <c r="F71" s="85">
        <v>44501</v>
      </c>
      <c r="G71" s="86">
        <v>222162</v>
      </c>
    </row>
    <row r="72" spans="3:7" ht="14.25" customHeight="1" x14ac:dyDescent="0.3">
      <c r="C72" s="86">
        <v>66</v>
      </c>
      <c r="D72" s="84" t="s">
        <v>266</v>
      </c>
      <c r="E72" s="84" t="s">
        <v>267</v>
      </c>
      <c r="F72" s="85">
        <v>44470</v>
      </c>
      <c r="G72" s="86">
        <v>5652</v>
      </c>
    </row>
    <row r="73" spans="3:7" ht="14.25" customHeight="1" x14ac:dyDescent="0.3">
      <c r="C73" s="86">
        <v>67</v>
      </c>
      <c r="D73" s="84" t="s">
        <v>266</v>
      </c>
      <c r="E73" s="84" t="s">
        <v>270</v>
      </c>
      <c r="F73" s="85">
        <v>44228</v>
      </c>
      <c r="G73" s="86">
        <v>173392</v>
      </c>
    </row>
    <row r="74" spans="3:7" ht="14.25" customHeight="1" x14ac:dyDescent="0.3">
      <c r="C74" s="86">
        <v>68</v>
      </c>
      <c r="D74" s="84" t="s">
        <v>266</v>
      </c>
      <c r="E74" s="84" t="s">
        <v>267</v>
      </c>
      <c r="F74" s="85">
        <v>44228</v>
      </c>
      <c r="G74" s="86">
        <v>230726</v>
      </c>
    </row>
    <row r="75" spans="3:7" ht="14.25" customHeight="1" x14ac:dyDescent="0.3">
      <c r="C75" s="86">
        <v>69</v>
      </c>
      <c r="D75" s="84" t="s">
        <v>266</v>
      </c>
      <c r="E75" s="84" t="s">
        <v>270</v>
      </c>
      <c r="F75" s="85">
        <v>44470</v>
      </c>
      <c r="G75" s="86">
        <v>154630</v>
      </c>
    </row>
    <row r="76" spans="3:7" ht="14.25" customHeight="1" x14ac:dyDescent="0.3">
      <c r="C76" s="86">
        <v>70</v>
      </c>
      <c r="D76" s="84" t="s">
        <v>266</v>
      </c>
      <c r="E76" s="84" t="s">
        <v>270</v>
      </c>
      <c r="F76" s="85">
        <v>44348</v>
      </c>
      <c r="G76" s="86">
        <v>161165</v>
      </c>
    </row>
    <row r="77" spans="3:7" ht="14.25" customHeight="1" x14ac:dyDescent="0.3">
      <c r="C77" s="86">
        <v>71</v>
      </c>
      <c r="D77" s="84" t="s">
        <v>266</v>
      </c>
      <c r="E77" s="84" t="s">
        <v>269</v>
      </c>
      <c r="F77" s="85">
        <v>44348</v>
      </c>
      <c r="G77" s="86">
        <v>6105</v>
      </c>
    </row>
    <row r="78" spans="3:7" ht="14.25" customHeight="1" x14ac:dyDescent="0.3">
      <c r="C78" s="86">
        <v>72</v>
      </c>
      <c r="D78" s="84" t="s">
        <v>266</v>
      </c>
      <c r="E78" s="84" t="s">
        <v>267</v>
      </c>
      <c r="F78" s="85">
        <v>44256</v>
      </c>
      <c r="G78" s="86">
        <v>34334</v>
      </c>
    </row>
    <row r="79" spans="3:7" ht="14.25" customHeight="1" x14ac:dyDescent="0.3">
      <c r="C79" s="86">
        <v>73</v>
      </c>
      <c r="D79" s="84" t="s">
        <v>266</v>
      </c>
      <c r="E79" s="84" t="s">
        <v>271</v>
      </c>
      <c r="F79" s="85">
        <v>44531</v>
      </c>
      <c r="G79" s="86">
        <v>8406</v>
      </c>
    </row>
    <row r="80" spans="3:7" ht="14.25" customHeight="1" x14ac:dyDescent="0.3">
      <c r="C80" s="86">
        <v>74</v>
      </c>
      <c r="D80" s="84" t="s">
        <v>266</v>
      </c>
      <c r="E80" s="84" t="s">
        <v>271</v>
      </c>
      <c r="F80" s="85">
        <v>44348</v>
      </c>
      <c r="G80" s="86">
        <v>27137</v>
      </c>
    </row>
    <row r="81" spans="3:7" ht="14.25" customHeight="1" x14ac:dyDescent="0.3">
      <c r="C81" s="86">
        <v>75</v>
      </c>
      <c r="D81" s="84" t="s">
        <v>266</v>
      </c>
      <c r="E81" s="84" t="s">
        <v>271</v>
      </c>
      <c r="F81" s="85">
        <v>44378</v>
      </c>
      <c r="G81" s="86">
        <v>7819</v>
      </c>
    </row>
    <row r="82" spans="3:7" ht="14.25" customHeight="1" x14ac:dyDescent="0.3">
      <c r="C82" s="86">
        <v>76</v>
      </c>
      <c r="D82" s="84" t="s">
        <v>266</v>
      </c>
      <c r="E82" s="84" t="s">
        <v>270</v>
      </c>
      <c r="F82" s="85">
        <v>44440</v>
      </c>
      <c r="G82" s="86">
        <v>193691</v>
      </c>
    </row>
    <row r="83" spans="3:7" ht="14.25" customHeight="1" x14ac:dyDescent="0.3">
      <c r="C83" s="86">
        <v>77</v>
      </c>
      <c r="D83" s="84" t="s">
        <v>266</v>
      </c>
      <c r="E83" s="84" t="s">
        <v>270</v>
      </c>
      <c r="F83" s="85">
        <v>44378</v>
      </c>
      <c r="G83" s="86">
        <v>229218</v>
      </c>
    </row>
    <row r="84" spans="3:7" ht="14.25" customHeight="1" x14ac:dyDescent="0.3">
      <c r="C84" s="86">
        <v>78</v>
      </c>
      <c r="D84" s="84" t="s">
        <v>266</v>
      </c>
      <c r="E84" s="84" t="s">
        <v>267</v>
      </c>
      <c r="F84" s="85">
        <v>44317</v>
      </c>
      <c r="G84" s="86">
        <v>82968</v>
      </c>
    </row>
    <row r="85" spans="3:7" ht="14.25" customHeight="1" x14ac:dyDescent="0.3">
      <c r="C85" s="86">
        <v>79</v>
      </c>
      <c r="D85" s="84" t="s">
        <v>266</v>
      </c>
      <c r="E85" s="84" t="s">
        <v>268</v>
      </c>
      <c r="F85" s="85">
        <v>44348</v>
      </c>
      <c r="G85" s="86">
        <v>234786</v>
      </c>
    </row>
    <row r="86" spans="3:7" ht="14.25" customHeight="1" x14ac:dyDescent="0.3">
      <c r="C86" s="86">
        <v>80</v>
      </c>
      <c r="D86" s="84" t="s">
        <v>266</v>
      </c>
      <c r="E86" s="84" t="s">
        <v>270</v>
      </c>
      <c r="F86" s="85">
        <v>44470</v>
      </c>
      <c r="G86" s="86">
        <v>249705</v>
      </c>
    </row>
    <row r="87" spans="3:7" ht="14.25" customHeight="1" x14ac:dyDescent="0.3">
      <c r="C87" s="86">
        <v>81</v>
      </c>
      <c r="D87" s="84" t="s">
        <v>272</v>
      </c>
      <c r="E87" s="84" t="s">
        <v>269</v>
      </c>
      <c r="F87" s="85">
        <v>44409</v>
      </c>
      <c r="G87" s="86">
        <v>22746</v>
      </c>
    </row>
    <row r="88" spans="3:7" ht="14.25" customHeight="1" x14ac:dyDescent="0.3">
      <c r="C88" s="86">
        <v>82</v>
      </c>
      <c r="D88" s="84" t="s">
        <v>272</v>
      </c>
      <c r="E88" s="84" t="s">
        <v>270</v>
      </c>
      <c r="F88" s="85">
        <v>44409</v>
      </c>
      <c r="G88" s="86">
        <v>85536</v>
      </c>
    </row>
    <row r="89" spans="3:7" ht="14.25" customHeight="1" x14ac:dyDescent="0.3">
      <c r="C89" s="86">
        <v>83</v>
      </c>
      <c r="D89" s="84" t="s">
        <v>272</v>
      </c>
      <c r="E89" s="84" t="s">
        <v>268</v>
      </c>
      <c r="F89" s="85">
        <v>44501</v>
      </c>
      <c r="G89" s="86">
        <v>25301</v>
      </c>
    </row>
    <row r="90" spans="3:7" ht="14.25" customHeight="1" x14ac:dyDescent="0.3">
      <c r="C90" s="86">
        <v>84</v>
      </c>
      <c r="D90" s="84" t="s">
        <v>274</v>
      </c>
      <c r="E90" s="84" t="s">
        <v>270</v>
      </c>
      <c r="F90" s="85">
        <v>44378</v>
      </c>
      <c r="G90" s="86">
        <v>152936</v>
      </c>
    </row>
    <row r="91" spans="3:7" ht="14.25" customHeight="1" x14ac:dyDescent="0.3">
      <c r="C91" s="86">
        <v>85</v>
      </c>
      <c r="D91" s="84" t="s">
        <v>274</v>
      </c>
      <c r="E91" s="84" t="s">
        <v>270</v>
      </c>
      <c r="F91" s="85">
        <v>44409</v>
      </c>
      <c r="G91" s="86">
        <v>124717</v>
      </c>
    </row>
    <row r="92" spans="3:7" ht="14.25" customHeight="1" x14ac:dyDescent="0.3">
      <c r="C92" s="86">
        <v>86</v>
      </c>
      <c r="D92" s="84" t="s">
        <v>275</v>
      </c>
      <c r="E92" s="84" t="s">
        <v>270</v>
      </c>
      <c r="F92" s="85">
        <v>44531</v>
      </c>
      <c r="G92" s="86">
        <v>198140</v>
      </c>
    </row>
    <row r="93" spans="3:7" ht="14.25" customHeight="1" x14ac:dyDescent="0.3">
      <c r="C93" s="86">
        <v>87</v>
      </c>
      <c r="D93" s="84" t="s">
        <v>275</v>
      </c>
      <c r="E93" s="84" t="s">
        <v>271</v>
      </c>
      <c r="F93" s="85">
        <v>44409</v>
      </c>
      <c r="G93" s="86">
        <v>99343</v>
      </c>
    </row>
    <row r="94" spans="3:7" ht="14.25" customHeight="1" x14ac:dyDescent="0.3">
      <c r="C94" s="86">
        <v>88</v>
      </c>
      <c r="D94" s="84" t="s">
        <v>274</v>
      </c>
      <c r="E94" s="84" t="s">
        <v>270</v>
      </c>
      <c r="F94" s="85">
        <v>44197</v>
      </c>
      <c r="G94" s="86">
        <v>41318</v>
      </c>
    </row>
    <row r="95" spans="3:7" ht="14.25" customHeight="1" x14ac:dyDescent="0.3">
      <c r="C95" s="86">
        <v>89</v>
      </c>
      <c r="D95" s="84" t="s">
        <v>274</v>
      </c>
      <c r="E95" s="84" t="s">
        <v>268</v>
      </c>
      <c r="F95" s="85">
        <v>44501</v>
      </c>
      <c r="G95" s="86">
        <v>211082</v>
      </c>
    </row>
    <row r="96" spans="3:7" ht="14.25" customHeight="1" x14ac:dyDescent="0.3">
      <c r="C96" s="86">
        <v>90</v>
      </c>
      <c r="D96" s="84" t="s">
        <v>273</v>
      </c>
      <c r="E96" s="84" t="s">
        <v>270</v>
      </c>
      <c r="F96" s="85">
        <v>44197</v>
      </c>
      <c r="G96" s="86">
        <v>8675</v>
      </c>
    </row>
    <row r="97" spans="3:7" ht="14.25" customHeight="1" x14ac:dyDescent="0.3">
      <c r="C97" s="86">
        <v>91</v>
      </c>
      <c r="D97" s="84" t="s">
        <v>273</v>
      </c>
      <c r="E97" s="84" t="s">
        <v>269</v>
      </c>
      <c r="F97" s="85">
        <v>44256</v>
      </c>
      <c r="G97" s="86">
        <v>132363</v>
      </c>
    </row>
    <row r="98" spans="3:7" ht="14.25" customHeight="1" x14ac:dyDescent="0.3">
      <c r="C98" s="86">
        <v>92</v>
      </c>
      <c r="D98" s="84" t="s">
        <v>272</v>
      </c>
      <c r="E98" s="84" t="s">
        <v>267</v>
      </c>
      <c r="F98" s="85">
        <v>44531</v>
      </c>
      <c r="G98" s="86">
        <v>130275</v>
      </c>
    </row>
    <row r="99" spans="3:7" ht="14.25" customHeight="1" x14ac:dyDescent="0.3">
      <c r="C99" s="86">
        <v>93</v>
      </c>
      <c r="D99" s="84" t="s">
        <v>273</v>
      </c>
      <c r="E99" s="84" t="s">
        <v>270</v>
      </c>
      <c r="F99" s="85">
        <v>44470</v>
      </c>
      <c r="G99" s="86">
        <v>174302</v>
      </c>
    </row>
    <row r="100" spans="3:7" ht="14.25" customHeight="1" x14ac:dyDescent="0.3">
      <c r="C100" s="86">
        <v>94</v>
      </c>
      <c r="D100" s="84" t="s">
        <v>275</v>
      </c>
      <c r="E100" s="84" t="s">
        <v>269</v>
      </c>
      <c r="F100" s="85">
        <v>44256</v>
      </c>
      <c r="G100" s="86">
        <v>126174</v>
      </c>
    </row>
    <row r="101" spans="3:7" ht="14.25" customHeight="1" x14ac:dyDescent="0.3">
      <c r="C101" s="86">
        <v>95</v>
      </c>
      <c r="D101" s="84" t="s">
        <v>273</v>
      </c>
      <c r="E101" s="84" t="s">
        <v>268</v>
      </c>
      <c r="F101" s="85">
        <v>44470</v>
      </c>
      <c r="G101" s="86">
        <v>13328</v>
      </c>
    </row>
    <row r="102" spans="3:7" ht="14.25" customHeight="1" x14ac:dyDescent="0.3">
      <c r="C102" s="86">
        <v>96</v>
      </c>
      <c r="D102" s="84" t="s">
        <v>273</v>
      </c>
      <c r="E102" s="84" t="s">
        <v>271</v>
      </c>
      <c r="F102" s="85">
        <v>44256</v>
      </c>
      <c r="G102" s="86">
        <v>48808</v>
      </c>
    </row>
    <row r="103" spans="3:7" ht="14.25" customHeight="1" x14ac:dyDescent="0.3">
      <c r="C103" s="86">
        <v>97</v>
      </c>
      <c r="D103" s="84" t="s">
        <v>274</v>
      </c>
      <c r="E103" s="84" t="s">
        <v>268</v>
      </c>
      <c r="F103" s="85">
        <v>44317</v>
      </c>
      <c r="G103" s="86">
        <v>258583</v>
      </c>
    </row>
    <row r="104" spans="3:7" ht="14.25" customHeight="1" x14ac:dyDescent="0.3">
      <c r="C104" s="86">
        <v>98</v>
      </c>
      <c r="D104" s="84" t="s">
        <v>272</v>
      </c>
      <c r="E104" s="84" t="s">
        <v>267</v>
      </c>
      <c r="F104" s="85">
        <v>44228</v>
      </c>
      <c r="G104" s="86">
        <v>33850</v>
      </c>
    </row>
    <row r="105" spans="3:7" ht="14.25" customHeight="1" x14ac:dyDescent="0.3">
      <c r="C105" s="86">
        <v>99</v>
      </c>
      <c r="D105" s="84" t="s">
        <v>272</v>
      </c>
      <c r="E105" s="84" t="s">
        <v>268</v>
      </c>
      <c r="F105" s="85">
        <v>44440</v>
      </c>
      <c r="G105" s="86">
        <v>147727</v>
      </c>
    </row>
    <row r="106" spans="3:7" ht="14.25" customHeight="1" x14ac:dyDescent="0.3">
      <c r="C106" s="86">
        <v>100</v>
      </c>
      <c r="D106" s="84" t="s">
        <v>275</v>
      </c>
      <c r="E106" s="84" t="s">
        <v>268</v>
      </c>
      <c r="F106" s="85">
        <v>44409</v>
      </c>
      <c r="G106" s="86">
        <v>109849</v>
      </c>
    </row>
    <row r="107" spans="3:7" ht="14.25" customHeight="1" x14ac:dyDescent="0.3">
      <c r="C107" s="86">
        <v>101</v>
      </c>
      <c r="D107" s="84" t="s">
        <v>272</v>
      </c>
      <c r="E107" s="84" t="s">
        <v>268</v>
      </c>
      <c r="F107" s="85">
        <v>44470</v>
      </c>
      <c r="G107" s="86">
        <v>231047</v>
      </c>
    </row>
    <row r="108" spans="3:7" ht="14.25" customHeight="1" x14ac:dyDescent="0.3">
      <c r="C108" s="86">
        <v>102</v>
      </c>
      <c r="D108" s="84" t="s">
        <v>274</v>
      </c>
      <c r="E108" s="84" t="s">
        <v>267</v>
      </c>
      <c r="F108" s="85">
        <v>44378</v>
      </c>
      <c r="G108" s="86">
        <v>219148</v>
      </c>
    </row>
    <row r="109" spans="3:7" ht="14.25" customHeight="1" x14ac:dyDescent="0.3">
      <c r="C109" s="86">
        <v>103</v>
      </c>
      <c r="D109" s="84" t="s">
        <v>272</v>
      </c>
      <c r="E109" s="84" t="s">
        <v>271</v>
      </c>
      <c r="F109" s="85">
        <v>44228</v>
      </c>
      <c r="G109" s="86">
        <v>187979</v>
      </c>
    </row>
    <row r="110" spans="3:7" ht="14.25" customHeight="1" x14ac:dyDescent="0.3">
      <c r="C110" s="86">
        <v>104</v>
      </c>
      <c r="D110" s="84" t="s">
        <v>275</v>
      </c>
      <c r="E110" s="84" t="s">
        <v>267</v>
      </c>
      <c r="F110" s="85">
        <v>44348</v>
      </c>
      <c r="G110" s="86">
        <v>91931</v>
      </c>
    </row>
    <row r="111" spans="3:7" ht="14.25" customHeight="1" x14ac:dyDescent="0.3">
      <c r="C111" s="86">
        <v>105</v>
      </c>
      <c r="D111" s="84" t="s">
        <v>273</v>
      </c>
      <c r="E111" s="84" t="s">
        <v>270</v>
      </c>
      <c r="F111" s="85">
        <v>44531</v>
      </c>
      <c r="G111" s="86">
        <v>152076</v>
      </c>
    </row>
    <row r="112" spans="3:7" ht="14.25" customHeight="1" x14ac:dyDescent="0.3">
      <c r="C112" s="86">
        <v>106</v>
      </c>
      <c r="D112" s="84" t="s">
        <v>272</v>
      </c>
      <c r="E112" s="84" t="s">
        <v>267</v>
      </c>
      <c r="F112" s="85">
        <v>44440</v>
      </c>
      <c r="G112" s="86">
        <v>213879</v>
      </c>
    </row>
    <row r="113" spans="3:7" ht="14.25" customHeight="1" x14ac:dyDescent="0.3">
      <c r="C113" s="86">
        <v>107</v>
      </c>
      <c r="D113" s="84" t="s">
        <v>273</v>
      </c>
      <c r="E113" s="84" t="s">
        <v>267</v>
      </c>
      <c r="F113" s="85">
        <v>44228</v>
      </c>
      <c r="G113" s="86">
        <v>7298</v>
      </c>
    </row>
    <row r="114" spans="3:7" ht="14.25" customHeight="1" x14ac:dyDescent="0.3">
      <c r="C114" s="86">
        <v>108</v>
      </c>
      <c r="D114" s="84" t="s">
        <v>272</v>
      </c>
      <c r="E114" s="84" t="s">
        <v>270</v>
      </c>
      <c r="F114" s="85">
        <v>44197</v>
      </c>
      <c r="G114" s="86">
        <v>1661</v>
      </c>
    </row>
    <row r="115" spans="3:7" ht="14.25" customHeight="1" x14ac:dyDescent="0.3">
      <c r="C115" s="86">
        <v>109</v>
      </c>
      <c r="D115" s="84" t="s">
        <v>275</v>
      </c>
      <c r="E115" s="84" t="s">
        <v>267</v>
      </c>
      <c r="F115" s="85">
        <v>44228</v>
      </c>
      <c r="G115" s="86">
        <v>13845</v>
      </c>
    </row>
    <row r="116" spans="3:7" ht="14.25" customHeight="1" x14ac:dyDescent="0.3">
      <c r="C116" s="86">
        <v>110</v>
      </c>
      <c r="D116" s="84" t="s">
        <v>272</v>
      </c>
      <c r="E116" s="84" t="s">
        <v>269</v>
      </c>
      <c r="F116" s="85">
        <v>44501</v>
      </c>
      <c r="G116" s="86">
        <v>188860</v>
      </c>
    </row>
    <row r="117" spans="3:7" ht="14.25" customHeight="1" x14ac:dyDescent="0.3">
      <c r="C117" s="86">
        <v>111</v>
      </c>
      <c r="D117" s="84" t="s">
        <v>275</v>
      </c>
      <c r="E117" s="84" t="s">
        <v>269</v>
      </c>
      <c r="F117" s="85">
        <v>44378</v>
      </c>
      <c r="G117" s="86">
        <v>36547</v>
      </c>
    </row>
    <row r="118" spans="3:7" ht="14.25" customHeight="1" x14ac:dyDescent="0.3">
      <c r="C118" s="86">
        <v>112</v>
      </c>
      <c r="D118" s="84" t="s">
        <v>273</v>
      </c>
      <c r="E118" s="84" t="s">
        <v>270</v>
      </c>
      <c r="F118" s="85">
        <v>44531</v>
      </c>
      <c r="G118" s="86">
        <v>60882</v>
      </c>
    </row>
    <row r="119" spans="3:7" ht="14.25" customHeight="1" x14ac:dyDescent="0.3">
      <c r="C119" s="86">
        <v>113</v>
      </c>
      <c r="D119" s="84" t="s">
        <v>275</v>
      </c>
      <c r="E119" s="84" t="s">
        <v>268</v>
      </c>
      <c r="F119" s="85">
        <v>44378</v>
      </c>
      <c r="G119" s="86">
        <v>26819</v>
      </c>
    </row>
    <row r="120" spans="3:7" ht="14.25" customHeight="1" x14ac:dyDescent="0.3">
      <c r="C120" s="86">
        <v>114</v>
      </c>
      <c r="D120" s="84" t="s">
        <v>272</v>
      </c>
      <c r="E120" s="84" t="s">
        <v>268</v>
      </c>
      <c r="F120" s="85">
        <v>44348</v>
      </c>
      <c r="G120" s="86">
        <v>139728</v>
      </c>
    </row>
    <row r="121" spans="3:7" ht="14.25" customHeight="1" x14ac:dyDescent="0.3">
      <c r="C121" s="86">
        <v>115</v>
      </c>
      <c r="D121" s="84" t="s">
        <v>275</v>
      </c>
      <c r="E121" s="84" t="s">
        <v>269</v>
      </c>
      <c r="F121" s="85">
        <v>44440</v>
      </c>
      <c r="G121" s="86">
        <v>220591</v>
      </c>
    </row>
    <row r="122" spans="3:7" ht="14.25" customHeight="1" x14ac:dyDescent="0.3">
      <c r="C122" s="86">
        <v>116</v>
      </c>
      <c r="D122" s="84" t="s">
        <v>272</v>
      </c>
      <c r="E122" s="84" t="s">
        <v>270</v>
      </c>
      <c r="F122" s="85">
        <v>44348</v>
      </c>
      <c r="G122" s="86">
        <v>216695</v>
      </c>
    </row>
    <row r="123" spans="3:7" ht="14.25" customHeight="1" x14ac:dyDescent="0.3">
      <c r="C123" s="86">
        <v>117</v>
      </c>
      <c r="D123" s="84" t="s">
        <v>275</v>
      </c>
      <c r="E123" s="84" t="s">
        <v>268</v>
      </c>
      <c r="F123" s="85">
        <v>44317</v>
      </c>
      <c r="G123" s="86">
        <v>57755</v>
      </c>
    </row>
    <row r="124" spans="3:7" ht="14.25" customHeight="1" x14ac:dyDescent="0.3">
      <c r="C124" s="86">
        <v>118</v>
      </c>
      <c r="D124" s="84" t="s">
        <v>273</v>
      </c>
      <c r="E124" s="84" t="s">
        <v>269</v>
      </c>
      <c r="F124" s="85">
        <v>44409</v>
      </c>
      <c r="G124" s="86">
        <v>102572</v>
      </c>
    </row>
    <row r="125" spans="3:7" ht="14.25" customHeight="1" x14ac:dyDescent="0.3">
      <c r="C125" s="86">
        <v>119</v>
      </c>
      <c r="D125" s="84" t="s">
        <v>272</v>
      </c>
      <c r="E125" s="84" t="s">
        <v>271</v>
      </c>
      <c r="F125" s="85">
        <v>44409</v>
      </c>
      <c r="G125" s="86">
        <v>229197</v>
      </c>
    </row>
    <row r="126" spans="3:7" ht="14.25" customHeight="1" x14ac:dyDescent="0.3">
      <c r="C126" s="86">
        <v>120</v>
      </c>
      <c r="D126" s="84" t="s">
        <v>275</v>
      </c>
      <c r="E126" s="84" t="s">
        <v>269</v>
      </c>
      <c r="F126" s="85">
        <v>44409</v>
      </c>
      <c r="G126" s="86">
        <v>19002</v>
      </c>
    </row>
    <row r="127" spans="3:7" ht="14.25" customHeight="1" x14ac:dyDescent="0.3">
      <c r="C127" s="86">
        <v>121</v>
      </c>
      <c r="D127" s="84" t="s">
        <v>266</v>
      </c>
      <c r="E127" s="84" t="s">
        <v>267</v>
      </c>
      <c r="F127" s="85">
        <v>44440</v>
      </c>
      <c r="G127" s="86">
        <v>209590</v>
      </c>
    </row>
    <row r="128" spans="3:7" ht="14.25" customHeight="1" x14ac:dyDescent="0.3">
      <c r="C128" s="86">
        <v>122</v>
      </c>
      <c r="D128" s="84" t="s">
        <v>266</v>
      </c>
      <c r="E128" s="84" t="s">
        <v>271</v>
      </c>
      <c r="F128" s="85">
        <v>44531</v>
      </c>
      <c r="G128" s="86">
        <v>135311</v>
      </c>
    </row>
    <row r="129" spans="3:7" ht="14.25" customHeight="1" x14ac:dyDescent="0.3">
      <c r="C129" s="86">
        <v>123</v>
      </c>
      <c r="D129" s="84" t="s">
        <v>266</v>
      </c>
      <c r="E129" s="84" t="s">
        <v>268</v>
      </c>
      <c r="F129" s="85">
        <v>44348</v>
      </c>
      <c r="G129" s="86">
        <v>115261</v>
      </c>
    </row>
    <row r="130" spans="3:7" ht="14.25" customHeight="1" x14ac:dyDescent="0.3">
      <c r="C130" s="86">
        <v>124</v>
      </c>
      <c r="D130" s="84" t="s">
        <v>266</v>
      </c>
      <c r="E130" s="84" t="s">
        <v>267</v>
      </c>
      <c r="F130" s="85">
        <v>44287</v>
      </c>
      <c r="G130" s="86">
        <v>220171</v>
      </c>
    </row>
    <row r="131" spans="3:7" ht="14.25" customHeight="1" x14ac:dyDescent="0.3">
      <c r="C131" s="86">
        <v>125</v>
      </c>
      <c r="D131" s="84" t="s">
        <v>266</v>
      </c>
      <c r="E131" s="84" t="s">
        <v>268</v>
      </c>
      <c r="F131" s="85">
        <v>44531</v>
      </c>
      <c r="G131" s="86">
        <v>9682</v>
      </c>
    </row>
    <row r="132" spans="3:7" ht="14.25" customHeight="1" x14ac:dyDescent="0.3">
      <c r="C132" s="86">
        <v>126</v>
      </c>
      <c r="D132" s="84" t="s">
        <v>266</v>
      </c>
      <c r="E132" s="84" t="s">
        <v>269</v>
      </c>
      <c r="F132" s="85">
        <v>44531</v>
      </c>
      <c r="G132" s="86">
        <v>81048</v>
      </c>
    </row>
    <row r="133" spans="3:7" ht="14.25" customHeight="1" x14ac:dyDescent="0.3">
      <c r="C133" s="86">
        <v>127</v>
      </c>
      <c r="D133" s="84" t="s">
        <v>266</v>
      </c>
      <c r="E133" s="84" t="s">
        <v>271</v>
      </c>
      <c r="F133" s="85">
        <v>44228</v>
      </c>
      <c r="G133" s="86">
        <v>155266</v>
      </c>
    </row>
    <row r="134" spans="3:7" ht="14.25" customHeight="1" x14ac:dyDescent="0.3">
      <c r="C134" s="86">
        <v>128</v>
      </c>
      <c r="D134" s="84" t="s">
        <v>266</v>
      </c>
      <c r="E134" s="84" t="s">
        <v>269</v>
      </c>
      <c r="F134" s="85">
        <v>44317</v>
      </c>
      <c r="G134" s="86">
        <v>24879</v>
      </c>
    </row>
    <row r="135" spans="3:7" ht="14.25" customHeight="1" x14ac:dyDescent="0.3">
      <c r="C135" s="86">
        <v>129</v>
      </c>
      <c r="D135" s="84" t="s">
        <v>266</v>
      </c>
      <c r="E135" s="84" t="s">
        <v>271</v>
      </c>
      <c r="F135" s="85">
        <v>44470</v>
      </c>
      <c r="G135" s="86">
        <v>24838</v>
      </c>
    </row>
    <row r="136" spans="3:7" ht="14.25" customHeight="1" x14ac:dyDescent="0.3">
      <c r="C136" s="86">
        <v>130</v>
      </c>
      <c r="D136" s="84" t="s">
        <v>266</v>
      </c>
      <c r="E136" s="84" t="s">
        <v>271</v>
      </c>
      <c r="F136" s="85">
        <v>44228</v>
      </c>
      <c r="G136" s="86">
        <v>105602</v>
      </c>
    </row>
    <row r="137" spans="3:7" ht="14.25" customHeight="1" x14ac:dyDescent="0.3">
      <c r="C137" s="86">
        <v>131</v>
      </c>
      <c r="D137" s="84" t="s">
        <v>266</v>
      </c>
      <c r="E137" s="84" t="s">
        <v>270</v>
      </c>
      <c r="F137" s="85">
        <v>44287</v>
      </c>
      <c r="G137" s="86">
        <v>214102</v>
      </c>
    </row>
    <row r="138" spans="3:7" ht="14.25" customHeight="1" x14ac:dyDescent="0.3">
      <c r="C138" s="86">
        <v>132</v>
      </c>
      <c r="D138" s="84" t="s">
        <v>266</v>
      </c>
      <c r="E138" s="84" t="s">
        <v>270</v>
      </c>
      <c r="F138" s="85">
        <v>44440</v>
      </c>
      <c r="G138" s="86">
        <v>27327</v>
      </c>
    </row>
    <row r="139" spans="3:7" ht="14.25" customHeight="1" x14ac:dyDescent="0.3">
      <c r="C139" s="86">
        <v>133</v>
      </c>
      <c r="D139" s="84" t="s">
        <v>266</v>
      </c>
      <c r="E139" s="84" t="s">
        <v>268</v>
      </c>
      <c r="F139" s="85">
        <v>44197</v>
      </c>
      <c r="G139" s="86">
        <v>142596</v>
      </c>
    </row>
    <row r="140" spans="3:7" ht="14.25" customHeight="1" x14ac:dyDescent="0.3">
      <c r="C140" s="86">
        <v>134</v>
      </c>
      <c r="D140" s="84" t="s">
        <v>266</v>
      </c>
      <c r="E140" s="84" t="s">
        <v>268</v>
      </c>
      <c r="F140" s="85">
        <v>44348</v>
      </c>
      <c r="G140" s="86">
        <v>165992</v>
      </c>
    </row>
    <row r="141" spans="3:7" ht="14.25" customHeight="1" x14ac:dyDescent="0.3">
      <c r="C141" s="86">
        <v>135</v>
      </c>
      <c r="D141" s="84" t="s">
        <v>266</v>
      </c>
      <c r="E141" s="84" t="s">
        <v>270</v>
      </c>
      <c r="F141" s="85">
        <v>44531</v>
      </c>
      <c r="G141" s="86">
        <v>129328</v>
      </c>
    </row>
    <row r="142" spans="3:7" ht="14.25" customHeight="1" x14ac:dyDescent="0.3">
      <c r="C142" s="86">
        <v>136</v>
      </c>
      <c r="D142" s="84" t="s">
        <v>266</v>
      </c>
      <c r="E142" s="84" t="s">
        <v>267</v>
      </c>
      <c r="F142" s="85">
        <v>44470</v>
      </c>
      <c r="G142" s="86">
        <v>86460</v>
      </c>
    </row>
    <row r="143" spans="3:7" ht="14.25" customHeight="1" x14ac:dyDescent="0.3">
      <c r="C143" s="86">
        <v>137</v>
      </c>
      <c r="D143" s="84" t="s">
        <v>266</v>
      </c>
      <c r="E143" s="84" t="s">
        <v>267</v>
      </c>
      <c r="F143" s="85">
        <v>44228</v>
      </c>
      <c r="G143" s="86">
        <v>22003</v>
      </c>
    </row>
    <row r="144" spans="3:7" ht="14.25" customHeight="1" x14ac:dyDescent="0.3">
      <c r="C144" s="86">
        <v>138</v>
      </c>
      <c r="D144" s="84" t="s">
        <v>266</v>
      </c>
      <c r="E144" s="84" t="s">
        <v>268</v>
      </c>
      <c r="F144" s="85">
        <v>44378</v>
      </c>
      <c r="G144" s="86">
        <v>44394</v>
      </c>
    </row>
    <row r="145" spans="3:7" ht="14.25" customHeight="1" x14ac:dyDescent="0.3">
      <c r="C145" s="86">
        <v>139</v>
      </c>
      <c r="D145" s="84" t="s">
        <v>266</v>
      </c>
      <c r="E145" s="84" t="s">
        <v>267</v>
      </c>
      <c r="F145" s="85">
        <v>44440</v>
      </c>
      <c r="G145" s="86">
        <v>217075</v>
      </c>
    </row>
    <row r="146" spans="3:7" ht="14.25" customHeight="1" x14ac:dyDescent="0.3">
      <c r="C146" s="86">
        <v>140</v>
      </c>
      <c r="D146" s="84" t="s">
        <v>266</v>
      </c>
      <c r="E146" s="84" t="s">
        <v>269</v>
      </c>
      <c r="F146" s="85">
        <v>44228</v>
      </c>
      <c r="G146" s="86">
        <v>56810</v>
      </c>
    </row>
    <row r="147" spans="3:7" ht="14.25" customHeight="1" x14ac:dyDescent="0.3">
      <c r="C147" s="86">
        <v>141</v>
      </c>
      <c r="D147" s="84" t="s">
        <v>266</v>
      </c>
      <c r="E147" s="84" t="s">
        <v>267</v>
      </c>
      <c r="F147" s="85">
        <v>44470</v>
      </c>
      <c r="G147" s="86">
        <v>169915</v>
      </c>
    </row>
    <row r="148" spans="3:7" ht="14.25" customHeight="1" x14ac:dyDescent="0.3">
      <c r="C148" s="86">
        <v>142</v>
      </c>
      <c r="D148" s="84" t="s">
        <v>266</v>
      </c>
      <c r="E148" s="84" t="s">
        <v>271</v>
      </c>
      <c r="F148" s="85">
        <v>44409</v>
      </c>
      <c r="G148" s="86">
        <v>217962</v>
      </c>
    </row>
    <row r="149" spans="3:7" ht="14.25" customHeight="1" x14ac:dyDescent="0.3">
      <c r="C149" s="86">
        <v>143</v>
      </c>
      <c r="D149" s="84" t="s">
        <v>266</v>
      </c>
      <c r="E149" s="84" t="s">
        <v>271</v>
      </c>
      <c r="F149" s="85">
        <v>44317</v>
      </c>
      <c r="G149" s="86">
        <v>166824</v>
      </c>
    </row>
    <row r="150" spans="3:7" ht="14.25" customHeight="1" x14ac:dyDescent="0.3">
      <c r="C150" s="86">
        <v>144</v>
      </c>
      <c r="D150" s="84" t="s">
        <v>266</v>
      </c>
      <c r="E150" s="84" t="s">
        <v>268</v>
      </c>
      <c r="F150" s="85">
        <v>44287</v>
      </c>
      <c r="G150" s="86">
        <v>35096</v>
      </c>
    </row>
    <row r="151" spans="3:7" ht="14.25" customHeight="1" x14ac:dyDescent="0.3">
      <c r="C151" s="86">
        <v>145</v>
      </c>
      <c r="D151" s="84" t="s">
        <v>266</v>
      </c>
      <c r="E151" s="84" t="s">
        <v>271</v>
      </c>
      <c r="F151" s="85">
        <v>44378</v>
      </c>
      <c r="G151" s="86">
        <v>64755</v>
      </c>
    </row>
    <row r="152" spans="3:7" ht="14.25" customHeight="1" x14ac:dyDescent="0.3">
      <c r="C152" s="86">
        <v>146</v>
      </c>
      <c r="D152" s="84" t="s">
        <v>266</v>
      </c>
      <c r="E152" s="84" t="s">
        <v>269</v>
      </c>
      <c r="F152" s="85">
        <v>44317</v>
      </c>
      <c r="G152" s="86">
        <v>8950</v>
      </c>
    </row>
    <row r="153" spans="3:7" ht="14.25" customHeight="1" x14ac:dyDescent="0.3">
      <c r="C153" s="86">
        <v>147</v>
      </c>
      <c r="D153" s="84" t="s">
        <v>266</v>
      </c>
      <c r="E153" s="84" t="s">
        <v>269</v>
      </c>
      <c r="F153" s="85">
        <v>44197</v>
      </c>
      <c r="G153" s="86">
        <v>210209</v>
      </c>
    </row>
    <row r="154" spans="3:7" ht="14.25" customHeight="1" x14ac:dyDescent="0.3">
      <c r="C154" s="86">
        <v>148</v>
      </c>
      <c r="D154" s="84" t="s">
        <v>266</v>
      </c>
      <c r="E154" s="84" t="s">
        <v>267</v>
      </c>
      <c r="F154" s="85">
        <v>44409</v>
      </c>
      <c r="G154" s="86">
        <v>191733</v>
      </c>
    </row>
    <row r="155" spans="3:7" ht="14.25" customHeight="1" x14ac:dyDescent="0.3">
      <c r="C155" s="86">
        <v>149</v>
      </c>
      <c r="D155" s="84" t="s">
        <v>266</v>
      </c>
      <c r="E155" s="84" t="s">
        <v>271</v>
      </c>
      <c r="F155" s="85">
        <v>44287</v>
      </c>
      <c r="G155" s="86">
        <v>137705</v>
      </c>
    </row>
    <row r="156" spans="3:7" ht="14.25" customHeight="1" x14ac:dyDescent="0.3">
      <c r="C156" s="86">
        <v>150</v>
      </c>
      <c r="D156" s="84" t="s">
        <v>266</v>
      </c>
      <c r="E156" s="84" t="s">
        <v>270</v>
      </c>
      <c r="F156" s="85">
        <v>44440</v>
      </c>
      <c r="G156" s="86">
        <v>242971</v>
      </c>
    </row>
    <row r="157" spans="3:7" ht="14.25" customHeight="1" x14ac:dyDescent="0.3">
      <c r="C157" s="86">
        <v>151</v>
      </c>
      <c r="D157" s="84" t="s">
        <v>266</v>
      </c>
      <c r="E157" s="84" t="s">
        <v>268</v>
      </c>
      <c r="F157" s="85">
        <v>44378</v>
      </c>
      <c r="G157" s="86">
        <v>173616</v>
      </c>
    </row>
    <row r="158" spans="3:7" ht="14.25" customHeight="1" x14ac:dyDescent="0.3">
      <c r="C158" s="86">
        <v>152</v>
      </c>
      <c r="D158" s="84" t="s">
        <v>266</v>
      </c>
      <c r="E158" s="84" t="s">
        <v>269</v>
      </c>
      <c r="F158" s="85">
        <v>44228</v>
      </c>
      <c r="G158" s="86">
        <v>168122</v>
      </c>
    </row>
    <row r="159" spans="3:7" ht="14.25" customHeight="1" x14ac:dyDescent="0.3">
      <c r="C159" s="86">
        <v>153</v>
      </c>
      <c r="D159" s="84" t="s">
        <v>266</v>
      </c>
      <c r="E159" s="84" t="s">
        <v>269</v>
      </c>
      <c r="F159" s="85">
        <v>44531</v>
      </c>
      <c r="G159" s="86">
        <v>151084</v>
      </c>
    </row>
    <row r="160" spans="3:7" ht="14.25" customHeight="1" x14ac:dyDescent="0.3">
      <c r="C160" s="86">
        <v>154</v>
      </c>
      <c r="D160" s="84" t="s">
        <v>274</v>
      </c>
      <c r="E160" s="84" t="s">
        <v>269</v>
      </c>
      <c r="F160" s="85">
        <v>44287</v>
      </c>
      <c r="G160" s="86">
        <v>247904</v>
      </c>
    </row>
    <row r="161" spans="3:7" ht="14.25" customHeight="1" x14ac:dyDescent="0.3">
      <c r="C161" s="86">
        <v>155</v>
      </c>
      <c r="D161" s="84" t="s">
        <v>273</v>
      </c>
      <c r="E161" s="84" t="s">
        <v>267</v>
      </c>
      <c r="F161" s="85">
        <v>44228</v>
      </c>
      <c r="G161" s="86">
        <v>33876</v>
      </c>
    </row>
    <row r="162" spans="3:7" ht="14.25" customHeight="1" x14ac:dyDescent="0.3">
      <c r="C162" s="86">
        <v>156</v>
      </c>
      <c r="D162" s="84" t="s">
        <v>272</v>
      </c>
      <c r="E162" s="84" t="s">
        <v>268</v>
      </c>
      <c r="F162" s="85">
        <v>44348</v>
      </c>
      <c r="G162" s="86">
        <v>95791</v>
      </c>
    </row>
    <row r="163" spans="3:7" ht="14.25" customHeight="1" x14ac:dyDescent="0.3">
      <c r="C163" s="86">
        <v>157</v>
      </c>
      <c r="D163" s="84" t="s">
        <v>274</v>
      </c>
      <c r="E163" s="84" t="s">
        <v>270</v>
      </c>
      <c r="F163" s="85">
        <v>44287</v>
      </c>
      <c r="G163" s="86">
        <v>201120</v>
      </c>
    </row>
    <row r="164" spans="3:7" ht="14.25" customHeight="1" x14ac:dyDescent="0.3">
      <c r="C164" s="86">
        <v>158</v>
      </c>
      <c r="D164" s="84" t="s">
        <v>274</v>
      </c>
      <c r="E164" s="84" t="s">
        <v>271</v>
      </c>
      <c r="F164" s="85">
        <v>44287</v>
      </c>
      <c r="G164" s="86">
        <v>196137</v>
      </c>
    </row>
    <row r="165" spans="3:7" ht="14.25" customHeight="1" x14ac:dyDescent="0.3">
      <c r="C165" s="86">
        <v>159</v>
      </c>
      <c r="D165" s="84" t="s">
        <v>274</v>
      </c>
      <c r="E165" s="84" t="s">
        <v>270</v>
      </c>
      <c r="F165" s="85">
        <v>44197</v>
      </c>
      <c r="G165" s="86">
        <v>6345</v>
      </c>
    </row>
    <row r="166" spans="3:7" ht="14.25" customHeight="1" x14ac:dyDescent="0.3">
      <c r="C166" s="86">
        <v>160</v>
      </c>
      <c r="D166" s="84" t="s">
        <v>274</v>
      </c>
      <c r="E166" s="84" t="s">
        <v>271</v>
      </c>
      <c r="F166" s="85">
        <v>44197</v>
      </c>
      <c r="G166" s="86">
        <v>60394</v>
      </c>
    </row>
    <row r="167" spans="3:7" ht="14.25" customHeight="1" x14ac:dyDescent="0.3">
      <c r="C167" s="86">
        <v>161</v>
      </c>
      <c r="D167" s="84" t="s">
        <v>272</v>
      </c>
      <c r="E167" s="84" t="s">
        <v>269</v>
      </c>
      <c r="F167" s="85">
        <v>44197</v>
      </c>
      <c r="G167" s="86">
        <v>208053</v>
      </c>
    </row>
    <row r="168" spans="3:7" ht="14.25" customHeight="1" x14ac:dyDescent="0.3">
      <c r="C168" s="86">
        <v>162</v>
      </c>
      <c r="D168" s="84" t="s">
        <v>272</v>
      </c>
      <c r="E168" s="84" t="s">
        <v>267</v>
      </c>
      <c r="F168" s="85">
        <v>44287</v>
      </c>
      <c r="G168" s="86">
        <v>216555</v>
      </c>
    </row>
    <row r="169" spans="3:7" ht="14.25" customHeight="1" x14ac:dyDescent="0.3">
      <c r="C169" s="86">
        <v>163</v>
      </c>
      <c r="D169" s="84" t="s">
        <v>274</v>
      </c>
      <c r="E169" s="84" t="s">
        <v>270</v>
      </c>
      <c r="F169" s="85">
        <v>44256</v>
      </c>
      <c r="G169" s="86">
        <v>30219</v>
      </c>
    </row>
    <row r="170" spans="3:7" ht="14.25" customHeight="1" x14ac:dyDescent="0.3">
      <c r="C170" s="86">
        <v>164</v>
      </c>
      <c r="D170" s="84" t="s">
        <v>274</v>
      </c>
      <c r="E170" s="84" t="s">
        <v>268</v>
      </c>
      <c r="F170" s="85">
        <v>44531</v>
      </c>
      <c r="G170" s="86">
        <v>112636</v>
      </c>
    </row>
    <row r="171" spans="3:7" ht="14.25" customHeight="1" x14ac:dyDescent="0.3">
      <c r="C171" s="86">
        <v>165</v>
      </c>
      <c r="D171" s="84" t="s">
        <v>274</v>
      </c>
      <c r="E171" s="84" t="s">
        <v>267</v>
      </c>
      <c r="F171" s="85">
        <v>44317</v>
      </c>
      <c r="G171" s="86">
        <v>232025</v>
      </c>
    </row>
    <row r="172" spans="3:7" ht="14.25" customHeight="1" x14ac:dyDescent="0.3">
      <c r="C172" s="86">
        <v>166</v>
      </c>
      <c r="D172" s="84" t="s">
        <v>275</v>
      </c>
      <c r="E172" s="84" t="s">
        <v>271</v>
      </c>
      <c r="F172" s="85">
        <v>44378</v>
      </c>
      <c r="G172" s="86">
        <v>23560</v>
      </c>
    </row>
    <row r="173" spans="3:7" ht="14.25" customHeight="1" x14ac:dyDescent="0.3">
      <c r="C173" s="86">
        <v>167</v>
      </c>
      <c r="D173" s="84" t="s">
        <v>274</v>
      </c>
      <c r="E173" s="84" t="s">
        <v>268</v>
      </c>
      <c r="F173" s="85">
        <v>44317</v>
      </c>
      <c r="G173" s="86">
        <v>223042</v>
      </c>
    </row>
    <row r="174" spans="3:7" ht="14.25" customHeight="1" x14ac:dyDescent="0.3">
      <c r="C174" s="86">
        <v>168</v>
      </c>
      <c r="D174" s="84" t="s">
        <v>273</v>
      </c>
      <c r="E174" s="84" t="s">
        <v>268</v>
      </c>
      <c r="F174" s="85">
        <v>44378</v>
      </c>
      <c r="G174" s="86">
        <v>185869</v>
      </c>
    </row>
    <row r="175" spans="3:7" ht="14.25" customHeight="1" x14ac:dyDescent="0.3">
      <c r="C175" s="86">
        <v>169</v>
      </c>
      <c r="D175" s="84" t="s">
        <v>273</v>
      </c>
      <c r="E175" s="84" t="s">
        <v>268</v>
      </c>
      <c r="F175" s="85">
        <v>44287</v>
      </c>
      <c r="G175" s="86">
        <v>73394</v>
      </c>
    </row>
    <row r="176" spans="3:7" ht="14.25" customHeight="1" x14ac:dyDescent="0.3">
      <c r="C176" s="86">
        <v>170</v>
      </c>
      <c r="D176" s="84" t="s">
        <v>272</v>
      </c>
      <c r="E176" s="84" t="s">
        <v>268</v>
      </c>
      <c r="F176" s="85">
        <v>44348</v>
      </c>
      <c r="G176" s="86">
        <v>254580</v>
      </c>
    </row>
    <row r="177" spans="3:7" ht="14.25" customHeight="1" x14ac:dyDescent="0.3">
      <c r="C177" s="86">
        <v>171</v>
      </c>
      <c r="D177" s="84" t="s">
        <v>273</v>
      </c>
      <c r="E177" s="84" t="s">
        <v>270</v>
      </c>
      <c r="F177" s="85">
        <v>44470</v>
      </c>
      <c r="G177" s="86">
        <v>175018</v>
      </c>
    </row>
    <row r="178" spans="3:7" ht="14.25" customHeight="1" x14ac:dyDescent="0.3">
      <c r="C178" s="86">
        <v>172</v>
      </c>
      <c r="D178" s="84" t="s">
        <v>273</v>
      </c>
      <c r="E178" s="84" t="s">
        <v>270</v>
      </c>
      <c r="F178" s="85">
        <v>44197</v>
      </c>
      <c r="G178" s="86">
        <v>248756</v>
      </c>
    </row>
    <row r="179" spans="3:7" ht="14.25" customHeight="1" x14ac:dyDescent="0.3">
      <c r="C179" s="86">
        <v>173</v>
      </c>
      <c r="D179" s="84" t="s">
        <v>272</v>
      </c>
      <c r="E179" s="84" t="s">
        <v>271</v>
      </c>
      <c r="F179" s="85">
        <v>44531</v>
      </c>
      <c r="G179" s="86">
        <v>22305</v>
      </c>
    </row>
    <row r="180" spans="3:7" ht="14.25" customHeight="1" x14ac:dyDescent="0.3">
      <c r="C180" s="86">
        <v>174</v>
      </c>
      <c r="D180" s="84" t="s">
        <v>272</v>
      </c>
      <c r="E180" s="84" t="s">
        <v>267</v>
      </c>
      <c r="F180" s="85">
        <v>44228</v>
      </c>
      <c r="G180" s="86">
        <v>5187</v>
      </c>
    </row>
    <row r="181" spans="3:7" ht="14.25" customHeight="1" x14ac:dyDescent="0.3">
      <c r="C181" s="86">
        <v>175</v>
      </c>
      <c r="D181" s="84" t="s">
        <v>273</v>
      </c>
      <c r="E181" s="84" t="s">
        <v>271</v>
      </c>
      <c r="F181" s="85">
        <v>44197</v>
      </c>
      <c r="G181" s="86">
        <v>100486</v>
      </c>
    </row>
    <row r="182" spans="3:7" ht="14.25" customHeight="1" x14ac:dyDescent="0.3">
      <c r="C182" s="86">
        <v>176</v>
      </c>
      <c r="D182" s="84" t="s">
        <v>272</v>
      </c>
      <c r="E182" s="84" t="s">
        <v>268</v>
      </c>
      <c r="F182" s="85">
        <v>44287</v>
      </c>
      <c r="G182" s="86">
        <v>259</v>
      </c>
    </row>
    <row r="183" spans="3:7" ht="14.25" customHeight="1" x14ac:dyDescent="0.3">
      <c r="C183" s="86">
        <v>177</v>
      </c>
      <c r="D183" s="84" t="s">
        <v>274</v>
      </c>
      <c r="E183" s="84" t="s">
        <v>269</v>
      </c>
      <c r="F183" s="85">
        <v>44287</v>
      </c>
      <c r="G183" s="86">
        <v>61230</v>
      </c>
    </row>
    <row r="184" spans="3:7" ht="14.25" customHeight="1" x14ac:dyDescent="0.3">
      <c r="C184" s="86">
        <v>178</v>
      </c>
      <c r="D184" s="84" t="s">
        <v>272</v>
      </c>
      <c r="E184" s="84" t="s">
        <v>269</v>
      </c>
      <c r="F184" s="85">
        <v>44256</v>
      </c>
      <c r="G184" s="86">
        <v>29435</v>
      </c>
    </row>
    <row r="185" spans="3:7" ht="14.25" customHeight="1" x14ac:dyDescent="0.3">
      <c r="C185" s="86">
        <v>179</v>
      </c>
      <c r="D185" s="84" t="s">
        <v>274</v>
      </c>
      <c r="E185" s="84" t="s">
        <v>269</v>
      </c>
      <c r="F185" s="85">
        <v>44228</v>
      </c>
      <c r="G185" s="86">
        <v>74022</v>
      </c>
    </row>
    <row r="186" spans="3:7" ht="14.25" customHeight="1" x14ac:dyDescent="0.3">
      <c r="C186" s="86">
        <v>180</v>
      </c>
      <c r="D186" s="84" t="s">
        <v>275</v>
      </c>
      <c r="E186" s="84" t="s">
        <v>269</v>
      </c>
      <c r="F186" s="85">
        <v>44317</v>
      </c>
      <c r="G186" s="86">
        <v>124153</v>
      </c>
    </row>
    <row r="187" spans="3:7" ht="14.25" customHeight="1" x14ac:dyDescent="0.3">
      <c r="C187" s="86">
        <v>181</v>
      </c>
      <c r="D187" s="84" t="s">
        <v>272</v>
      </c>
      <c r="E187" s="84" t="s">
        <v>271</v>
      </c>
      <c r="F187" s="85">
        <v>44470</v>
      </c>
      <c r="G187" s="86">
        <v>225220</v>
      </c>
    </row>
    <row r="188" spans="3:7" ht="14.25" customHeight="1" x14ac:dyDescent="0.3">
      <c r="C188" s="86">
        <v>182</v>
      </c>
      <c r="D188" s="84" t="s">
        <v>275</v>
      </c>
      <c r="E188" s="84" t="s">
        <v>268</v>
      </c>
      <c r="F188" s="85">
        <v>44317</v>
      </c>
      <c r="G188" s="86">
        <v>164464</v>
      </c>
    </row>
    <row r="189" spans="3:7" ht="14.25" customHeight="1" x14ac:dyDescent="0.3">
      <c r="C189" s="86">
        <v>183</v>
      </c>
      <c r="D189" s="84" t="s">
        <v>272</v>
      </c>
      <c r="E189" s="84" t="s">
        <v>269</v>
      </c>
      <c r="F189" s="85">
        <v>44287</v>
      </c>
      <c r="G189" s="86">
        <v>145328</v>
      </c>
    </row>
    <row r="190" spans="3:7" ht="14.25" customHeight="1" x14ac:dyDescent="0.3">
      <c r="C190" s="86">
        <v>184</v>
      </c>
      <c r="D190" s="84" t="s">
        <v>274</v>
      </c>
      <c r="E190" s="84" t="s">
        <v>270</v>
      </c>
      <c r="F190" s="85">
        <v>44287</v>
      </c>
      <c r="G190" s="86">
        <v>189847</v>
      </c>
    </row>
    <row r="191" spans="3:7" ht="14.25" customHeight="1" x14ac:dyDescent="0.3">
      <c r="C191" s="86">
        <v>185</v>
      </c>
      <c r="D191" s="84" t="s">
        <v>266</v>
      </c>
      <c r="E191" s="84" t="s">
        <v>271</v>
      </c>
      <c r="F191" s="85">
        <v>44317</v>
      </c>
      <c r="G191" s="86">
        <v>240648</v>
      </c>
    </row>
    <row r="192" spans="3:7" ht="14.25" customHeight="1" x14ac:dyDescent="0.3">
      <c r="C192" s="86">
        <v>186</v>
      </c>
      <c r="D192" s="84" t="s">
        <v>266</v>
      </c>
      <c r="E192" s="84" t="s">
        <v>267</v>
      </c>
      <c r="F192" s="85">
        <v>44287</v>
      </c>
      <c r="G192" s="86">
        <v>73163</v>
      </c>
    </row>
    <row r="193" spans="3:7" ht="14.25" customHeight="1" x14ac:dyDescent="0.3">
      <c r="C193" s="86">
        <v>187</v>
      </c>
      <c r="D193" s="84" t="s">
        <v>266</v>
      </c>
      <c r="E193" s="84" t="s">
        <v>270</v>
      </c>
      <c r="F193" s="85">
        <v>44409</v>
      </c>
      <c r="G193" s="86">
        <v>67090</v>
      </c>
    </row>
    <row r="194" spans="3:7" ht="14.25" customHeight="1" x14ac:dyDescent="0.3">
      <c r="C194" s="86">
        <v>188</v>
      </c>
      <c r="D194" s="84" t="s">
        <v>266</v>
      </c>
      <c r="E194" s="84" t="s">
        <v>270</v>
      </c>
      <c r="F194" s="85">
        <v>44440</v>
      </c>
      <c r="G194" s="86">
        <v>13179</v>
      </c>
    </row>
    <row r="195" spans="3:7" ht="14.25" customHeight="1" x14ac:dyDescent="0.3">
      <c r="C195" s="86">
        <v>189</v>
      </c>
      <c r="D195" s="84" t="s">
        <v>266</v>
      </c>
      <c r="E195" s="84" t="s">
        <v>268</v>
      </c>
      <c r="F195" s="85">
        <v>44228</v>
      </c>
      <c r="G195" s="86">
        <v>210276</v>
      </c>
    </row>
    <row r="196" spans="3:7" ht="14.25" customHeight="1" x14ac:dyDescent="0.3">
      <c r="C196" s="86">
        <v>190</v>
      </c>
      <c r="D196" s="84" t="s">
        <v>266</v>
      </c>
      <c r="E196" s="84" t="s">
        <v>268</v>
      </c>
      <c r="F196" s="85">
        <v>44228</v>
      </c>
      <c r="G196" s="86">
        <v>86142</v>
      </c>
    </row>
    <row r="197" spans="3:7" ht="14.25" customHeight="1" x14ac:dyDescent="0.3">
      <c r="C197" s="86">
        <v>191</v>
      </c>
      <c r="D197" s="84" t="s">
        <v>266</v>
      </c>
      <c r="E197" s="84" t="s">
        <v>267</v>
      </c>
      <c r="F197" s="85">
        <v>44287</v>
      </c>
      <c r="G197" s="86">
        <v>203878</v>
      </c>
    </row>
    <row r="198" spans="3:7" ht="14.25" customHeight="1" x14ac:dyDescent="0.3">
      <c r="C198" s="86">
        <v>192</v>
      </c>
      <c r="D198" s="84" t="s">
        <v>266</v>
      </c>
      <c r="E198" s="84" t="s">
        <v>269</v>
      </c>
      <c r="F198" s="85">
        <v>44378</v>
      </c>
      <c r="G198" s="86">
        <v>86843</v>
      </c>
    </row>
    <row r="199" spans="3:7" ht="14.25" customHeight="1" x14ac:dyDescent="0.3">
      <c r="C199" s="86">
        <v>193</v>
      </c>
      <c r="D199" s="84" t="s">
        <v>266</v>
      </c>
      <c r="E199" s="84" t="s">
        <v>269</v>
      </c>
      <c r="F199" s="85">
        <v>44531</v>
      </c>
      <c r="G199" s="86">
        <v>-21877</v>
      </c>
    </row>
    <row r="200" spans="3:7" ht="14.25" customHeight="1" x14ac:dyDescent="0.3">
      <c r="C200" s="86">
        <v>194</v>
      </c>
      <c r="D200" s="84" t="s">
        <v>266</v>
      </c>
      <c r="E200" s="84" t="s">
        <v>269</v>
      </c>
      <c r="F200" s="85">
        <v>44197</v>
      </c>
      <c r="G200" s="86">
        <v>95623</v>
      </c>
    </row>
    <row r="201" spans="3:7" ht="14.25" customHeight="1" x14ac:dyDescent="0.3">
      <c r="C201" s="86">
        <v>195</v>
      </c>
      <c r="D201" s="84" t="s">
        <v>266</v>
      </c>
      <c r="E201" s="84" t="s">
        <v>270</v>
      </c>
      <c r="F201" s="85">
        <v>44531</v>
      </c>
      <c r="G201" s="86">
        <v>244284</v>
      </c>
    </row>
    <row r="202" spans="3:7" ht="14.25" customHeight="1" x14ac:dyDescent="0.3">
      <c r="C202" s="86">
        <v>196</v>
      </c>
      <c r="D202" s="84" t="s">
        <v>266</v>
      </c>
      <c r="E202" s="84" t="s">
        <v>270</v>
      </c>
      <c r="F202" s="85">
        <v>44378</v>
      </c>
      <c r="G202" s="86">
        <v>103592</v>
      </c>
    </row>
    <row r="203" spans="3:7" ht="14.25" customHeight="1" x14ac:dyDescent="0.3">
      <c r="C203" s="86">
        <v>197</v>
      </c>
      <c r="D203" s="84" t="s">
        <v>266</v>
      </c>
      <c r="E203" s="84" t="s">
        <v>271</v>
      </c>
      <c r="F203" s="85">
        <v>44348</v>
      </c>
      <c r="G203" s="86">
        <v>17150</v>
      </c>
    </row>
    <row r="204" spans="3:7" ht="14.25" customHeight="1" x14ac:dyDescent="0.3">
      <c r="C204" s="86">
        <v>198</v>
      </c>
      <c r="D204" s="84" t="s">
        <v>266</v>
      </c>
      <c r="E204" s="84" t="s">
        <v>267</v>
      </c>
      <c r="F204" s="85">
        <v>44378</v>
      </c>
      <c r="G204" s="86">
        <v>138473</v>
      </c>
    </row>
    <row r="205" spans="3:7" ht="14.25" customHeight="1" x14ac:dyDescent="0.3">
      <c r="C205" s="86">
        <v>199</v>
      </c>
      <c r="D205" s="84" t="s">
        <v>266</v>
      </c>
      <c r="E205" s="84" t="s">
        <v>270</v>
      </c>
      <c r="F205" s="85">
        <v>44287</v>
      </c>
      <c r="G205" s="86">
        <v>81846</v>
      </c>
    </row>
    <row r="206" spans="3:7" ht="14.25" customHeight="1" x14ac:dyDescent="0.3">
      <c r="C206" s="86">
        <v>200</v>
      </c>
      <c r="D206" s="84" t="s">
        <v>266</v>
      </c>
      <c r="E206" s="84" t="s">
        <v>270</v>
      </c>
      <c r="F206" s="85">
        <v>44409</v>
      </c>
      <c r="G206" s="86">
        <v>10877</v>
      </c>
    </row>
    <row r="207" spans="3:7" ht="14.25" customHeight="1" x14ac:dyDescent="0.3">
      <c r="C207" s="86">
        <v>201</v>
      </c>
      <c r="D207" s="84" t="s">
        <v>272</v>
      </c>
      <c r="E207" s="84" t="s">
        <v>267</v>
      </c>
      <c r="F207" s="85">
        <v>44409</v>
      </c>
      <c r="G207" s="86">
        <v>155980</v>
      </c>
    </row>
    <row r="208" spans="3:7" ht="14.25" customHeight="1" x14ac:dyDescent="0.3">
      <c r="C208" s="86">
        <v>202</v>
      </c>
      <c r="D208" s="84" t="s">
        <v>275</v>
      </c>
      <c r="E208" s="84" t="s">
        <v>269</v>
      </c>
      <c r="F208" s="85">
        <v>44409</v>
      </c>
      <c r="G208" s="86">
        <v>23010</v>
      </c>
    </row>
    <row r="209" spans="3:7" ht="14.25" customHeight="1" x14ac:dyDescent="0.3">
      <c r="C209" s="86">
        <v>203</v>
      </c>
      <c r="D209" s="84" t="s">
        <v>275</v>
      </c>
      <c r="E209" s="84" t="s">
        <v>268</v>
      </c>
      <c r="F209" s="85">
        <v>44531</v>
      </c>
      <c r="G209" s="86">
        <v>71529</v>
      </c>
    </row>
    <row r="210" spans="3:7" ht="14.25" customHeight="1" x14ac:dyDescent="0.3">
      <c r="C210" s="86">
        <v>204</v>
      </c>
      <c r="D210" s="84" t="s">
        <v>273</v>
      </c>
      <c r="E210" s="84" t="s">
        <v>267</v>
      </c>
      <c r="F210" s="85">
        <v>44470</v>
      </c>
      <c r="G210" s="86">
        <v>39494</v>
      </c>
    </row>
    <row r="211" spans="3:7" ht="14.25" customHeight="1" x14ac:dyDescent="0.3">
      <c r="C211" s="86">
        <v>205</v>
      </c>
      <c r="D211" s="84" t="s">
        <v>275</v>
      </c>
      <c r="E211" s="84" t="s">
        <v>267</v>
      </c>
      <c r="F211" s="85">
        <v>44228</v>
      </c>
      <c r="G211" s="86">
        <v>157993</v>
      </c>
    </row>
    <row r="212" spans="3:7" ht="14.25" customHeight="1" x14ac:dyDescent="0.3">
      <c r="C212" s="86">
        <v>206</v>
      </c>
      <c r="D212" s="84" t="s">
        <v>273</v>
      </c>
      <c r="E212" s="84" t="s">
        <v>269</v>
      </c>
      <c r="F212" s="85">
        <v>44378</v>
      </c>
      <c r="G212" s="86">
        <v>121986</v>
      </c>
    </row>
    <row r="213" spans="3:7" ht="14.25" customHeight="1" x14ac:dyDescent="0.3">
      <c r="C213" s="86">
        <v>207</v>
      </c>
      <c r="D213" s="84" t="s">
        <v>274</v>
      </c>
      <c r="E213" s="84" t="s">
        <v>268</v>
      </c>
      <c r="F213" s="85">
        <v>44440</v>
      </c>
      <c r="G213" s="86">
        <v>258051</v>
      </c>
    </row>
    <row r="214" spans="3:7" ht="14.25" customHeight="1" x14ac:dyDescent="0.3">
      <c r="C214" s="86">
        <v>208</v>
      </c>
      <c r="D214" s="84" t="s">
        <v>272</v>
      </c>
      <c r="E214" s="84" t="s">
        <v>269</v>
      </c>
      <c r="F214" s="85">
        <v>44197</v>
      </c>
      <c r="G214" s="86">
        <v>6460</v>
      </c>
    </row>
    <row r="215" spans="3:7" ht="14.25" customHeight="1" x14ac:dyDescent="0.3">
      <c r="C215" s="86">
        <v>209</v>
      </c>
      <c r="D215" s="84" t="s">
        <v>274</v>
      </c>
      <c r="E215" s="84" t="s">
        <v>269</v>
      </c>
      <c r="F215" s="85">
        <v>44256</v>
      </c>
      <c r="G215" s="86">
        <v>114470</v>
      </c>
    </row>
    <row r="216" spans="3:7" ht="14.25" customHeight="1" x14ac:dyDescent="0.3">
      <c r="C216" s="86">
        <v>210</v>
      </c>
      <c r="D216" s="84" t="s">
        <v>272</v>
      </c>
      <c r="E216" s="84" t="s">
        <v>271</v>
      </c>
      <c r="F216" s="85">
        <v>44228</v>
      </c>
      <c r="G216" s="86">
        <v>8721</v>
      </c>
    </row>
    <row r="217" spans="3:7" ht="14.25" customHeight="1" x14ac:dyDescent="0.3">
      <c r="C217" s="86">
        <v>211</v>
      </c>
      <c r="D217" s="84" t="s">
        <v>273</v>
      </c>
      <c r="E217" s="84" t="s">
        <v>269</v>
      </c>
      <c r="F217" s="85">
        <v>44440</v>
      </c>
      <c r="G217" s="86">
        <v>160752</v>
      </c>
    </row>
    <row r="218" spans="3:7" ht="14.25" customHeight="1" x14ac:dyDescent="0.3">
      <c r="C218" s="86">
        <v>212</v>
      </c>
      <c r="D218" s="84" t="s">
        <v>273</v>
      </c>
      <c r="E218" s="84" t="s">
        <v>269</v>
      </c>
      <c r="F218" s="85">
        <v>44531</v>
      </c>
      <c r="G218" s="86">
        <v>1365</v>
      </c>
    </row>
    <row r="219" spans="3:7" ht="14.25" customHeight="1" x14ac:dyDescent="0.3">
      <c r="C219" s="86">
        <v>213</v>
      </c>
      <c r="D219" s="84" t="s">
        <v>272</v>
      </c>
      <c r="E219" s="84" t="s">
        <v>270</v>
      </c>
      <c r="F219" s="85">
        <v>44531</v>
      </c>
      <c r="G219" s="86">
        <v>54633</v>
      </c>
    </row>
    <row r="220" spans="3:7" ht="14.25" customHeight="1" x14ac:dyDescent="0.3">
      <c r="C220" s="86">
        <v>214</v>
      </c>
      <c r="D220" s="84" t="s">
        <v>273</v>
      </c>
      <c r="E220" s="84" t="s">
        <v>267</v>
      </c>
      <c r="F220" s="85">
        <v>44348</v>
      </c>
      <c r="G220" s="86">
        <v>130437</v>
      </c>
    </row>
    <row r="221" spans="3:7" ht="14.25" customHeight="1" x14ac:dyDescent="0.3">
      <c r="C221" s="86">
        <v>215</v>
      </c>
      <c r="D221" s="84" t="s">
        <v>272</v>
      </c>
      <c r="E221" s="84" t="s">
        <v>269</v>
      </c>
      <c r="F221" s="85">
        <v>44317</v>
      </c>
      <c r="G221" s="86">
        <v>53266</v>
      </c>
    </row>
    <row r="222" spans="3:7" ht="14.25" customHeight="1" x14ac:dyDescent="0.3">
      <c r="C222" s="86">
        <v>216</v>
      </c>
      <c r="D222" s="84" t="s">
        <v>273</v>
      </c>
      <c r="E222" s="84" t="s">
        <v>270</v>
      </c>
      <c r="F222" s="85">
        <v>44409</v>
      </c>
      <c r="G222" s="86">
        <v>110965</v>
      </c>
    </row>
    <row r="223" spans="3:7" ht="14.25" customHeight="1" x14ac:dyDescent="0.3">
      <c r="C223" s="86">
        <v>217</v>
      </c>
      <c r="D223" s="84" t="s">
        <v>272</v>
      </c>
      <c r="E223" s="84" t="s">
        <v>268</v>
      </c>
      <c r="F223" s="85">
        <v>44348</v>
      </c>
      <c r="G223" s="86">
        <v>159478</v>
      </c>
    </row>
    <row r="224" spans="3:7" ht="14.25" customHeight="1" x14ac:dyDescent="0.3">
      <c r="C224" s="86">
        <v>218</v>
      </c>
      <c r="D224" s="84" t="s">
        <v>273</v>
      </c>
      <c r="E224" s="84" t="s">
        <v>267</v>
      </c>
      <c r="F224" s="85">
        <v>44348</v>
      </c>
      <c r="G224" s="86">
        <v>96983</v>
      </c>
    </row>
    <row r="225" spans="3:7" ht="14.25" customHeight="1" x14ac:dyDescent="0.3">
      <c r="C225" s="86">
        <v>219</v>
      </c>
      <c r="D225" s="84" t="s">
        <v>272</v>
      </c>
      <c r="E225" s="84" t="s">
        <v>267</v>
      </c>
      <c r="F225" s="85">
        <v>44228</v>
      </c>
      <c r="G225" s="86">
        <v>15238</v>
      </c>
    </row>
    <row r="226" spans="3:7" ht="14.25" customHeight="1" x14ac:dyDescent="0.3">
      <c r="C226" s="86">
        <v>220</v>
      </c>
      <c r="D226" s="84" t="s">
        <v>274</v>
      </c>
      <c r="E226" s="84" t="s">
        <v>268</v>
      </c>
      <c r="F226" s="85">
        <v>44287</v>
      </c>
      <c r="G226" s="86">
        <v>89649</v>
      </c>
    </row>
    <row r="227" spans="3:7" ht="14.25" customHeight="1" x14ac:dyDescent="0.3">
      <c r="C227" s="86">
        <v>221</v>
      </c>
      <c r="D227" s="84" t="s">
        <v>275</v>
      </c>
      <c r="E227" s="84" t="s">
        <v>268</v>
      </c>
      <c r="F227" s="85">
        <v>44287</v>
      </c>
      <c r="G227" s="86">
        <v>42319</v>
      </c>
    </row>
    <row r="228" spans="3:7" ht="14.25" customHeight="1" x14ac:dyDescent="0.3">
      <c r="C228" s="86">
        <v>222</v>
      </c>
      <c r="D228" s="84" t="s">
        <v>273</v>
      </c>
      <c r="E228" s="84" t="s">
        <v>268</v>
      </c>
      <c r="F228" s="85">
        <v>44317</v>
      </c>
      <c r="G228" s="86">
        <v>1519</v>
      </c>
    </row>
    <row r="229" spans="3:7" ht="14.25" customHeight="1" x14ac:dyDescent="0.3">
      <c r="C229" s="86">
        <v>223</v>
      </c>
      <c r="D229" s="84" t="s">
        <v>272</v>
      </c>
      <c r="E229" s="84" t="s">
        <v>267</v>
      </c>
      <c r="F229" s="85">
        <v>44409</v>
      </c>
      <c r="G229" s="86">
        <v>78549</v>
      </c>
    </row>
    <row r="230" spans="3:7" ht="14.25" customHeight="1" x14ac:dyDescent="0.3">
      <c r="C230" s="86">
        <v>224</v>
      </c>
      <c r="D230" s="84" t="s">
        <v>275</v>
      </c>
      <c r="E230" s="84" t="s">
        <v>267</v>
      </c>
      <c r="F230" s="85">
        <v>44317</v>
      </c>
      <c r="G230" s="86">
        <v>1696</v>
      </c>
    </row>
    <row r="231" spans="3:7" ht="14.25" customHeight="1" x14ac:dyDescent="0.3">
      <c r="C231" s="86">
        <v>225</v>
      </c>
      <c r="D231" s="84" t="s">
        <v>272</v>
      </c>
      <c r="E231" s="84" t="s">
        <v>271</v>
      </c>
      <c r="F231" s="85">
        <v>44228</v>
      </c>
      <c r="G231" s="86">
        <v>252387</v>
      </c>
    </row>
    <row r="232" spans="3:7" ht="14.25" customHeight="1" x14ac:dyDescent="0.3">
      <c r="C232" s="86">
        <v>226</v>
      </c>
      <c r="D232" s="84" t="s">
        <v>275</v>
      </c>
      <c r="E232" s="84" t="s">
        <v>267</v>
      </c>
      <c r="F232" s="85">
        <v>44228</v>
      </c>
      <c r="G232" s="86">
        <v>27849</v>
      </c>
    </row>
    <row r="233" spans="3:7" ht="14.25" customHeight="1" x14ac:dyDescent="0.3">
      <c r="C233" s="86">
        <v>227</v>
      </c>
      <c r="D233" s="84" t="s">
        <v>272</v>
      </c>
      <c r="E233" s="84" t="s">
        <v>271</v>
      </c>
      <c r="F233" s="85">
        <v>44287</v>
      </c>
      <c r="G233" s="86">
        <v>173334</v>
      </c>
    </row>
    <row r="234" spans="3:7" ht="14.25" customHeight="1" x14ac:dyDescent="0.3">
      <c r="C234" s="86">
        <v>228</v>
      </c>
      <c r="D234" s="84" t="s">
        <v>273</v>
      </c>
      <c r="E234" s="84" t="s">
        <v>270</v>
      </c>
      <c r="F234" s="85">
        <v>44287</v>
      </c>
      <c r="G234" s="86">
        <v>221658</v>
      </c>
    </row>
    <row r="235" spans="3:7" ht="14.25" customHeight="1" x14ac:dyDescent="0.3">
      <c r="C235" s="86">
        <v>229</v>
      </c>
      <c r="D235" s="84" t="s">
        <v>275</v>
      </c>
      <c r="E235" s="84" t="s">
        <v>268</v>
      </c>
      <c r="F235" s="85">
        <v>44531</v>
      </c>
      <c r="G235" s="86">
        <v>12709</v>
      </c>
    </row>
    <row r="236" spans="3:7" ht="14.25" customHeight="1" x14ac:dyDescent="0.3">
      <c r="C236" s="86">
        <v>230</v>
      </c>
      <c r="D236" s="84" t="s">
        <v>273</v>
      </c>
      <c r="E236" s="84" t="s">
        <v>269</v>
      </c>
      <c r="F236" s="85">
        <v>44256</v>
      </c>
      <c r="G236" s="86">
        <v>6845</v>
      </c>
    </row>
    <row r="237" spans="3:7" ht="14.25" customHeight="1" x14ac:dyDescent="0.3">
      <c r="C237" s="86">
        <v>231</v>
      </c>
      <c r="D237" s="84" t="s">
        <v>274</v>
      </c>
      <c r="E237" s="84" t="s">
        <v>268</v>
      </c>
      <c r="F237" s="85">
        <v>44501</v>
      </c>
      <c r="G237" s="86">
        <v>39271</v>
      </c>
    </row>
    <row r="238" spans="3:7" ht="14.25" customHeight="1" x14ac:dyDescent="0.3">
      <c r="C238" s="86">
        <v>232</v>
      </c>
      <c r="D238" s="84" t="s">
        <v>274</v>
      </c>
      <c r="E238" s="84" t="s">
        <v>267</v>
      </c>
      <c r="F238" s="85">
        <v>44440</v>
      </c>
      <c r="G238" s="86">
        <v>208038</v>
      </c>
    </row>
    <row r="239" spans="3:7" ht="14.25" customHeight="1" x14ac:dyDescent="0.3">
      <c r="C239" s="86">
        <v>233</v>
      </c>
      <c r="D239" s="84" t="s">
        <v>272</v>
      </c>
      <c r="E239" s="84" t="s">
        <v>267</v>
      </c>
      <c r="F239" s="85">
        <v>44378</v>
      </c>
      <c r="G239" s="86">
        <v>12894</v>
      </c>
    </row>
    <row r="240" spans="3:7" ht="14.25" customHeight="1" x14ac:dyDescent="0.3">
      <c r="C240" s="86">
        <v>234</v>
      </c>
      <c r="D240" s="84" t="s">
        <v>275</v>
      </c>
      <c r="E240" s="84" t="s">
        <v>268</v>
      </c>
      <c r="F240" s="85">
        <v>44470</v>
      </c>
      <c r="G240" s="86">
        <v>236531</v>
      </c>
    </row>
    <row r="241" spans="3:7" ht="14.25" customHeight="1" x14ac:dyDescent="0.3">
      <c r="C241" s="86">
        <v>235</v>
      </c>
      <c r="D241" s="84" t="s">
        <v>272</v>
      </c>
      <c r="E241" s="84" t="s">
        <v>268</v>
      </c>
      <c r="F241" s="85">
        <v>44470</v>
      </c>
      <c r="G241" s="86">
        <v>128249</v>
      </c>
    </row>
    <row r="242" spans="3:7" ht="14.25" customHeight="1" x14ac:dyDescent="0.3">
      <c r="C242" s="86">
        <v>236</v>
      </c>
      <c r="D242" s="84" t="s">
        <v>275</v>
      </c>
      <c r="E242" s="84" t="s">
        <v>268</v>
      </c>
      <c r="F242" s="85">
        <v>44531</v>
      </c>
      <c r="G242" s="86">
        <v>210352</v>
      </c>
    </row>
    <row r="243" spans="3:7" ht="14.25" customHeight="1" x14ac:dyDescent="0.3">
      <c r="C243" s="86">
        <v>237</v>
      </c>
      <c r="D243" s="84" t="s">
        <v>272</v>
      </c>
      <c r="E243" s="84" t="s">
        <v>269</v>
      </c>
      <c r="F243" s="85">
        <v>44256</v>
      </c>
      <c r="G243" s="86">
        <v>133951</v>
      </c>
    </row>
    <row r="244" spans="3:7" ht="14.25" customHeight="1" x14ac:dyDescent="0.3">
      <c r="C244" s="86">
        <v>238</v>
      </c>
      <c r="D244" s="84" t="s">
        <v>272</v>
      </c>
      <c r="E244" s="84" t="s">
        <v>268</v>
      </c>
      <c r="F244" s="85">
        <v>44256</v>
      </c>
      <c r="G244" s="86">
        <v>117440</v>
      </c>
    </row>
    <row r="245" spans="3:7" ht="14.25" customHeight="1" x14ac:dyDescent="0.3">
      <c r="C245" s="86">
        <v>239</v>
      </c>
      <c r="D245" s="84" t="s">
        <v>273</v>
      </c>
      <c r="E245" s="84" t="s">
        <v>271</v>
      </c>
      <c r="F245" s="85">
        <v>44440</v>
      </c>
      <c r="G245" s="86">
        <v>256402</v>
      </c>
    </row>
    <row r="246" spans="3:7" ht="14.25" customHeight="1" x14ac:dyDescent="0.3">
      <c r="C246" s="86">
        <v>240</v>
      </c>
      <c r="D246" s="84" t="s">
        <v>266</v>
      </c>
      <c r="E246" s="84" t="s">
        <v>268</v>
      </c>
      <c r="F246" s="85">
        <v>44197</v>
      </c>
      <c r="G246" s="86">
        <v>151301</v>
      </c>
    </row>
    <row r="247" spans="3:7" ht="14.25" customHeight="1" x14ac:dyDescent="0.3">
      <c r="C247" s="86">
        <v>241</v>
      </c>
      <c r="D247" s="84" t="s">
        <v>266</v>
      </c>
      <c r="E247" s="84" t="s">
        <v>269</v>
      </c>
      <c r="F247" s="85">
        <v>44501</v>
      </c>
      <c r="G247" s="86">
        <v>74813</v>
      </c>
    </row>
    <row r="248" spans="3:7" ht="14.25" customHeight="1" x14ac:dyDescent="0.3">
      <c r="C248" s="86">
        <v>242</v>
      </c>
      <c r="D248" s="84" t="s">
        <v>266</v>
      </c>
      <c r="E248" s="84" t="s">
        <v>269</v>
      </c>
      <c r="F248" s="85">
        <v>44197</v>
      </c>
      <c r="G248" s="86">
        <v>161532</v>
      </c>
    </row>
    <row r="249" spans="3:7" ht="14.25" customHeight="1" x14ac:dyDescent="0.3">
      <c r="C249" s="86">
        <v>243</v>
      </c>
      <c r="D249" s="84" t="s">
        <v>266</v>
      </c>
      <c r="E249" s="84" t="s">
        <v>271</v>
      </c>
      <c r="F249" s="85">
        <v>44501</v>
      </c>
      <c r="G249" s="86">
        <v>63494</v>
      </c>
    </row>
    <row r="250" spans="3:7" ht="14.25" customHeight="1" x14ac:dyDescent="0.3">
      <c r="C250" s="86">
        <v>244</v>
      </c>
      <c r="D250" s="84" t="s">
        <v>266</v>
      </c>
      <c r="E250" s="84" t="s">
        <v>267</v>
      </c>
      <c r="F250" s="85">
        <v>44501</v>
      </c>
      <c r="G250" s="86">
        <v>8463</v>
      </c>
    </row>
    <row r="251" spans="3:7" ht="14.25" customHeight="1" x14ac:dyDescent="0.3">
      <c r="C251" s="86">
        <v>245</v>
      </c>
      <c r="D251" s="84" t="s">
        <v>266</v>
      </c>
      <c r="E251" s="84" t="s">
        <v>267</v>
      </c>
      <c r="F251" s="85">
        <v>44531</v>
      </c>
      <c r="G251" s="86">
        <v>9630</v>
      </c>
    </row>
    <row r="252" spans="3:7" ht="14.25" customHeight="1" x14ac:dyDescent="0.3">
      <c r="C252" s="86">
        <v>246</v>
      </c>
      <c r="D252" s="84" t="s">
        <v>266</v>
      </c>
      <c r="E252" s="84" t="s">
        <v>270</v>
      </c>
      <c r="F252" s="85">
        <v>44470</v>
      </c>
      <c r="G252" s="86">
        <v>139432</v>
      </c>
    </row>
    <row r="253" spans="3:7" ht="14.25" customHeight="1" x14ac:dyDescent="0.3">
      <c r="C253" s="86">
        <v>247</v>
      </c>
      <c r="D253" s="84" t="s">
        <v>266</v>
      </c>
      <c r="E253" s="84" t="s">
        <v>270</v>
      </c>
      <c r="F253" s="85">
        <v>44440</v>
      </c>
      <c r="G253" s="86">
        <v>261354</v>
      </c>
    </row>
    <row r="254" spans="3:7" ht="14.25" customHeight="1" x14ac:dyDescent="0.3">
      <c r="C254" s="86">
        <v>248</v>
      </c>
      <c r="D254" s="84" t="s">
        <v>266</v>
      </c>
      <c r="E254" s="84" t="s">
        <v>268</v>
      </c>
      <c r="F254" s="85">
        <v>44378</v>
      </c>
      <c r="G254" s="86">
        <v>89802</v>
      </c>
    </row>
    <row r="255" spans="3:7" ht="14.25" customHeight="1" x14ac:dyDescent="0.3">
      <c r="C255" s="86">
        <v>249</v>
      </c>
      <c r="D255" s="84" t="s">
        <v>266</v>
      </c>
      <c r="E255" s="84" t="s">
        <v>268</v>
      </c>
      <c r="F255" s="85">
        <v>44409</v>
      </c>
      <c r="G255" s="86">
        <v>23250</v>
      </c>
    </row>
    <row r="256" spans="3:7" ht="14.25" customHeight="1" x14ac:dyDescent="0.3">
      <c r="C256" s="86">
        <v>250</v>
      </c>
      <c r="D256" s="84" t="s">
        <v>266</v>
      </c>
      <c r="E256" s="84" t="s">
        <v>270</v>
      </c>
      <c r="F256" s="85">
        <v>44501</v>
      </c>
      <c r="G256" s="86">
        <v>156072</v>
      </c>
    </row>
    <row r="257" spans="3:7" ht="14.25" customHeight="1" x14ac:dyDescent="0.3">
      <c r="C257" s="86">
        <v>251</v>
      </c>
      <c r="D257" s="84" t="s">
        <v>266</v>
      </c>
      <c r="E257" s="84" t="s">
        <v>270</v>
      </c>
      <c r="F257" s="85">
        <v>44378</v>
      </c>
      <c r="G257" s="86">
        <v>52513</v>
      </c>
    </row>
    <row r="258" spans="3:7" ht="14.25" customHeight="1" x14ac:dyDescent="0.3">
      <c r="C258" s="86">
        <v>252</v>
      </c>
      <c r="D258" s="84" t="s">
        <v>266</v>
      </c>
      <c r="E258" s="84" t="s">
        <v>270</v>
      </c>
      <c r="F258" s="85">
        <v>44197</v>
      </c>
      <c r="G258" s="86">
        <v>25860</v>
      </c>
    </row>
    <row r="259" spans="3:7" ht="14.25" customHeight="1" x14ac:dyDescent="0.3">
      <c r="C259" s="86">
        <v>253</v>
      </c>
      <c r="D259" s="84" t="s">
        <v>266</v>
      </c>
      <c r="E259" s="84" t="s">
        <v>271</v>
      </c>
      <c r="F259" s="85">
        <v>44287</v>
      </c>
      <c r="G259" s="86">
        <v>244904</v>
      </c>
    </row>
    <row r="260" spans="3:7" ht="14.25" customHeight="1" x14ac:dyDescent="0.3">
      <c r="C260" s="86">
        <v>254</v>
      </c>
      <c r="D260" s="84" t="s">
        <v>266</v>
      </c>
      <c r="E260" s="84" t="s">
        <v>271</v>
      </c>
      <c r="F260" s="85">
        <v>44378</v>
      </c>
      <c r="G260" s="86">
        <v>159745</v>
      </c>
    </row>
    <row r="261" spans="3:7" ht="14.25" customHeight="1" x14ac:dyDescent="0.3">
      <c r="C261" s="86">
        <v>255</v>
      </c>
      <c r="D261" s="84" t="s">
        <v>266</v>
      </c>
      <c r="E261" s="84" t="s">
        <v>270</v>
      </c>
      <c r="F261" s="85">
        <v>44197</v>
      </c>
      <c r="G261" s="86">
        <v>6256</v>
      </c>
    </row>
    <row r="262" spans="3:7" ht="14.25" customHeight="1" x14ac:dyDescent="0.3">
      <c r="C262" s="86">
        <v>256</v>
      </c>
      <c r="D262" s="84" t="s">
        <v>266</v>
      </c>
      <c r="E262" s="84" t="s">
        <v>267</v>
      </c>
      <c r="F262" s="85">
        <v>44228</v>
      </c>
      <c r="G262" s="86">
        <v>194150</v>
      </c>
    </row>
    <row r="263" spans="3:7" ht="14.25" customHeight="1" x14ac:dyDescent="0.3">
      <c r="C263" s="86">
        <v>257</v>
      </c>
      <c r="D263" s="84" t="s">
        <v>266</v>
      </c>
      <c r="E263" s="84" t="s">
        <v>268</v>
      </c>
      <c r="F263" s="85">
        <v>44409</v>
      </c>
      <c r="G263" s="86">
        <v>7382</v>
      </c>
    </row>
    <row r="264" spans="3:7" ht="14.25" customHeight="1" x14ac:dyDescent="0.3">
      <c r="C264" s="86">
        <v>258</v>
      </c>
      <c r="D264" s="84" t="s">
        <v>266</v>
      </c>
      <c r="E264" s="84" t="s">
        <v>270</v>
      </c>
      <c r="F264" s="85">
        <v>44317</v>
      </c>
      <c r="G264" s="86">
        <v>26172</v>
      </c>
    </row>
    <row r="265" spans="3:7" ht="14.25" customHeight="1" x14ac:dyDescent="0.3">
      <c r="C265" s="86">
        <v>259</v>
      </c>
      <c r="D265" s="84" t="s">
        <v>266</v>
      </c>
      <c r="E265" s="84" t="s">
        <v>270</v>
      </c>
      <c r="F265" s="85">
        <v>44501</v>
      </c>
      <c r="G265" s="86">
        <v>223295</v>
      </c>
    </row>
    <row r="266" spans="3:7" ht="14.25" customHeight="1" x14ac:dyDescent="0.3">
      <c r="C266" s="86">
        <v>260</v>
      </c>
      <c r="D266" s="84" t="s">
        <v>266</v>
      </c>
      <c r="E266" s="84" t="s">
        <v>271</v>
      </c>
      <c r="F266" s="85">
        <v>44348</v>
      </c>
      <c r="G266" s="86">
        <v>213069</v>
      </c>
    </row>
    <row r="267" spans="3:7" ht="14.25" customHeight="1" x14ac:dyDescent="0.3">
      <c r="C267" s="86">
        <v>261</v>
      </c>
      <c r="D267" s="84" t="s">
        <v>266</v>
      </c>
      <c r="E267" s="84" t="s">
        <v>268</v>
      </c>
      <c r="F267" s="85">
        <v>44348</v>
      </c>
      <c r="G267" s="86">
        <v>7190</v>
      </c>
    </row>
    <row r="268" spans="3:7" ht="14.25" customHeight="1" x14ac:dyDescent="0.3">
      <c r="C268" s="86">
        <v>262</v>
      </c>
      <c r="D268" s="84" t="s">
        <v>266</v>
      </c>
      <c r="E268" s="84" t="s">
        <v>271</v>
      </c>
      <c r="F268" s="85">
        <v>44256</v>
      </c>
      <c r="G268" s="86">
        <v>51626</v>
      </c>
    </row>
    <row r="269" spans="3:7" ht="14.25" customHeight="1" x14ac:dyDescent="0.3">
      <c r="C269" s="86">
        <v>263</v>
      </c>
      <c r="D269" s="84" t="s">
        <v>266</v>
      </c>
      <c r="E269" s="84" t="s">
        <v>269</v>
      </c>
      <c r="F269" s="85">
        <v>44440</v>
      </c>
      <c r="G269" s="86">
        <v>200584</v>
      </c>
    </row>
    <row r="270" spans="3:7" ht="14.25" customHeight="1" x14ac:dyDescent="0.3">
      <c r="C270" s="86">
        <v>264</v>
      </c>
      <c r="D270" s="84" t="s">
        <v>266</v>
      </c>
      <c r="E270" s="84" t="s">
        <v>267</v>
      </c>
      <c r="F270" s="85">
        <v>44378</v>
      </c>
      <c r="G270" s="86">
        <v>235104</v>
      </c>
    </row>
    <row r="271" spans="3:7" ht="14.25" customHeight="1" x14ac:dyDescent="0.3">
      <c r="C271" s="86">
        <v>265</v>
      </c>
      <c r="D271" s="84" t="s">
        <v>266</v>
      </c>
      <c r="E271" s="84" t="s">
        <v>271</v>
      </c>
      <c r="F271" s="85">
        <v>44440</v>
      </c>
      <c r="G271" s="86">
        <v>55991</v>
      </c>
    </row>
    <row r="272" spans="3:7" ht="14.25" customHeight="1" x14ac:dyDescent="0.3">
      <c r="C272" s="86">
        <v>266</v>
      </c>
      <c r="D272" s="84" t="s">
        <v>266</v>
      </c>
      <c r="E272" s="84" t="s">
        <v>268</v>
      </c>
      <c r="F272" s="85">
        <v>44228</v>
      </c>
      <c r="G272" s="86">
        <v>134107</v>
      </c>
    </row>
    <row r="273" spans="3:7" ht="14.25" customHeight="1" x14ac:dyDescent="0.3">
      <c r="C273" s="86">
        <v>267</v>
      </c>
      <c r="D273" s="84" t="s">
        <v>266</v>
      </c>
      <c r="E273" s="84" t="s">
        <v>269</v>
      </c>
      <c r="F273" s="85">
        <v>44470</v>
      </c>
      <c r="G273" s="86">
        <v>104379</v>
      </c>
    </row>
    <row r="274" spans="3:7" ht="14.25" customHeight="1" x14ac:dyDescent="0.3">
      <c r="C274" s="86">
        <v>268</v>
      </c>
      <c r="D274" s="84" t="s">
        <v>266</v>
      </c>
      <c r="E274" s="84" t="s">
        <v>267</v>
      </c>
      <c r="F274" s="85">
        <v>44470</v>
      </c>
      <c r="G274" s="86">
        <v>22810</v>
      </c>
    </row>
    <row r="275" spans="3:7" ht="14.25" customHeight="1" x14ac:dyDescent="0.3">
      <c r="C275" s="86">
        <v>269</v>
      </c>
      <c r="D275" s="84" t="s">
        <v>266</v>
      </c>
      <c r="E275" s="84" t="s">
        <v>268</v>
      </c>
      <c r="F275" s="85">
        <v>44197</v>
      </c>
      <c r="G275" s="86">
        <v>28289</v>
      </c>
    </row>
    <row r="276" spans="3:7" ht="14.25" customHeight="1" x14ac:dyDescent="0.3">
      <c r="C276" s="86">
        <v>270</v>
      </c>
      <c r="D276" s="84" t="s">
        <v>266</v>
      </c>
      <c r="E276" s="84" t="s">
        <v>267</v>
      </c>
      <c r="F276" s="85">
        <v>44348</v>
      </c>
      <c r="G276" s="86">
        <v>65162</v>
      </c>
    </row>
    <row r="277" spans="3:7" ht="14.25" customHeight="1" x14ac:dyDescent="0.3">
      <c r="C277" s="86">
        <v>271</v>
      </c>
      <c r="D277" s="84" t="s">
        <v>272</v>
      </c>
      <c r="E277" s="84" t="s">
        <v>267</v>
      </c>
      <c r="F277" s="85">
        <v>44256</v>
      </c>
      <c r="G277" s="86">
        <v>201340</v>
      </c>
    </row>
    <row r="278" spans="3:7" ht="14.25" customHeight="1" x14ac:dyDescent="0.3">
      <c r="C278" s="86">
        <v>272</v>
      </c>
      <c r="D278" s="84" t="s">
        <v>274</v>
      </c>
      <c r="E278" s="84" t="s">
        <v>269</v>
      </c>
      <c r="F278" s="85">
        <v>44501</v>
      </c>
      <c r="G278" s="86">
        <v>55433</v>
      </c>
    </row>
    <row r="279" spans="3:7" ht="14.25" customHeight="1" x14ac:dyDescent="0.3">
      <c r="C279" s="86">
        <v>273</v>
      </c>
      <c r="D279" s="84" t="s">
        <v>275</v>
      </c>
      <c r="E279" s="84" t="s">
        <v>271</v>
      </c>
      <c r="F279" s="85">
        <v>44378</v>
      </c>
      <c r="G279" s="86">
        <v>104422</v>
      </c>
    </row>
    <row r="280" spans="3:7" ht="14.25" customHeight="1" x14ac:dyDescent="0.3">
      <c r="C280" s="86">
        <v>274</v>
      </c>
      <c r="D280" s="84" t="s">
        <v>272</v>
      </c>
      <c r="E280" s="84" t="s">
        <v>268</v>
      </c>
      <c r="F280" s="85">
        <v>44531</v>
      </c>
      <c r="G280" s="86">
        <v>100956</v>
      </c>
    </row>
    <row r="281" spans="3:7" ht="14.25" customHeight="1" x14ac:dyDescent="0.3">
      <c r="C281" s="86">
        <v>275</v>
      </c>
      <c r="D281" s="84" t="s">
        <v>272</v>
      </c>
      <c r="E281" s="84" t="s">
        <v>269</v>
      </c>
      <c r="F281" s="85">
        <v>44287</v>
      </c>
      <c r="G281" s="86">
        <v>135272</v>
      </c>
    </row>
    <row r="282" spans="3:7" ht="14.25" customHeight="1" x14ac:dyDescent="0.3">
      <c r="C282" s="86">
        <v>276</v>
      </c>
      <c r="D282" s="84" t="s">
        <v>274</v>
      </c>
      <c r="E282" s="84" t="s">
        <v>270</v>
      </c>
      <c r="F282" s="85">
        <v>44378</v>
      </c>
      <c r="G282" s="86">
        <v>59920</v>
      </c>
    </row>
    <row r="283" spans="3:7" ht="14.25" customHeight="1" x14ac:dyDescent="0.3">
      <c r="C283" s="86">
        <v>277</v>
      </c>
      <c r="D283" s="84" t="s">
        <v>272</v>
      </c>
      <c r="E283" s="84" t="s">
        <v>270</v>
      </c>
      <c r="F283" s="85">
        <v>44470</v>
      </c>
      <c r="G283" s="86">
        <v>163127</v>
      </c>
    </row>
    <row r="284" spans="3:7" ht="14.25" customHeight="1" x14ac:dyDescent="0.3">
      <c r="C284" s="86">
        <v>278</v>
      </c>
      <c r="D284" s="84" t="s">
        <v>274</v>
      </c>
      <c r="E284" s="84" t="s">
        <v>271</v>
      </c>
      <c r="F284" s="85">
        <v>44531</v>
      </c>
      <c r="G284" s="86">
        <v>232472</v>
      </c>
    </row>
    <row r="285" spans="3:7" ht="14.25" customHeight="1" x14ac:dyDescent="0.3">
      <c r="C285" s="86">
        <v>279</v>
      </c>
      <c r="D285" s="84" t="s">
        <v>275</v>
      </c>
      <c r="E285" s="84" t="s">
        <v>270</v>
      </c>
      <c r="F285" s="85">
        <v>44501</v>
      </c>
      <c r="G285" s="86">
        <v>28110</v>
      </c>
    </row>
    <row r="286" spans="3:7" ht="14.25" customHeight="1" x14ac:dyDescent="0.3">
      <c r="C286" s="86">
        <v>280</v>
      </c>
      <c r="D286" s="84" t="s">
        <v>275</v>
      </c>
      <c r="E286" s="84" t="s">
        <v>271</v>
      </c>
      <c r="F286" s="85">
        <v>44197</v>
      </c>
      <c r="G286" s="86">
        <v>40778</v>
      </c>
    </row>
    <row r="287" spans="3:7" ht="14.25" customHeight="1" x14ac:dyDescent="0.3">
      <c r="C287" s="86">
        <v>281</v>
      </c>
      <c r="D287" s="84" t="s">
        <v>273</v>
      </c>
      <c r="E287" s="84" t="s">
        <v>267</v>
      </c>
      <c r="F287" s="85">
        <v>44197</v>
      </c>
      <c r="G287" s="86">
        <v>219774</v>
      </c>
    </row>
    <row r="288" spans="3:7" ht="14.25" customHeight="1" x14ac:dyDescent="0.3">
      <c r="C288" s="86">
        <v>282</v>
      </c>
      <c r="D288" s="84" t="s">
        <v>273</v>
      </c>
      <c r="E288" s="84" t="s">
        <v>271</v>
      </c>
      <c r="F288" s="85">
        <v>44409</v>
      </c>
      <c r="G288" s="86">
        <v>216458</v>
      </c>
    </row>
    <row r="289" spans="3:7" ht="14.25" customHeight="1" x14ac:dyDescent="0.3">
      <c r="C289" s="86">
        <v>283</v>
      </c>
      <c r="D289" s="84" t="s">
        <v>273</v>
      </c>
      <c r="E289" s="84" t="s">
        <v>269</v>
      </c>
      <c r="F289" s="85">
        <v>44256</v>
      </c>
      <c r="G289" s="86">
        <v>39973</v>
      </c>
    </row>
    <row r="290" spans="3:7" ht="14.25" customHeight="1" x14ac:dyDescent="0.3">
      <c r="C290" s="86">
        <v>284</v>
      </c>
      <c r="D290" s="84" t="s">
        <v>274</v>
      </c>
      <c r="E290" s="84" t="s">
        <v>268</v>
      </c>
      <c r="F290" s="85">
        <v>44501</v>
      </c>
      <c r="G290" s="86">
        <v>195638</v>
      </c>
    </row>
    <row r="291" spans="3:7" ht="14.25" customHeight="1" x14ac:dyDescent="0.3">
      <c r="C291" s="86">
        <v>285</v>
      </c>
      <c r="D291" s="84" t="s">
        <v>274</v>
      </c>
      <c r="E291" s="84" t="s">
        <v>269</v>
      </c>
      <c r="F291" s="85">
        <v>44197</v>
      </c>
      <c r="G291" s="86">
        <v>256329</v>
      </c>
    </row>
    <row r="292" spans="3:7" ht="14.25" customHeight="1" x14ac:dyDescent="0.3">
      <c r="C292" s="86">
        <v>286</v>
      </c>
      <c r="D292" s="84" t="s">
        <v>273</v>
      </c>
      <c r="E292" s="84" t="s">
        <v>267</v>
      </c>
      <c r="F292" s="85">
        <v>44348</v>
      </c>
      <c r="G292" s="86">
        <v>11238</v>
      </c>
    </row>
    <row r="293" spans="3:7" ht="14.25" customHeight="1" x14ac:dyDescent="0.3">
      <c r="C293" s="86">
        <v>287</v>
      </c>
      <c r="D293" s="84" t="s">
        <v>272</v>
      </c>
      <c r="E293" s="84" t="s">
        <v>269</v>
      </c>
      <c r="F293" s="85">
        <v>44501</v>
      </c>
      <c r="G293" s="86">
        <v>20238</v>
      </c>
    </row>
    <row r="294" spans="3:7" ht="14.25" customHeight="1" x14ac:dyDescent="0.3">
      <c r="C294" s="86">
        <v>288</v>
      </c>
      <c r="D294" s="84" t="s">
        <v>273</v>
      </c>
      <c r="E294" s="84" t="s">
        <v>267</v>
      </c>
      <c r="F294" s="85">
        <v>44378</v>
      </c>
      <c r="G294" s="86">
        <v>226327</v>
      </c>
    </row>
    <row r="295" spans="3:7" ht="14.25" customHeight="1" x14ac:dyDescent="0.3">
      <c r="C295" s="86">
        <v>289</v>
      </c>
      <c r="D295" s="84" t="s">
        <v>274</v>
      </c>
      <c r="E295" s="84" t="s">
        <v>270</v>
      </c>
      <c r="F295" s="85">
        <v>44228</v>
      </c>
      <c r="G295" s="86">
        <v>192728</v>
      </c>
    </row>
    <row r="296" spans="3:7" ht="14.25" customHeight="1" x14ac:dyDescent="0.3">
      <c r="C296" s="86">
        <v>290</v>
      </c>
      <c r="D296" s="84" t="s">
        <v>273</v>
      </c>
      <c r="E296" s="84" t="s">
        <v>270</v>
      </c>
      <c r="F296" s="85">
        <v>44470</v>
      </c>
      <c r="G296" s="86">
        <v>245470</v>
      </c>
    </row>
    <row r="297" spans="3:7" ht="14.25" customHeight="1" x14ac:dyDescent="0.3">
      <c r="C297" s="86">
        <v>291</v>
      </c>
      <c r="D297" s="84" t="s">
        <v>273</v>
      </c>
      <c r="E297" s="84" t="s">
        <v>270</v>
      </c>
      <c r="F297" s="85">
        <v>44440</v>
      </c>
      <c r="G297" s="86">
        <v>12156</v>
      </c>
    </row>
    <row r="298" spans="3:7" ht="14.25" customHeight="1" x14ac:dyDescent="0.3">
      <c r="C298" s="86">
        <v>292</v>
      </c>
      <c r="D298" s="84" t="s">
        <v>272</v>
      </c>
      <c r="E298" s="84" t="s">
        <v>268</v>
      </c>
      <c r="F298" s="85">
        <v>44228</v>
      </c>
      <c r="G298" s="86">
        <v>11682</v>
      </c>
    </row>
    <row r="299" spans="3:7" ht="14.25" customHeight="1" x14ac:dyDescent="0.3">
      <c r="C299" s="86">
        <v>293</v>
      </c>
      <c r="D299" s="84" t="s">
        <v>275</v>
      </c>
      <c r="E299" s="84" t="s">
        <v>271</v>
      </c>
      <c r="F299" s="85">
        <v>44501</v>
      </c>
      <c r="G299" s="86">
        <v>161110</v>
      </c>
    </row>
    <row r="300" spans="3:7" ht="14.25" customHeight="1" x14ac:dyDescent="0.3">
      <c r="C300" s="86">
        <v>294</v>
      </c>
      <c r="D300" s="84" t="s">
        <v>274</v>
      </c>
      <c r="E300" s="84" t="s">
        <v>267</v>
      </c>
      <c r="F300" s="85">
        <v>44256</v>
      </c>
      <c r="G300" s="86">
        <v>155535</v>
      </c>
    </row>
    <row r="301" spans="3:7" ht="14.25" customHeight="1" x14ac:dyDescent="0.3">
      <c r="C301" s="86">
        <v>295</v>
      </c>
      <c r="D301" s="84" t="s">
        <v>274</v>
      </c>
      <c r="E301" s="84" t="s">
        <v>269</v>
      </c>
      <c r="F301" s="85">
        <v>44348</v>
      </c>
      <c r="G301" s="86">
        <v>223894</v>
      </c>
    </row>
    <row r="302" spans="3:7" ht="14.25" customHeight="1" x14ac:dyDescent="0.3">
      <c r="C302" s="86">
        <v>296</v>
      </c>
      <c r="D302" s="84" t="s">
        <v>272</v>
      </c>
      <c r="E302" s="84" t="s">
        <v>267</v>
      </c>
      <c r="F302" s="85">
        <v>44287</v>
      </c>
      <c r="G302" s="86">
        <v>22839</v>
      </c>
    </row>
    <row r="303" spans="3:7" ht="14.25" customHeight="1" x14ac:dyDescent="0.3">
      <c r="C303" s="86">
        <v>297</v>
      </c>
      <c r="D303" s="84" t="s">
        <v>274</v>
      </c>
      <c r="E303" s="84" t="s">
        <v>271</v>
      </c>
      <c r="F303" s="85">
        <v>44348</v>
      </c>
      <c r="G303" s="86">
        <v>-14202</v>
      </c>
    </row>
    <row r="304" spans="3:7" ht="14.25" customHeight="1" x14ac:dyDescent="0.3">
      <c r="C304" s="86">
        <v>298</v>
      </c>
      <c r="D304" s="84" t="s">
        <v>272</v>
      </c>
      <c r="E304" s="84" t="s">
        <v>270</v>
      </c>
      <c r="F304" s="85">
        <v>44440</v>
      </c>
      <c r="G304" s="86">
        <v>98246</v>
      </c>
    </row>
    <row r="305" spans="3:7" ht="14.25" customHeight="1" x14ac:dyDescent="0.3">
      <c r="C305" s="86">
        <v>299</v>
      </c>
      <c r="D305" s="84" t="s">
        <v>273</v>
      </c>
      <c r="E305" s="84" t="s">
        <v>271</v>
      </c>
      <c r="F305" s="85">
        <v>44317</v>
      </c>
      <c r="G305" s="86">
        <v>111998</v>
      </c>
    </row>
    <row r="306" spans="3:7" ht="14.25" customHeight="1" x14ac:dyDescent="0.3">
      <c r="C306" s="86">
        <v>300</v>
      </c>
      <c r="D306" s="84" t="s">
        <v>274</v>
      </c>
      <c r="E306" s="84" t="s">
        <v>270</v>
      </c>
      <c r="F306" s="85">
        <v>44440</v>
      </c>
      <c r="G306" s="86">
        <v>74093</v>
      </c>
    </row>
    <row r="307" spans="3:7" ht="14.25" customHeight="1" x14ac:dyDescent="0.3">
      <c r="C307" s="86">
        <v>301</v>
      </c>
      <c r="D307" s="84" t="s">
        <v>272</v>
      </c>
      <c r="E307" s="84" t="s">
        <v>271</v>
      </c>
      <c r="F307" s="85">
        <v>44501</v>
      </c>
      <c r="G307" s="86">
        <v>40179</v>
      </c>
    </row>
    <row r="308" spans="3:7" ht="14.25" customHeight="1" x14ac:dyDescent="0.3">
      <c r="C308" s="86">
        <v>302</v>
      </c>
      <c r="D308" s="84" t="s">
        <v>275</v>
      </c>
      <c r="E308" s="84" t="s">
        <v>267</v>
      </c>
      <c r="F308" s="85">
        <v>44409</v>
      </c>
      <c r="G308" s="86">
        <v>75634</v>
      </c>
    </row>
    <row r="309" spans="3:7" ht="14.25" customHeight="1" x14ac:dyDescent="0.3">
      <c r="C309" s="86">
        <v>303</v>
      </c>
      <c r="D309" s="84" t="s">
        <v>273</v>
      </c>
      <c r="E309" s="84" t="s">
        <v>271</v>
      </c>
      <c r="F309" s="85">
        <v>44228</v>
      </c>
      <c r="G309" s="86">
        <v>-11610</v>
      </c>
    </row>
    <row r="310" spans="3:7" ht="14.25" customHeight="1" x14ac:dyDescent="0.3">
      <c r="C310" s="86">
        <v>304</v>
      </c>
      <c r="D310" s="84" t="s">
        <v>275</v>
      </c>
      <c r="E310" s="84" t="s">
        <v>271</v>
      </c>
      <c r="F310" s="85">
        <v>44348</v>
      </c>
      <c r="G310" s="86">
        <v>34080</v>
      </c>
    </row>
    <row r="311" spans="3:7" ht="14.25" customHeight="1" x14ac:dyDescent="0.3">
      <c r="C311" s="86">
        <v>305</v>
      </c>
      <c r="D311" s="84" t="s">
        <v>273</v>
      </c>
      <c r="E311" s="84" t="s">
        <v>267</v>
      </c>
      <c r="F311" s="85">
        <v>44317</v>
      </c>
      <c r="G311" s="86">
        <v>239368</v>
      </c>
    </row>
    <row r="312" spans="3:7" ht="14.25" customHeight="1" x14ac:dyDescent="0.3">
      <c r="C312" s="86">
        <v>306</v>
      </c>
      <c r="D312" s="84" t="s">
        <v>272</v>
      </c>
      <c r="E312" s="84" t="s">
        <v>268</v>
      </c>
      <c r="F312" s="85">
        <v>44470</v>
      </c>
      <c r="G312" s="86">
        <v>86076</v>
      </c>
    </row>
    <row r="313" spans="3:7" ht="14.25" customHeight="1" x14ac:dyDescent="0.3">
      <c r="C313" s="86">
        <v>307</v>
      </c>
      <c r="D313" s="84" t="s">
        <v>275</v>
      </c>
      <c r="E313" s="84" t="s">
        <v>270</v>
      </c>
      <c r="F313" s="85">
        <v>44256</v>
      </c>
      <c r="G313" s="86">
        <v>75969</v>
      </c>
    </row>
    <row r="314" spans="3:7" ht="14.25" customHeight="1" x14ac:dyDescent="0.3">
      <c r="C314" s="86">
        <v>308</v>
      </c>
      <c r="D314" s="84" t="s">
        <v>272</v>
      </c>
      <c r="E314" s="84" t="s">
        <v>270</v>
      </c>
      <c r="F314" s="85">
        <v>44378</v>
      </c>
      <c r="G314" s="86">
        <v>-39689</v>
      </c>
    </row>
    <row r="315" spans="3:7" ht="14.25" customHeight="1" x14ac:dyDescent="0.3">
      <c r="C315" s="86">
        <v>309</v>
      </c>
      <c r="D315" s="84" t="s">
        <v>272</v>
      </c>
      <c r="E315" s="84" t="s">
        <v>268</v>
      </c>
      <c r="F315" s="85">
        <v>44287</v>
      </c>
      <c r="G315" s="86">
        <v>51383</v>
      </c>
    </row>
    <row r="316" spans="3:7" ht="14.25" customHeight="1" x14ac:dyDescent="0.3">
      <c r="C316" s="86">
        <v>310</v>
      </c>
      <c r="D316" s="84" t="s">
        <v>274</v>
      </c>
      <c r="E316" s="84" t="s">
        <v>270</v>
      </c>
      <c r="F316" s="85">
        <v>44378</v>
      </c>
      <c r="G316" s="86">
        <v>252080</v>
      </c>
    </row>
    <row r="317" spans="3:7" ht="14.25" customHeight="1" x14ac:dyDescent="0.3">
      <c r="C317" s="86">
        <v>311</v>
      </c>
      <c r="D317" s="84" t="s">
        <v>272</v>
      </c>
      <c r="E317" s="84" t="s">
        <v>268</v>
      </c>
      <c r="F317" s="85">
        <v>44378</v>
      </c>
      <c r="G317" s="86">
        <v>176652</v>
      </c>
    </row>
    <row r="318" spans="3:7" ht="14.25" customHeight="1" x14ac:dyDescent="0.3">
      <c r="C318" s="86">
        <v>312</v>
      </c>
      <c r="D318" s="84" t="s">
        <v>273</v>
      </c>
      <c r="E318" s="84" t="s">
        <v>270</v>
      </c>
      <c r="F318" s="85">
        <v>44317</v>
      </c>
      <c r="G318" s="86">
        <v>125616</v>
      </c>
    </row>
    <row r="319" spans="3:7" ht="14.25" customHeight="1" x14ac:dyDescent="0.3">
      <c r="C319" s="86">
        <v>313</v>
      </c>
      <c r="D319" s="84" t="s">
        <v>275</v>
      </c>
      <c r="E319" s="84" t="s">
        <v>269</v>
      </c>
      <c r="F319" s="85">
        <v>44409</v>
      </c>
      <c r="G319" s="86">
        <v>7269</v>
      </c>
    </row>
    <row r="320" spans="3:7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8235B-0DFD-40E3-80DC-914E49254F52}">
  <sheetPr codeName="Sheet14"/>
  <dimension ref="E2:U316"/>
  <sheetViews>
    <sheetView topLeftCell="E1" workbookViewId="0">
      <selection activeCell="K25" sqref="K25"/>
    </sheetView>
  </sheetViews>
  <sheetFormatPr defaultRowHeight="14.4" x14ac:dyDescent="0.3"/>
  <cols>
    <col min="6" max="6" width="10.33203125" customWidth="1"/>
    <col min="7" max="7" width="10.88671875" customWidth="1"/>
    <col min="8" max="8" width="14.109375" customWidth="1"/>
    <col min="12" max="12" width="9.6640625" customWidth="1"/>
    <col min="13" max="13" width="19.5546875" customWidth="1"/>
    <col min="14" max="14" width="9.6640625" customWidth="1"/>
    <col min="15" max="15" width="13.5546875" customWidth="1"/>
  </cols>
  <sheetData>
    <row r="2" spans="5:21" x14ac:dyDescent="0.3">
      <c r="L2" s="118" t="s">
        <v>279</v>
      </c>
      <c r="M2" s="119"/>
    </row>
    <row r="3" spans="5:21" x14ac:dyDescent="0.3">
      <c r="E3" s="86" t="s">
        <v>261</v>
      </c>
      <c r="F3" s="84" t="s">
        <v>262</v>
      </c>
      <c r="G3" s="84" t="s">
        <v>263</v>
      </c>
      <c r="H3" s="84" t="s">
        <v>264</v>
      </c>
      <c r="I3" s="84" t="s">
        <v>265</v>
      </c>
      <c r="L3" s="87" t="s">
        <v>263</v>
      </c>
      <c r="M3" s="87" t="s">
        <v>264</v>
      </c>
      <c r="R3" s="118" t="s">
        <v>280</v>
      </c>
      <c r="S3" s="119"/>
      <c r="T3" s="119"/>
      <c r="U3" s="119"/>
    </row>
    <row r="4" spans="5:21" x14ac:dyDescent="0.3">
      <c r="E4" s="86">
        <v>1</v>
      </c>
      <c r="F4" s="84" t="s">
        <v>266</v>
      </c>
      <c r="G4" s="84" t="s">
        <v>267</v>
      </c>
      <c r="H4" s="85">
        <v>44348</v>
      </c>
      <c r="I4" s="84">
        <v>108879</v>
      </c>
      <c r="L4" s="88" t="s">
        <v>268</v>
      </c>
      <c r="M4" s="85">
        <v>44440</v>
      </c>
    </row>
    <row r="5" spans="5:21" x14ac:dyDescent="0.3">
      <c r="E5" s="86">
        <v>2</v>
      </c>
      <c r="F5" s="84" t="s">
        <v>266</v>
      </c>
      <c r="G5" s="84" t="s">
        <v>268</v>
      </c>
      <c r="H5" s="85">
        <v>44470</v>
      </c>
      <c r="I5" s="84">
        <v>165656</v>
      </c>
      <c r="L5" s="88" t="s">
        <v>268</v>
      </c>
      <c r="M5" s="85">
        <v>44409</v>
      </c>
    </row>
    <row r="6" spans="5:21" x14ac:dyDescent="0.3">
      <c r="E6" s="86">
        <v>3</v>
      </c>
      <c r="F6" s="84" t="s">
        <v>266</v>
      </c>
      <c r="G6" s="84" t="s">
        <v>268</v>
      </c>
      <c r="H6" s="85">
        <v>44256</v>
      </c>
      <c r="I6" s="84">
        <v>25467</v>
      </c>
      <c r="L6" s="88" t="s">
        <v>268</v>
      </c>
      <c r="M6" s="85">
        <v>44378</v>
      </c>
    </row>
    <row r="7" spans="5:21" x14ac:dyDescent="0.3">
      <c r="E7" s="86">
        <v>4</v>
      </c>
      <c r="F7" s="84" t="s">
        <v>266</v>
      </c>
      <c r="G7" s="84" t="s">
        <v>269</v>
      </c>
      <c r="H7" s="85">
        <v>44256</v>
      </c>
      <c r="I7" s="84">
        <v>16452</v>
      </c>
    </row>
    <row r="8" spans="5:21" x14ac:dyDescent="0.3">
      <c r="E8" s="86">
        <v>5</v>
      </c>
      <c r="F8" s="84" t="s">
        <v>266</v>
      </c>
      <c r="G8" s="84" t="s">
        <v>268</v>
      </c>
      <c r="H8" s="85">
        <v>44440</v>
      </c>
      <c r="I8" s="84">
        <v>135801</v>
      </c>
    </row>
    <row r="9" spans="5:21" x14ac:dyDescent="0.3">
      <c r="E9" s="86">
        <v>6</v>
      </c>
      <c r="F9" s="84" t="s">
        <v>266</v>
      </c>
      <c r="G9" s="84" t="s">
        <v>269</v>
      </c>
      <c r="H9" s="85">
        <v>44348</v>
      </c>
      <c r="I9" s="84">
        <v>247286</v>
      </c>
    </row>
    <row r="10" spans="5:21" x14ac:dyDescent="0.3">
      <c r="E10" s="86">
        <v>7</v>
      </c>
      <c r="F10" s="84" t="s">
        <v>266</v>
      </c>
      <c r="G10" s="84" t="s">
        <v>270</v>
      </c>
      <c r="H10" s="85">
        <v>44287</v>
      </c>
      <c r="I10" s="84">
        <v>191293</v>
      </c>
    </row>
    <row r="11" spans="5:21" x14ac:dyDescent="0.3">
      <c r="E11" s="86">
        <v>8</v>
      </c>
      <c r="F11" s="84" t="s">
        <v>266</v>
      </c>
      <c r="G11" s="84" t="s">
        <v>271</v>
      </c>
      <c r="H11" s="85">
        <v>44197</v>
      </c>
      <c r="I11" s="84">
        <v>36125</v>
      </c>
      <c r="L11" s="86"/>
      <c r="M11" s="86"/>
      <c r="N11" s="84"/>
      <c r="O11" s="84"/>
      <c r="P11" s="85"/>
      <c r="Q11" s="84"/>
    </row>
    <row r="12" spans="5:21" x14ac:dyDescent="0.3">
      <c r="E12" s="86">
        <v>9</v>
      </c>
      <c r="F12" s="84" t="s">
        <v>266</v>
      </c>
      <c r="G12" s="84" t="s">
        <v>270</v>
      </c>
      <c r="H12" s="85">
        <v>44197</v>
      </c>
      <c r="I12" s="84">
        <v>123287</v>
      </c>
      <c r="L12" s="118" t="s">
        <v>281</v>
      </c>
      <c r="M12" s="119"/>
      <c r="N12" s="119"/>
    </row>
    <row r="13" spans="5:21" x14ac:dyDescent="0.3">
      <c r="E13" s="86">
        <v>10</v>
      </c>
      <c r="F13" s="84" t="s">
        <v>266</v>
      </c>
      <c r="G13" s="84" t="s">
        <v>270</v>
      </c>
      <c r="H13" s="85">
        <v>44378</v>
      </c>
      <c r="I13" s="84">
        <v>-34980</v>
      </c>
      <c r="L13" s="86" t="s">
        <v>261</v>
      </c>
      <c r="M13" s="84" t="s">
        <v>262</v>
      </c>
      <c r="N13" s="84" t="s">
        <v>263</v>
      </c>
      <c r="O13" s="84" t="s">
        <v>264</v>
      </c>
      <c r="P13" s="84" t="s">
        <v>265</v>
      </c>
    </row>
    <row r="14" spans="5:21" x14ac:dyDescent="0.3">
      <c r="E14" s="86">
        <v>11</v>
      </c>
      <c r="F14" s="84" t="s">
        <v>266</v>
      </c>
      <c r="G14" s="84" t="s">
        <v>269</v>
      </c>
      <c r="H14" s="85">
        <v>44317</v>
      </c>
      <c r="I14" s="84">
        <v>72086</v>
      </c>
      <c r="L14" s="86">
        <v>5</v>
      </c>
      <c r="M14" s="84" t="s">
        <v>266</v>
      </c>
      <c r="N14" s="84" t="s">
        <v>268</v>
      </c>
      <c r="O14" s="85">
        <v>44440</v>
      </c>
      <c r="P14" s="84">
        <v>135801</v>
      </c>
    </row>
    <row r="15" spans="5:21" x14ac:dyDescent="0.3">
      <c r="E15" s="86">
        <v>12</v>
      </c>
      <c r="F15" s="84" t="s">
        <v>266</v>
      </c>
      <c r="G15" s="84" t="s">
        <v>270</v>
      </c>
      <c r="H15" s="85">
        <v>44470</v>
      </c>
      <c r="I15" s="84">
        <v>84660</v>
      </c>
      <c r="L15" s="86">
        <v>25</v>
      </c>
      <c r="M15" s="84" t="s">
        <v>274</v>
      </c>
      <c r="N15" s="84" t="s">
        <v>268</v>
      </c>
      <c r="O15" s="85">
        <v>44440</v>
      </c>
      <c r="P15" s="84">
        <v>60921</v>
      </c>
    </row>
    <row r="16" spans="5:21" x14ac:dyDescent="0.3">
      <c r="E16" s="86">
        <v>13</v>
      </c>
      <c r="F16" s="84" t="s">
        <v>266</v>
      </c>
      <c r="G16" s="84" t="s">
        <v>268</v>
      </c>
      <c r="H16" s="85">
        <v>44531</v>
      </c>
      <c r="I16" s="84">
        <v>201069</v>
      </c>
      <c r="L16" s="86">
        <v>31</v>
      </c>
      <c r="M16" s="84" t="s">
        <v>274</v>
      </c>
      <c r="N16" s="84" t="s">
        <v>268</v>
      </c>
      <c r="O16" s="85">
        <v>44409</v>
      </c>
      <c r="P16" s="84">
        <v>87532</v>
      </c>
    </row>
    <row r="17" spans="5:17" x14ac:dyDescent="0.3">
      <c r="E17" s="86">
        <v>14</v>
      </c>
      <c r="F17" s="84" t="s">
        <v>266</v>
      </c>
      <c r="G17" s="84" t="s">
        <v>270</v>
      </c>
      <c r="H17" s="85">
        <v>44531</v>
      </c>
      <c r="I17" s="84">
        <v>74221</v>
      </c>
      <c r="L17" s="86">
        <v>34</v>
      </c>
      <c r="M17" s="84" t="s">
        <v>272</v>
      </c>
      <c r="N17" s="84" t="s">
        <v>268</v>
      </c>
      <c r="O17" s="85">
        <v>44378</v>
      </c>
      <c r="P17" s="84">
        <v>57399</v>
      </c>
      <c r="Q17" s="84"/>
    </row>
    <row r="18" spans="5:17" x14ac:dyDescent="0.3">
      <c r="E18" s="86">
        <v>15</v>
      </c>
      <c r="F18" s="84" t="s">
        <v>266</v>
      </c>
      <c r="G18" s="84" t="s">
        <v>269</v>
      </c>
      <c r="H18" s="85">
        <v>44348</v>
      </c>
      <c r="I18" s="84">
        <v>155904</v>
      </c>
      <c r="L18" s="86">
        <v>57</v>
      </c>
      <c r="M18" s="84" t="s">
        <v>266</v>
      </c>
      <c r="N18" s="84" t="s">
        <v>268</v>
      </c>
      <c r="O18" s="85">
        <v>44378</v>
      </c>
      <c r="P18" s="86">
        <v>96209</v>
      </c>
    </row>
    <row r="19" spans="5:17" x14ac:dyDescent="0.3">
      <c r="E19" s="86">
        <v>16</v>
      </c>
      <c r="F19" s="84" t="s">
        <v>266</v>
      </c>
      <c r="G19" s="84" t="s">
        <v>267</v>
      </c>
      <c r="H19" s="85">
        <v>44470</v>
      </c>
      <c r="I19" s="84">
        <v>-37886</v>
      </c>
      <c r="L19" s="86">
        <v>99</v>
      </c>
      <c r="M19" s="84" t="s">
        <v>272</v>
      </c>
      <c r="N19" s="84" t="s">
        <v>268</v>
      </c>
      <c r="O19" s="85">
        <v>44440</v>
      </c>
      <c r="P19" s="86">
        <v>147727</v>
      </c>
    </row>
    <row r="20" spans="5:17" x14ac:dyDescent="0.3">
      <c r="E20" s="86">
        <v>17</v>
      </c>
      <c r="F20" s="84" t="s">
        <v>266</v>
      </c>
      <c r="G20" s="84" t="s">
        <v>269</v>
      </c>
      <c r="H20" s="85">
        <v>44531</v>
      </c>
      <c r="I20" s="84">
        <v>169991</v>
      </c>
      <c r="L20" s="86">
        <v>100</v>
      </c>
      <c r="M20" s="84" t="s">
        <v>275</v>
      </c>
      <c r="N20" s="84" t="s">
        <v>268</v>
      </c>
      <c r="O20" s="85">
        <v>44409</v>
      </c>
      <c r="P20" s="86">
        <v>109849</v>
      </c>
    </row>
    <row r="21" spans="5:17" x14ac:dyDescent="0.3">
      <c r="E21" s="86">
        <v>18</v>
      </c>
      <c r="F21" s="84" t="s">
        <v>266</v>
      </c>
      <c r="G21" s="84" t="s">
        <v>270</v>
      </c>
      <c r="H21" s="85">
        <v>44501</v>
      </c>
      <c r="I21" s="84">
        <v>207031</v>
      </c>
      <c r="L21" s="86">
        <v>113</v>
      </c>
      <c r="M21" s="84" t="s">
        <v>275</v>
      </c>
      <c r="N21" s="84" t="s">
        <v>268</v>
      </c>
      <c r="O21" s="85">
        <v>44378</v>
      </c>
      <c r="P21" s="86">
        <v>26819</v>
      </c>
    </row>
    <row r="22" spans="5:17" x14ac:dyDescent="0.3">
      <c r="E22" s="86">
        <v>19</v>
      </c>
      <c r="F22" s="84" t="s">
        <v>266</v>
      </c>
      <c r="G22" s="84" t="s">
        <v>267</v>
      </c>
      <c r="H22" s="85">
        <v>44501</v>
      </c>
      <c r="I22" s="84">
        <v>39668</v>
      </c>
      <c r="L22" s="86">
        <v>138</v>
      </c>
      <c r="M22" s="84" t="s">
        <v>266</v>
      </c>
      <c r="N22" s="84" t="s">
        <v>268</v>
      </c>
      <c r="O22" s="85">
        <v>44378</v>
      </c>
      <c r="P22" s="86">
        <v>44394</v>
      </c>
    </row>
    <row r="23" spans="5:17" x14ac:dyDescent="0.3">
      <c r="E23" s="86">
        <v>20</v>
      </c>
      <c r="F23" s="84" t="s">
        <v>266</v>
      </c>
      <c r="G23" s="84" t="s">
        <v>271</v>
      </c>
      <c r="H23" s="85">
        <v>44228</v>
      </c>
      <c r="I23" s="84">
        <v>180474</v>
      </c>
      <c r="L23" s="86">
        <v>151</v>
      </c>
      <c r="M23" s="84" t="s">
        <v>266</v>
      </c>
      <c r="N23" s="84" t="s">
        <v>268</v>
      </c>
      <c r="O23" s="85">
        <v>44378</v>
      </c>
      <c r="P23" s="86">
        <v>173616</v>
      </c>
    </row>
    <row r="24" spans="5:17" x14ac:dyDescent="0.3">
      <c r="E24" s="86">
        <v>21</v>
      </c>
      <c r="F24" s="84" t="s">
        <v>266</v>
      </c>
      <c r="G24" s="84" t="s">
        <v>270</v>
      </c>
      <c r="H24" s="85">
        <v>44197</v>
      </c>
      <c r="I24" s="84">
        <v>-7921</v>
      </c>
      <c r="L24" s="86">
        <v>168</v>
      </c>
      <c r="M24" s="84" t="s">
        <v>273</v>
      </c>
      <c r="N24" s="84" t="s">
        <v>268</v>
      </c>
      <c r="O24" s="85">
        <v>44378</v>
      </c>
      <c r="P24" s="86">
        <v>185869</v>
      </c>
    </row>
    <row r="25" spans="5:17" x14ac:dyDescent="0.3">
      <c r="E25" s="86">
        <v>22</v>
      </c>
      <c r="F25" s="84" t="s">
        <v>272</v>
      </c>
      <c r="G25" s="84" t="s">
        <v>269</v>
      </c>
      <c r="H25" s="85">
        <v>44197</v>
      </c>
      <c r="I25" s="84">
        <v>193122</v>
      </c>
      <c r="L25" s="86">
        <v>207</v>
      </c>
      <c r="M25" s="84" t="s">
        <v>274</v>
      </c>
      <c r="N25" s="84" t="s">
        <v>268</v>
      </c>
      <c r="O25" s="85">
        <v>44440</v>
      </c>
      <c r="P25" s="86">
        <v>258051</v>
      </c>
    </row>
    <row r="26" spans="5:17" x14ac:dyDescent="0.3">
      <c r="E26" s="86">
        <v>23</v>
      </c>
      <c r="F26" s="84" t="s">
        <v>273</v>
      </c>
      <c r="G26" s="84" t="s">
        <v>267</v>
      </c>
      <c r="H26" s="85">
        <v>44409</v>
      </c>
      <c r="I26" s="84">
        <v>149617</v>
      </c>
      <c r="L26" s="86">
        <v>248</v>
      </c>
      <c r="M26" s="84" t="s">
        <v>266</v>
      </c>
      <c r="N26" s="84" t="s">
        <v>268</v>
      </c>
      <c r="O26" s="85">
        <v>44378</v>
      </c>
      <c r="P26" s="86">
        <v>89802</v>
      </c>
    </row>
    <row r="27" spans="5:17" x14ac:dyDescent="0.3">
      <c r="E27" s="86">
        <v>24</v>
      </c>
      <c r="F27" s="84" t="s">
        <v>272</v>
      </c>
      <c r="G27" s="84" t="s">
        <v>270</v>
      </c>
      <c r="H27" s="85">
        <v>44470</v>
      </c>
      <c r="I27" s="84">
        <v>93656</v>
      </c>
      <c r="L27" s="86">
        <v>249</v>
      </c>
      <c r="M27" s="84" t="s">
        <v>266</v>
      </c>
      <c r="N27" s="84" t="s">
        <v>268</v>
      </c>
      <c r="O27" s="85">
        <v>44409</v>
      </c>
      <c r="P27" s="86">
        <v>23250</v>
      </c>
    </row>
    <row r="28" spans="5:17" x14ac:dyDescent="0.3">
      <c r="E28" s="86">
        <v>25</v>
      </c>
      <c r="F28" s="84" t="s">
        <v>274</v>
      </c>
      <c r="G28" s="84" t="s">
        <v>268</v>
      </c>
      <c r="H28" s="85">
        <v>44440</v>
      </c>
      <c r="I28" s="84">
        <v>60921</v>
      </c>
      <c r="L28" s="86">
        <v>257</v>
      </c>
      <c r="M28" s="84" t="s">
        <v>266</v>
      </c>
      <c r="N28" s="84" t="s">
        <v>268</v>
      </c>
      <c r="O28" s="85">
        <v>44409</v>
      </c>
      <c r="P28" s="86">
        <v>7382</v>
      </c>
    </row>
    <row r="29" spans="5:17" x14ac:dyDescent="0.3">
      <c r="E29" s="86">
        <v>26</v>
      </c>
      <c r="F29" s="84" t="s">
        <v>275</v>
      </c>
      <c r="G29" s="84" t="s">
        <v>268</v>
      </c>
      <c r="H29" s="85">
        <v>44197</v>
      </c>
      <c r="I29" s="84">
        <v>180969</v>
      </c>
      <c r="L29" s="86">
        <v>311</v>
      </c>
      <c r="M29" s="84" t="s">
        <v>272</v>
      </c>
      <c r="N29" s="84" t="s">
        <v>268</v>
      </c>
      <c r="O29" s="85">
        <v>44378</v>
      </c>
      <c r="P29" s="86">
        <v>176652</v>
      </c>
    </row>
    <row r="30" spans="5:17" x14ac:dyDescent="0.3">
      <c r="E30" s="86">
        <v>27</v>
      </c>
      <c r="F30" s="84" t="s">
        <v>274</v>
      </c>
      <c r="G30" s="84" t="s">
        <v>271</v>
      </c>
      <c r="H30" s="85">
        <v>44317</v>
      </c>
      <c r="I30" s="84">
        <v>166490</v>
      </c>
      <c r="L30" s="86"/>
      <c r="M30" s="84"/>
      <c r="N30" s="84"/>
      <c r="O30" s="85"/>
      <c r="P30" s="86"/>
    </row>
    <row r="31" spans="5:17" x14ac:dyDescent="0.3">
      <c r="E31" s="86">
        <v>28</v>
      </c>
      <c r="F31" s="84" t="s">
        <v>272</v>
      </c>
      <c r="G31" s="84" t="s">
        <v>271</v>
      </c>
      <c r="H31" s="85">
        <v>44378</v>
      </c>
      <c r="I31" s="84">
        <v>12909</v>
      </c>
      <c r="L31" s="86"/>
      <c r="M31" s="84"/>
      <c r="N31" s="84"/>
      <c r="O31" s="85"/>
      <c r="P31" s="86"/>
    </row>
    <row r="32" spans="5:17" x14ac:dyDescent="0.3">
      <c r="E32" s="86">
        <v>29</v>
      </c>
      <c r="F32" s="84" t="s">
        <v>274</v>
      </c>
      <c r="G32" s="84" t="s">
        <v>271</v>
      </c>
      <c r="H32" s="85">
        <v>44531</v>
      </c>
      <c r="I32" s="84">
        <v>219249</v>
      </c>
      <c r="L32" s="86"/>
      <c r="M32" s="84"/>
      <c r="N32" s="84"/>
      <c r="O32" s="85"/>
      <c r="P32" s="86"/>
    </row>
    <row r="33" spans="5:16" x14ac:dyDescent="0.3">
      <c r="E33" s="86">
        <v>30</v>
      </c>
      <c r="F33" s="84" t="s">
        <v>272</v>
      </c>
      <c r="G33" s="84" t="s">
        <v>271</v>
      </c>
      <c r="H33" s="85">
        <v>44378</v>
      </c>
      <c r="I33" s="84">
        <v>36046</v>
      </c>
      <c r="L33" s="86"/>
      <c r="M33" s="84"/>
      <c r="N33" s="84"/>
      <c r="O33" s="85"/>
      <c r="P33" s="86"/>
    </row>
    <row r="34" spans="5:16" x14ac:dyDescent="0.3">
      <c r="E34" s="86">
        <v>31</v>
      </c>
      <c r="F34" s="84" t="s">
        <v>274</v>
      </c>
      <c r="G34" s="84" t="s">
        <v>268</v>
      </c>
      <c r="H34" s="85">
        <v>44409</v>
      </c>
      <c r="I34" s="84">
        <v>87532</v>
      </c>
      <c r="L34" s="86"/>
      <c r="M34" s="84"/>
      <c r="N34" s="84"/>
      <c r="O34" s="85"/>
      <c r="P34" s="86"/>
    </row>
    <row r="35" spans="5:16" x14ac:dyDescent="0.3">
      <c r="E35" s="86">
        <v>32</v>
      </c>
      <c r="F35" s="84" t="s">
        <v>273</v>
      </c>
      <c r="G35" s="84" t="s">
        <v>268</v>
      </c>
      <c r="H35" s="85">
        <v>44531</v>
      </c>
      <c r="I35" s="84">
        <v>82089</v>
      </c>
      <c r="L35" s="86"/>
      <c r="M35" s="84"/>
      <c r="N35" s="84"/>
      <c r="O35" s="85"/>
      <c r="P35" s="86"/>
    </row>
    <row r="36" spans="5:16" x14ac:dyDescent="0.3">
      <c r="E36" s="86">
        <v>33</v>
      </c>
      <c r="F36" s="84" t="s">
        <v>274</v>
      </c>
      <c r="G36" s="84" t="s">
        <v>267</v>
      </c>
      <c r="H36" s="85">
        <v>44440</v>
      </c>
      <c r="I36" s="84">
        <v>242254</v>
      </c>
      <c r="L36" s="86"/>
      <c r="M36" s="84"/>
      <c r="N36" s="84"/>
      <c r="O36" s="85"/>
      <c r="P36" s="86"/>
    </row>
    <row r="37" spans="5:16" x14ac:dyDescent="0.3">
      <c r="E37" s="86">
        <v>34</v>
      </c>
      <c r="F37" s="84" t="s">
        <v>272</v>
      </c>
      <c r="G37" s="84" t="s">
        <v>268</v>
      </c>
      <c r="H37" s="85">
        <v>44378</v>
      </c>
      <c r="I37" s="84">
        <v>57399</v>
      </c>
      <c r="L37" s="86"/>
      <c r="M37" s="84"/>
      <c r="N37" s="84"/>
      <c r="O37" s="85"/>
      <c r="P37" s="86"/>
    </row>
    <row r="38" spans="5:16" x14ac:dyDescent="0.3">
      <c r="E38" s="86">
        <v>35</v>
      </c>
      <c r="F38" s="84" t="s">
        <v>273</v>
      </c>
      <c r="G38" s="84" t="s">
        <v>267</v>
      </c>
      <c r="H38" s="85">
        <v>44197</v>
      </c>
      <c r="I38" s="84">
        <v>244677</v>
      </c>
      <c r="L38" s="86"/>
      <c r="M38" s="84"/>
      <c r="N38" s="84"/>
      <c r="O38" s="85"/>
      <c r="P38" s="86"/>
    </row>
    <row r="39" spans="5:16" x14ac:dyDescent="0.3">
      <c r="E39" s="86">
        <v>36</v>
      </c>
      <c r="F39" s="84" t="s">
        <v>274</v>
      </c>
      <c r="G39" s="84" t="s">
        <v>271</v>
      </c>
      <c r="H39" s="85">
        <v>44409</v>
      </c>
      <c r="I39" s="84">
        <v>55010</v>
      </c>
      <c r="L39" s="86"/>
      <c r="M39" s="84"/>
      <c r="N39" s="84"/>
      <c r="O39" s="85"/>
      <c r="P39" s="86"/>
    </row>
    <row r="40" spans="5:16" x14ac:dyDescent="0.3">
      <c r="E40" s="86">
        <v>37</v>
      </c>
      <c r="F40" s="84" t="s">
        <v>274</v>
      </c>
      <c r="G40" s="84" t="s">
        <v>270</v>
      </c>
      <c r="H40" s="85">
        <v>44531</v>
      </c>
      <c r="I40" s="84">
        <v>142874</v>
      </c>
      <c r="L40" s="86"/>
      <c r="M40" s="84"/>
      <c r="N40" s="84"/>
      <c r="O40" s="85"/>
      <c r="P40" s="86"/>
    </row>
    <row r="41" spans="5:16" x14ac:dyDescent="0.3">
      <c r="E41" s="86">
        <v>38</v>
      </c>
      <c r="F41" s="84" t="s">
        <v>273</v>
      </c>
      <c r="G41" s="84" t="s">
        <v>267</v>
      </c>
      <c r="H41" s="85">
        <v>44531</v>
      </c>
      <c r="I41" s="84">
        <v>166353</v>
      </c>
      <c r="L41" s="86"/>
      <c r="M41" s="84"/>
      <c r="N41" s="84"/>
      <c r="O41" s="85"/>
      <c r="P41" s="86"/>
    </row>
    <row r="42" spans="5:16" x14ac:dyDescent="0.3">
      <c r="E42" s="86">
        <v>39</v>
      </c>
      <c r="F42" s="84" t="s">
        <v>272</v>
      </c>
      <c r="G42" s="84" t="s">
        <v>271</v>
      </c>
      <c r="H42" s="85">
        <v>44531</v>
      </c>
      <c r="I42" s="84">
        <v>47888</v>
      </c>
      <c r="L42" s="86"/>
      <c r="M42" s="84"/>
      <c r="N42" s="84"/>
      <c r="O42" s="85"/>
      <c r="P42" s="86"/>
    </row>
    <row r="43" spans="5:16" x14ac:dyDescent="0.3">
      <c r="E43" s="86">
        <v>40</v>
      </c>
      <c r="F43" s="84" t="s">
        <v>275</v>
      </c>
      <c r="G43" s="84" t="s">
        <v>267</v>
      </c>
      <c r="H43" s="85">
        <v>44409</v>
      </c>
      <c r="I43" s="84">
        <v>86220</v>
      </c>
      <c r="L43" s="86"/>
      <c r="M43" s="84"/>
      <c r="N43" s="84"/>
      <c r="O43" s="85"/>
      <c r="P43" s="86"/>
    </row>
    <row r="44" spans="5:16" x14ac:dyDescent="0.3">
      <c r="E44" s="86">
        <v>41</v>
      </c>
      <c r="F44" s="84" t="s">
        <v>273</v>
      </c>
      <c r="G44" s="84" t="s">
        <v>267</v>
      </c>
      <c r="H44" s="85">
        <v>44287</v>
      </c>
      <c r="I44" s="84">
        <v>27542</v>
      </c>
      <c r="L44" s="86"/>
      <c r="M44" s="84"/>
      <c r="N44" s="84"/>
      <c r="O44" s="85"/>
      <c r="P44" s="86"/>
    </row>
    <row r="45" spans="5:16" x14ac:dyDescent="0.3">
      <c r="E45" s="86">
        <v>42</v>
      </c>
      <c r="F45" s="84" t="s">
        <v>275</v>
      </c>
      <c r="G45" s="84" t="s">
        <v>267</v>
      </c>
      <c r="H45" s="85">
        <v>44287</v>
      </c>
      <c r="I45" s="84">
        <v>173199</v>
      </c>
      <c r="L45" s="86"/>
      <c r="M45" s="84"/>
      <c r="N45" s="84"/>
      <c r="O45" s="85"/>
      <c r="P45" s="86"/>
    </row>
    <row r="46" spans="5:16" x14ac:dyDescent="0.3">
      <c r="E46" s="86">
        <v>43</v>
      </c>
      <c r="F46" s="84" t="s">
        <v>273</v>
      </c>
      <c r="G46" s="84" t="s">
        <v>269</v>
      </c>
      <c r="H46" s="85">
        <v>44409</v>
      </c>
      <c r="I46" s="84">
        <v>17711</v>
      </c>
      <c r="L46" s="86"/>
      <c r="M46" s="84"/>
      <c r="N46" s="84"/>
      <c r="O46" s="85"/>
      <c r="P46" s="86"/>
    </row>
    <row r="47" spans="5:16" x14ac:dyDescent="0.3">
      <c r="E47" s="86">
        <v>44</v>
      </c>
      <c r="F47" s="84" t="s">
        <v>274</v>
      </c>
      <c r="G47" s="84" t="s">
        <v>267</v>
      </c>
      <c r="H47" s="85">
        <v>44470</v>
      </c>
      <c r="I47" s="84">
        <v>18670</v>
      </c>
      <c r="L47" s="86"/>
      <c r="M47" s="84"/>
      <c r="N47" s="84"/>
      <c r="O47" s="85"/>
      <c r="P47" s="86"/>
    </row>
    <row r="48" spans="5:16" x14ac:dyDescent="0.3">
      <c r="E48" s="86">
        <v>45</v>
      </c>
      <c r="F48" s="84" t="s">
        <v>274</v>
      </c>
      <c r="G48" s="84" t="s">
        <v>269</v>
      </c>
      <c r="H48" s="85">
        <v>44256</v>
      </c>
      <c r="I48" s="84">
        <v>87460</v>
      </c>
      <c r="L48" s="86"/>
      <c r="M48" s="84"/>
      <c r="N48" s="84"/>
      <c r="O48" s="85"/>
      <c r="P48" s="86"/>
    </row>
    <row r="49" spans="5:16" x14ac:dyDescent="0.3">
      <c r="E49" s="86">
        <v>46</v>
      </c>
      <c r="F49" s="84" t="s">
        <v>274</v>
      </c>
      <c r="G49" s="84" t="s">
        <v>271</v>
      </c>
      <c r="H49" s="85">
        <v>44348</v>
      </c>
      <c r="I49" s="84">
        <v>17043</v>
      </c>
      <c r="L49" s="86"/>
      <c r="M49" s="84"/>
      <c r="N49" s="84"/>
      <c r="O49" s="85"/>
      <c r="P49" s="86"/>
    </row>
    <row r="50" spans="5:16" x14ac:dyDescent="0.3">
      <c r="E50" s="86">
        <v>47</v>
      </c>
      <c r="F50" s="84" t="s">
        <v>266</v>
      </c>
      <c r="G50" s="84" t="s">
        <v>268</v>
      </c>
      <c r="H50" s="85">
        <v>44197</v>
      </c>
      <c r="I50" s="86">
        <v>48442</v>
      </c>
      <c r="L50" s="86"/>
      <c r="M50" s="84"/>
      <c r="N50" s="84"/>
      <c r="O50" s="85"/>
      <c r="P50" s="86"/>
    </row>
    <row r="51" spans="5:16" x14ac:dyDescent="0.3">
      <c r="E51" s="86">
        <v>48</v>
      </c>
      <c r="F51" s="84" t="s">
        <v>266</v>
      </c>
      <c r="G51" s="84" t="s">
        <v>270</v>
      </c>
      <c r="H51" s="85">
        <v>44287</v>
      </c>
      <c r="I51" s="86">
        <v>175220</v>
      </c>
      <c r="L51" s="86"/>
      <c r="M51" s="84"/>
      <c r="N51" s="84"/>
      <c r="O51" s="85"/>
      <c r="P51" s="86"/>
    </row>
    <row r="52" spans="5:16" x14ac:dyDescent="0.3">
      <c r="E52" s="86">
        <v>49</v>
      </c>
      <c r="F52" s="84" t="s">
        <v>266</v>
      </c>
      <c r="G52" s="84" t="s">
        <v>268</v>
      </c>
      <c r="H52" s="85">
        <v>44501</v>
      </c>
      <c r="I52" s="86">
        <v>146394</v>
      </c>
      <c r="L52" s="86"/>
      <c r="M52" s="84"/>
      <c r="N52" s="84"/>
      <c r="O52" s="85"/>
      <c r="P52" s="86"/>
    </row>
    <row r="53" spans="5:16" x14ac:dyDescent="0.3">
      <c r="E53" s="86">
        <v>50</v>
      </c>
      <c r="F53" s="84" t="s">
        <v>266</v>
      </c>
      <c r="G53" s="84" t="s">
        <v>269</v>
      </c>
      <c r="H53" s="85">
        <v>44531</v>
      </c>
      <c r="I53" s="86">
        <v>158679</v>
      </c>
      <c r="L53" s="86"/>
      <c r="M53" s="84"/>
      <c r="N53" s="84"/>
      <c r="O53" s="85"/>
      <c r="P53" s="86"/>
    </row>
    <row r="54" spans="5:16" x14ac:dyDescent="0.3">
      <c r="E54" s="86">
        <v>51</v>
      </c>
      <c r="F54" s="84" t="s">
        <v>266</v>
      </c>
      <c r="G54" s="84" t="s">
        <v>271</v>
      </c>
      <c r="H54" s="85">
        <v>44501</v>
      </c>
      <c r="I54" s="86">
        <v>86186</v>
      </c>
      <c r="L54" s="86"/>
      <c r="M54" s="84"/>
      <c r="N54" s="84"/>
      <c r="O54" s="85"/>
      <c r="P54" s="86"/>
    </row>
    <row r="55" spans="5:16" x14ac:dyDescent="0.3">
      <c r="E55" s="86">
        <v>52</v>
      </c>
      <c r="F55" s="84" t="s">
        <v>266</v>
      </c>
      <c r="G55" s="84" t="s">
        <v>270</v>
      </c>
      <c r="H55" s="85">
        <v>44378</v>
      </c>
      <c r="I55" s="86">
        <v>5850</v>
      </c>
      <c r="L55" s="86"/>
      <c r="M55" s="84"/>
      <c r="N55" s="84"/>
      <c r="O55" s="85"/>
      <c r="P55" s="86"/>
    </row>
    <row r="56" spans="5:16" x14ac:dyDescent="0.3">
      <c r="E56" s="86">
        <v>53</v>
      </c>
      <c r="F56" s="84" t="s">
        <v>266</v>
      </c>
      <c r="G56" s="84" t="s">
        <v>270</v>
      </c>
      <c r="H56" s="85">
        <v>44348</v>
      </c>
      <c r="I56" s="86">
        <v>-15140</v>
      </c>
      <c r="L56" s="86"/>
      <c r="M56" s="84"/>
      <c r="N56" s="84"/>
      <c r="O56" s="85"/>
      <c r="P56" s="86"/>
    </row>
    <row r="57" spans="5:16" x14ac:dyDescent="0.3">
      <c r="E57" s="86">
        <v>54</v>
      </c>
      <c r="F57" s="84" t="s">
        <v>266</v>
      </c>
      <c r="G57" s="84" t="s">
        <v>267</v>
      </c>
      <c r="H57" s="85">
        <v>44348</v>
      </c>
      <c r="I57" s="86">
        <v>190517</v>
      </c>
      <c r="L57" s="86"/>
      <c r="M57" s="84"/>
      <c r="N57" s="84"/>
      <c r="O57" s="85"/>
      <c r="P57" s="86"/>
    </row>
    <row r="58" spans="5:16" x14ac:dyDescent="0.3">
      <c r="E58" s="86">
        <v>55</v>
      </c>
      <c r="F58" s="84" t="s">
        <v>266</v>
      </c>
      <c r="G58" s="84" t="s">
        <v>267</v>
      </c>
      <c r="H58" s="85">
        <v>44409</v>
      </c>
      <c r="I58" s="86">
        <v>131983</v>
      </c>
      <c r="L58" s="86"/>
      <c r="M58" s="84"/>
      <c r="N58" s="84"/>
      <c r="O58" s="85"/>
      <c r="P58" s="86"/>
    </row>
    <row r="59" spans="5:16" x14ac:dyDescent="0.3">
      <c r="E59" s="86">
        <v>56</v>
      </c>
      <c r="F59" s="84" t="s">
        <v>266</v>
      </c>
      <c r="G59" s="84" t="s">
        <v>268</v>
      </c>
      <c r="H59" s="85">
        <v>44348</v>
      </c>
      <c r="I59" s="86">
        <v>137843</v>
      </c>
      <c r="L59" s="86"/>
      <c r="M59" s="84"/>
      <c r="N59" s="84"/>
      <c r="O59" s="85"/>
      <c r="P59" s="86"/>
    </row>
    <row r="60" spans="5:16" x14ac:dyDescent="0.3">
      <c r="E60" s="86">
        <v>57</v>
      </c>
      <c r="F60" s="84" t="s">
        <v>266</v>
      </c>
      <c r="G60" s="84" t="s">
        <v>268</v>
      </c>
      <c r="H60" s="85">
        <v>44378</v>
      </c>
      <c r="I60" s="86">
        <v>96209</v>
      </c>
      <c r="L60" s="86"/>
      <c r="M60" s="84"/>
      <c r="N60" s="84"/>
      <c r="O60" s="85"/>
      <c r="P60" s="86"/>
    </row>
    <row r="61" spans="5:16" x14ac:dyDescent="0.3">
      <c r="E61" s="86">
        <v>58</v>
      </c>
      <c r="F61" s="84" t="s">
        <v>266</v>
      </c>
      <c r="G61" s="84" t="s">
        <v>271</v>
      </c>
      <c r="H61" s="85">
        <v>44228</v>
      </c>
      <c r="I61" s="86">
        <v>134977</v>
      </c>
      <c r="L61" s="86"/>
      <c r="M61" s="84"/>
      <c r="N61" s="84"/>
      <c r="O61" s="85"/>
      <c r="P61" s="86"/>
    </row>
    <row r="62" spans="5:16" x14ac:dyDescent="0.3">
      <c r="E62" s="86">
        <v>59</v>
      </c>
      <c r="F62" s="84" t="s">
        <v>266</v>
      </c>
      <c r="G62" s="84" t="s">
        <v>271</v>
      </c>
      <c r="H62" s="85">
        <v>44317</v>
      </c>
      <c r="I62" s="86">
        <v>59423</v>
      </c>
      <c r="L62" s="86"/>
      <c r="M62" s="84"/>
      <c r="N62" s="84"/>
      <c r="O62" s="85"/>
      <c r="P62" s="86"/>
    </row>
    <row r="63" spans="5:16" x14ac:dyDescent="0.3">
      <c r="E63" s="86">
        <v>60</v>
      </c>
      <c r="F63" s="84" t="s">
        <v>266</v>
      </c>
      <c r="G63" s="84" t="s">
        <v>271</v>
      </c>
      <c r="H63" s="85">
        <v>44348</v>
      </c>
      <c r="I63" s="86">
        <v>32352</v>
      </c>
      <c r="L63" s="86"/>
      <c r="M63" s="84"/>
      <c r="N63" s="84"/>
      <c r="O63" s="85"/>
      <c r="P63" s="86"/>
    </row>
    <row r="64" spans="5:16" x14ac:dyDescent="0.3">
      <c r="E64" s="86">
        <v>61</v>
      </c>
      <c r="F64" s="84" t="s">
        <v>266</v>
      </c>
      <c r="G64" s="84" t="s">
        <v>267</v>
      </c>
      <c r="H64" s="85">
        <v>44409</v>
      </c>
      <c r="I64" s="86">
        <v>19225</v>
      </c>
      <c r="L64" s="86"/>
      <c r="M64" s="84"/>
      <c r="N64" s="84"/>
      <c r="O64" s="85"/>
      <c r="P64" s="86"/>
    </row>
    <row r="65" spans="5:16" x14ac:dyDescent="0.3">
      <c r="E65" s="86">
        <v>62</v>
      </c>
      <c r="F65" s="84" t="s">
        <v>266</v>
      </c>
      <c r="G65" s="84" t="s">
        <v>267</v>
      </c>
      <c r="H65" s="85">
        <v>44256</v>
      </c>
      <c r="I65" s="86">
        <v>150851</v>
      </c>
      <c r="L65" s="86"/>
      <c r="M65" s="84"/>
      <c r="N65" s="84"/>
      <c r="O65" s="85"/>
      <c r="P65" s="86"/>
    </row>
    <row r="66" spans="5:16" x14ac:dyDescent="0.3">
      <c r="E66" s="86">
        <v>63</v>
      </c>
      <c r="F66" s="84" t="s">
        <v>266</v>
      </c>
      <c r="G66" s="84" t="s">
        <v>268</v>
      </c>
      <c r="H66" s="85">
        <v>44348</v>
      </c>
      <c r="I66" s="86">
        <v>7110</v>
      </c>
      <c r="L66" s="86"/>
      <c r="M66" s="84"/>
      <c r="N66" s="84"/>
      <c r="O66" s="85"/>
      <c r="P66" s="86"/>
    </row>
    <row r="67" spans="5:16" x14ac:dyDescent="0.3">
      <c r="E67" s="86">
        <v>64</v>
      </c>
      <c r="F67" s="84" t="s">
        <v>266</v>
      </c>
      <c r="G67" s="84" t="s">
        <v>267</v>
      </c>
      <c r="H67" s="85">
        <v>44348</v>
      </c>
      <c r="I67" s="86">
        <v>259896</v>
      </c>
      <c r="L67" s="86"/>
      <c r="M67" s="84"/>
      <c r="N67" s="84"/>
      <c r="O67" s="85"/>
      <c r="P67" s="86"/>
    </row>
    <row r="68" spans="5:16" x14ac:dyDescent="0.3">
      <c r="E68" s="86">
        <v>65</v>
      </c>
      <c r="F68" s="84" t="s">
        <v>266</v>
      </c>
      <c r="G68" s="84" t="s">
        <v>271</v>
      </c>
      <c r="H68" s="85">
        <v>44501</v>
      </c>
      <c r="I68" s="86">
        <v>222162</v>
      </c>
      <c r="L68" s="86"/>
      <c r="M68" s="84"/>
      <c r="N68" s="84"/>
      <c r="O68" s="85"/>
      <c r="P68" s="86"/>
    </row>
    <row r="69" spans="5:16" x14ac:dyDescent="0.3">
      <c r="E69" s="86">
        <v>66</v>
      </c>
      <c r="F69" s="84" t="s">
        <v>266</v>
      </c>
      <c r="G69" s="84" t="s">
        <v>267</v>
      </c>
      <c r="H69" s="85">
        <v>44470</v>
      </c>
      <c r="I69" s="86">
        <v>5652</v>
      </c>
      <c r="L69" s="86"/>
      <c r="M69" s="84"/>
      <c r="N69" s="84"/>
      <c r="O69" s="85"/>
      <c r="P69" s="86"/>
    </row>
    <row r="70" spans="5:16" x14ac:dyDescent="0.3">
      <c r="E70" s="86">
        <v>67</v>
      </c>
      <c r="F70" s="84" t="s">
        <v>266</v>
      </c>
      <c r="G70" s="84" t="s">
        <v>270</v>
      </c>
      <c r="H70" s="85">
        <v>44228</v>
      </c>
      <c r="I70" s="86">
        <v>173392</v>
      </c>
      <c r="L70" s="86"/>
      <c r="M70" s="84"/>
      <c r="N70" s="84"/>
      <c r="O70" s="85"/>
      <c r="P70" s="86"/>
    </row>
    <row r="71" spans="5:16" x14ac:dyDescent="0.3">
      <c r="E71" s="86">
        <v>68</v>
      </c>
      <c r="F71" s="84" t="s">
        <v>266</v>
      </c>
      <c r="G71" s="84" t="s">
        <v>267</v>
      </c>
      <c r="H71" s="85">
        <v>44228</v>
      </c>
      <c r="I71" s="86">
        <v>230726</v>
      </c>
      <c r="L71" s="86"/>
      <c r="M71" s="84"/>
      <c r="N71" s="84"/>
      <c r="O71" s="85"/>
      <c r="P71" s="86"/>
    </row>
    <row r="72" spans="5:16" x14ac:dyDescent="0.3">
      <c r="E72" s="86">
        <v>69</v>
      </c>
      <c r="F72" s="84" t="s">
        <v>266</v>
      </c>
      <c r="G72" s="84" t="s">
        <v>270</v>
      </c>
      <c r="H72" s="85">
        <v>44470</v>
      </c>
      <c r="I72" s="86">
        <v>154630</v>
      </c>
      <c r="L72" s="86"/>
      <c r="M72" s="84"/>
      <c r="N72" s="84"/>
      <c r="O72" s="85"/>
      <c r="P72" s="86"/>
    </row>
    <row r="73" spans="5:16" x14ac:dyDescent="0.3">
      <c r="E73" s="86">
        <v>70</v>
      </c>
      <c r="F73" s="84" t="s">
        <v>266</v>
      </c>
      <c r="G73" s="84" t="s">
        <v>270</v>
      </c>
      <c r="H73" s="85">
        <v>44348</v>
      </c>
      <c r="I73" s="86">
        <v>161165</v>
      </c>
      <c r="L73" s="86"/>
      <c r="M73" s="84"/>
      <c r="N73" s="84"/>
      <c r="O73" s="85"/>
      <c r="P73" s="86"/>
    </row>
    <row r="74" spans="5:16" x14ac:dyDescent="0.3">
      <c r="E74" s="86">
        <v>71</v>
      </c>
      <c r="F74" s="84" t="s">
        <v>266</v>
      </c>
      <c r="G74" s="84" t="s">
        <v>269</v>
      </c>
      <c r="H74" s="85">
        <v>44348</v>
      </c>
      <c r="I74" s="86">
        <v>6105</v>
      </c>
      <c r="L74" s="86"/>
      <c r="M74" s="84"/>
      <c r="N74" s="84"/>
      <c r="O74" s="85"/>
      <c r="P74" s="86"/>
    </row>
    <row r="75" spans="5:16" x14ac:dyDescent="0.3">
      <c r="E75" s="86">
        <v>72</v>
      </c>
      <c r="F75" s="84" t="s">
        <v>266</v>
      </c>
      <c r="G75" s="84" t="s">
        <v>267</v>
      </c>
      <c r="H75" s="85">
        <v>44256</v>
      </c>
      <c r="I75" s="86">
        <v>34334</v>
      </c>
      <c r="L75" s="86"/>
      <c r="M75" s="84"/>
      <c r="N75" s="84"/>
      <c r="O75" s="85"/>
      <c r="P75" s="86"/>
    </row>
    <row r="76" spans="5:16" x14ac:dyDescent="0.3">
      <c r="E76" s="86">
        <v>73</v>
      </c>
      <c r="F76" s="84" t="s">
        <v>266</v>
      </c>
      <c r="G76" s="84" t="s">
        <v>271</v>
      </c>
      <c r="H76" s="85">
        <v>44531</v>
      </c>
      <c r="I76" s="86">
        <v>8406</v>
      </c>
      <c r="L76" s="86"/>
      <c r="M76" s="84"/>
      <c r="N76" s="84"/>
      <c r="O76" s="85"/>
      <c r="P76" s="86"/>
    </row>
    <row r="77" spans="5:16" x14ac:dyDescent="0.3">
      <c r="E77" s="86">
        <v>74</v>
      </c>
      <c r="F77" s="84" t="s">
        <v>266</v>
      </c>
      <c r="G77" s="84" t="s">
        <v>271</v>
      </c>
      <c r="H77" s="85">
        <v>44348</v>
      </c>
      <c r="I77" s="86">
        <v>27137</v>
      </c>
      <c r="L77" s="86"/>
      <c r="M77" s="84"/>
      <c r="N77" s="84"/>
      <c r="O77" s="85"/>
      <c r="P77" s="86"/>
    </row>
    <row r="78" spans="5:16" x14ac:dyDescent="0.3">
      <c r="E78" s="86">
        <v>75</v>
      </c>
      <c r="F78" s="84" t="s">
        <v>266</v>
      </c>
      <c r="G78" s="84" t="s">
        <v>271</v>
      </c>
      <c r="H78" s="85">
        <v>44378</v>
      </c>
      <c r="I78" s="86">
        <v>7819</v>
      </c>
      <c r="L78" s="86"/>
      <c r="M78" s="84"/>
      <c r="N78" s="84"/>
      <c r="O78" s="85"/>
      <c r="P78" s="86"/>
    </row>
    <row r="79" spans="5:16" x14ac:dyDescent="0.3">
      <c r="E79" s="86">
        <v>76</v>
      </c>
      <c r="F79" s="84" t="s">
        <v>266</v>
      </c>
      <c r="G79" s="84" t="s">
        <v>270</v>
      </c>
      <c r="H79" s="85">
        <v>44440</v>
      </c>
      <c r="I79" s="86">
        <v>193691</v>
      </c>
      <c r="L79" s="86"/>
      <c r="M79" s="84"/>
      <c r="N79" s="84"/>
      <c r="O79" s="85"/>
      <c r="P79" s="86"/>
    </row>
    <row r="80" spans="5:16" x14ac:dyDescent="0.3">
      <c r="E80" s="86">
        <v>77</v>
      </c>
      <c r="F80" s="84" t="s">
        <v>266</v>
      </c>
      <c r="G80" s="84" t="s">
        <v>270</v>
      </c>
      <c r="H80" s="85">
        <v>44378</v>
      </c>
      <c r="I80" s="86">
        <v>229218</v>
      </c>
      <c r="L80" s="86"/>
      <c r="M80" s="84"/>
      <c r="N80" s="84"/>
      <c r="O80" s="85"/>
      <c r="P80" s="86"/>
    </row>
    <row r="81" spans="5:16" x14ac:dyDescent="0.3">
      <c r="E81" s="86">
        <v>78</v>
      </c>
      <c r="F81" s="84" t="s">
        <v>266</v>
      </c>
      <c r="G81" s="84" t="s">
        <v>267</v>
      </c>
      <c r="H81" s="85">
        <v>44317</v>
      </c>
      <c r="I81" s="86">
        <v>82968</v>
      </c>
      <c r="L81" s="86"/>
      <c r="M81" s="84"/>
      <c r="N81" s="84"/>
      <c r="O81" s="85"/>
      <c r="P81" s="86"/>
    </row>
    <row r="82" spans="5:16" x14ac:dyDescent="0.3">
      <c r="E82" s="86">
        <v>79</v>
      </c>
      <c r="F82" s="84" t="s">
        <v>266</v>
      </c>
      <c r="G82" s="84" t="s">
        <v>268</v>
      </c>
      <c r="H82" s="85">
        <v>44348</v>
      </c>
      <c r="I82" s="86">
        <v>234786</v>
      </c>
    </row>
    <row r="83" spans="5:16" x14ac:dyDescent="0.3">
      <c r="E83" s="86">
        <v>80</v>
      </c>
      <c r="F83" s="84" t="s">
        <v>266</v>
      </c>
      <c r="G83" s="84" t="s">
        <v>270</v>
      </c>
      <c r="H83" s="85">
        <v>44470</v>
      </c>
      <c r="I83" s="86">
        <v>249705</v>
      </c>
    </row>
    <row r="84" spans="5:16" x14ac:dyDescent="0.3">
      <c r="E84" s="86">
        <v>81</v>
      </c>
      <c r="F84" s="84" t="s">
        <v>272</v>
      </c>
      <c r="G84" s="84" t="s">
        <v>269</v>
      </c>
      <c r="H84" s="85">
        <v>44409</v>
      </c>
      <c r="I84" s="86">
        <v>22746</v>
      </c>
    </row>
    <row r="85" spans="5:16" x14ac:dyDescent="0.3">
      <c r="E85" s="86">
        <v>82</v>
      </c>
      <c r="F85" s="84" t="s">
        <v>272</v>
      </c>
      <c r="G85" s="84" t="s">
        <v>270</v>
      </c>
      <c r="H85" s="85">
        <v>44409</v>
      </c>
      <c r="I85" s="86">
        <v>85536</v>
      </c>
    </row>
    <row r="86" spans="5:16" x14ac:dyDescent="0.3">
      <c r="E86" s="86">
        <v>83</v>
      </c>
      <c r="F86" s="84" t="s">
        <v>272</v>
      </c>
      <c r="G86" s="84" t="s">
        <v>268</v>
      </c>
      <c r="H86" s="85">
        <v>44501</v>
      </c>
      <c r="I86" s="86">
        <v>25301</v>
      </c>
    </row>
    <row r="87" spans="5:16" x14ac:dyDescent="0.3">
      <c r="E87" s="86">
        <v>84</v>
      </c>
      <c r="F87" s="84" t="s">
        <v>274</v>
      </c>
      <c r="G87" s="84" t="s">
        <v>270</v>
      </c>
      <c r="H87" s="85">
        <v>44378</v>
      </c>
      <c r="I87" s="86">
        <v>152936</v>
      </c>
    </row>
    <row r="88" spans="5:16" x14ac:dyDescent="0.3">
      <c r="E88" s="86">
        <v>85</v>
      </c>
      <c r="F88" s="84" t="s">
        <v>274</v>
      </c>
      <c r="G88" s="84" t="s">
        <v>270</v>
      </c>
      <c r="H88" s="85">
        <v>44409</v>
      </c>
      <c r="I88" s="86">
        <v>124717</v>
      </c>
    </row>
    <row r="89" spans="5:16" x14ac:dyDescent="0.3">
      <c r="E89" s="86">
        <v>86</v>
      </c>
      <c r="F89" s="84" t="s">
        <v>275</v>
      </c>
      <c r="G89" s="84" t="s">
        <v>270</v>
      </c>
      <c r="H89" s="85">
        <v>44531</v>
      </c>
      <c r="I89" s="86">
        <v>198140</v>
      </c>
    </row>
    <row r="90" spans="5:16" x14ac:dyDescent="0.3">
      <c r="E90" s="86">
        <v>87</v>
      </c>
      <c r="F90" s="84" t="s">
        <v>275</v>
      </c>
      <c r="G90" s="84" t="s">
        <v>271</v>
      </c>
      <c r="H90" s="85">
        <v>44409</v>
      </c>
      <c r="I90" s="86">
        <v>99343</v>
      </c>
    </row>
    <row r="91" spans="5:16" x14ac:dyDescent="0.3">
      <c r="E91" s="86">
        <v>88</v>
      </c>
      <c r="F91" s="84" t="s">
        <v>274</v>
      </c>
      <c r="G91" s="84" t="s">
        <v>270</v>
      </c>
      <c r="H91" s="85">
        <v>44197</v>
      </c>
      <c r="I91" s="86">
        <v>41318</v>
      </c>
    </row>
    <row r="92" spans="5:16" x14ac:dyDescent="0.3">
      <c r="E92" s="86">
        <v>89</v>
      </c>
      <c r="F92" s="84" t="s">
        <v>274</v>
      </c>
      <c r="G92" s="84" t="s">
        <v>268</v>
      </c>
      <c r="H92" s="85">
        <v>44501</v>
      </c>
      <c r="I92" s="86">
        <v>211082</v>
      </c>
    </row>
    <row r="93" spans="5:16" x14ac:dyDescent="0.3">
      <c r="E93" s="86">
        <v>90</v>
      </c>
      <c r="F93" s="84" t="s">
        <v>273</v>
      </c>
      <c r="G93" s="84" t="s">
        <v>270</v>
      </c>
      <c r="H93" s="85">
        <v>44197</v>
      </c>
      <c r="I93" s="86">
        <v>8675</v>
      </c>
    </row>
    <row r="94" spans="5:16" x14ac:dyDescent="0.3">
      <c r="E94" s="86">
        <v>91</v>
      </c>
      <c r="F94" s="84" t="s">
        <v>273</v>
      </c>
      <c r="G94" s="84" t="s">
        <v>269</v>
      </c>
      <c r="H94" s="85">
        <v>44256</v>
      </c>
      <c r="I94" s="86">
        <v>132363</v>
      </c>
    </row>
    <row r="95" spans="5:16" x14ac:dyDescent="0.3">
      <c r="E95" s="86">
        <v>92</v>
      </c>
      <c r="F95" s="84" t="s">
        <v>272</v>
      </c>
      <c r="G95" s="84" t="s">
        <v>267</v>
      </c>
      <c r="H95" s="85">
        <v>44531</v>
      </c>
      <c r="I95" s="86">
        <v>130275</v>
      </c>
    </row>
    <row r="96" spans="5:16" x14ac:dyDescent="0.3">
      <c r="E96" s="86">
        <v>93</v>
      </c>
      <c r="F96" s="84" t="s">
        <v>273</v>
      </c>
      <c r="G96" s="84" t="s">
        <v>270</v>
      </c>
      <c r="H96" s="85">
        <v>44470</v>
      </c>
      <c r="I96" s="86">
        <v>174302</v>
      </c>
    </row>
    <row r="97" spans="5:9" x14ac:dyDescent="0.3">
      <c r="E97" s="86">
        <v>94</v>
      </c>
      <c r="F97" s="84" t="s">
        <v>275</v>
      </c>
      <c r="G97" s="84" t="s">
        <v>269</v>
      </c>
      <c r="H97" s="85">
        <v>44256</v>
      </c>
      <c r="I97" s="86">
        <v>126174</v>
      </c>
    </row>
    <row r="98" spans="5:9" x14ac:dyDescent="0.3">
      <c r="E98" s="86">
        <v>95</v>
      </c>
      <c r="F98" s="84" t="s">
        <v>273</v>
      </c>
      <c r="G98" s="84" t="s">
        <v>268</v>
      </c>
      <c r="H98" s="85">
        <v>44470</v>
      </c>
      <c r="I98" s="86">
        <v>13328</v>
      </c>
    </row>
    <row r="99" spans="5:9" x14ac:dyDescent="0.3">
      <c r="E99" s="86">
        <v>96</v>
      </c>
      <c r="F99" s="84" t="s">
        <v>273</v>
      </c>
      <c r="G99" s="84" t="s">
        <v>271</v>
      </c>
      <c r="H99" s="85">
        <v>44256</v>
      </c>
      <c r="I99" s="86">
        <v>48808</v>
      </c>
    </row>
    <row r="100" spans="5:9" x14ac:dyDescent="0.3">
      <c r="E100" s="86">
        <v>97</v>
      </c>
      <c r="F100" s="84" t="s">
        <v>274</v>
      </c>
      <c r="G100" s="84" t="s">
        <v>268</v>
      </c>
      <c r="H100" s="85">
        <v>44317</v>
      </c>
      <c r="I100" s="86">
        <v>258583</v>
      </c>
    </row>
    <row r="101" spans="5:9" x14ac:dyDescent="0.3">
      <c r="E101" s="86">
        <v>98</v>
      </c>
      <c r="F101" s="84" t="s">
        <v>272</v>
      </c>
      <c r="G101" s="84" t="s">
        <v>267</v>
      </c>
      <c r="H101" s="85">
        <v>44228</v>
      </c>
      <c r="I101" s="86">
        <v>33850</v>
      </c>
    </row>
    <row r="102" spans="5:9" x14ac:dyDescent="0.3">
      <c r="E102" s="86">
        <v>99</v>
      </c>
      <c r="F102" s="84" t="s">
        <v>272</v>
      </c>
      <c r="G102" s="84" t="s">
        <v>268</v>
      </c>
      <c r="H102" s="85">
        <v>44440</v>
      </c>
      <c r="I102" s="86">
        <v>147727</v>
      </c>
    </row>
    <row r="103" spans="5:9" x14ac:dyDescent="0.3">
      <c r="E103" s="86">
        <v>100</v>
      </c>
      <c r="F103" s="84" t="s">
        <v>275</v>
      </c>
      <c r="G103" s="84" t="s">
        <v>268</v>
      </c>
      <c r="H103" s="85">
        <v>44409</v>
      </c>
      <c r="I103" s="86">
        <v>109849</v>
      </c>
    </row>
    <row r="104" spans="5:9" x14ac:dyDescent="0.3">
      <c r="E104" s="86">
        <v>101</v>
      </c>
      <c r="F104" s="84" t="s">
        <v>272</v>
      </c>
      <c r="G104" s="84" t="s">
        <v>268</v>
      </c>
      <c r="H104" s="85">
        <v>44470</v>
      </c>
      <c r="I104" s="86">
        <v>231047</v>
      </c>
    </row>
    <row r="105" spans="5:9" x14ac:dyDescent="0.3">
      <c r="E105" s="86">
        <v>102</v>
      </c>
      <c r="F105" s="84" t="s">
        <v>274</v>
      </c>
      <c r="G105" s="84" t="s">
        <v>267</v>
      </c>
      <c r="H105" s="85">
        <v>44378</v>
      </c>
      <c r="I105" s="86">
        <v>219148</v>
      </c>
    </row>
    <row r="106" spans="5:9" x14ac:dyDescent="0.3">
      <c r="E106" s="86">
        <v>103</v>
      </c>
      <c r="F106" s="84" t="s">
        <v>272</v>
      </c>
      <c r="G106" s="84" t="s">
        <v>271</v>
      </c>
      <c r="H106" s="85">
        <v>44228</v>
      </c>
      <c r="I106" s="86">
        <v>187979</v>
      </c>
    </row>
    <row r="107" spans="5:9" x14ac:dyDescent="0.3">
      <c r="E107" s="86">
        <v>104</v>
      </c>
      <c r="F107" s="84" t="s">
        <v>275</v>
      </c>
      <c r="G107" s="84" t="s">
        <v>267</v>
      </c>
      <c r="H107" s="85">
        <v>44348</v>
      </c>
      <c r="I107" s="86">
        <v>91931</v>
      </c>
    </row>
    <row r="108" spans="5:9" x14ac:dyDescent="0.3">
      <c r="E108" s="86">
        <v>105</v>
      </c>
      <c r="F108" s="84" t="s">
        <v>273</v>
      </c>
      <c r="G108" s="84" t="s">
        <v>270</v>
      </c>
      <c r="H108" s="85">
        <v>44531</v>
      </c>
      <c r="I108" s="86">
        <v>152076</v>
      </c>
    </row>
    <row r="109" spans="5:9" x14ac:dyDescent="0.3">
      <c r="E109" s="86">
        <v>106</v>
      </c>
      <c r="F109" s="84" t="s">
        <v>272</v>
      </c>
      <c r="G109" s="84" t="s">
        <v>267</v>
      </c>
      <c r="H109" s="85">
        <v>44440</v>
      </c>
      <c r="I109" s="86">
        <v>213879</v>
      </c>
    </row>
    <row r="110" spans="5:9" x14ac:dyDescent="0.3">
      <c r="E110" s="86">
        <v>107</v>
      </c>
      <c r="F110" s="84" t="s">
        <v>273</v>
      </c>
      <c r="G110" s="84" t="s">
        <v>267</v>
      </c>
      <c r="H110" s="85">
        <v>44228</v>
      </c>
      <c r="I110" s="86">
        <v>7298</v>
      </c>
    </row>
    <row r="111" spans="5:9" x14ac:dyDescent="0.3">
      <c r="E111" s="86">
        <v>108</v>
      </c>
      <c r="F111" s="84" t="s">
        <v>272</v>
      </c>
      <c r="G111" s="84" t="s">
        <v>270</v>
      </c>
      <c r="H111" s="85">
        <v>44197</v>
      </c>
      <c r="I111" s="86">
        <v>1661</v>
      </c>
    </row>
    <row r="112" spans="5:9" x14ac:dyDescent="0.3">
      <c r="E112" s="86">
        <v>109</v>
      </c>
      <c r="F112" s="84" t="s">
        <v>275</v>
      </c>
      <c r="G112" s="84" t="s">
        <v>267</v>
      </c>
      <c r="H112" s="85">
        <v>44228</v>
      </c>
      <c r="I112" s="86">
        <v>13845</v>
      </c>
    </row>
    <row r="113" spans="5:9" x14ac:dyDescent="0.3">
      <c r="E113" s="86">
        <v>110</v>
      </c>
      <c r="F113" s="84" t="s">
        <v>272</v>
      </c>
      <c r="G113" s="84" t="s">
        <v>269</v>
      </c>
      <c r="H113" s="85">
        <v>44501</v>
      </c>
      <c r="I113" s="86">
        <v>188860</v>
      </c>
    </row>
    <row r="114" spans="5:9" x14ac:dyDescent="0.3">
      <c r="E114" s="86">
        <v>111</v>
      </c>
      <c r="F114" s="84" t="s">
        <v>275</v>
      </c>
      <c r="G114" s="84" t="s">
        <v>269</v>
      </c>
      <c r="H114" s="85">
        <v>44378</v>
      </c>
      <c r="I114" s="86">
        <v>36547</v>
      </c>
    </row>
    <row r="115" spans="5:9" x14ac:dyDescent="0.3">
      <c r="E115" s="86">
        <v>112</v>
      </c>
      <c r="F115" s="84" t="s">
        <v>273</v>
      </c>
      <c r="G115" s="84" t="s">
        <v>270</v>
      </c>
      <c r="H115" s="85">
        <v>44531</v>
      </c>
      <c r="I115" s="86">
        <v>60882</v>
      </c>
    </row>
    <row r="116" spans="5:9" x14ac:dyDescent="0.3">
      <c r="E116" s="86">
        <v>113</v>
      </c>
      <c r="F116" s="84" t="s">
        <v>275</v>
      </c>
      <c r="G116" s="84" t="s">
        <v>268</v>
      </c>
      <c r="H116" s="85">
        <v>44378</v>
      </c>
      <c r="I116" s="86">
        <v>26819</v>
      </c>
    </row>
    <row r="117" spans="5:9" x14ac:dyDescent="0.3">
      <c r="E117" s="86">
        <v>114</v>
      </c>
      <c r="F117" s="84" t="s">
        <v>272</v>
      </c>
      <c r="G117" s="84" t="s">
        <v>268</v>
      </c>
      <c r="H117" s="85">
        <v>44348</v>
      </c>
      <c r="I117" s="86">
        <v>139728</v>
      </c>
    </row>
    <row r="118" spans="5:9" x14ac:dyDescent="0.3">
      <c r="E118" s="86">
        <v>115</v>
      </c>
      <c r="F118" s="84" t="s">
        <v>275</v>
      </c>
      <c r="G118" s="84" t="s">
        <v>269</v>
      </c>
      <c r="H118" s="85">
        <v>44440</v>
      </c>
      <c r="I118" s="86">
        <v>220591</v>
      </c>
    </row>
    <row r="119" spans="5:9" x14ac:dyDescent="0.3">
      <c r="E119" s="86">
        <v>116</v>
      </c>
      <c r="F119" s="84" t="s">
        <v>272</v>
      </c>
      <c r="G119" s="84" t="s">
        <v>270</v>
      </c>
      <c r="H119" s="85">
        <v>44348</v>
      </c>
      <c r="I119" s="86">
        <v>216695</v>
      </c>
    </row>
    <row r="120" spans="5:9" x14ac:dyDescent="0.3">
      <c r="E120" s="86">
        <v>117</v>
      </c>
      <c r="F120" s="84" t="s">
        <v>275</v>
      </c>
      <c r="G120" s="84" t="s">
        <v>268</v>
      </c>
      <c r="H120" s="85">
        <v>44317</v>
      </c>
      <c r="I120" s="86">
        <v>57755</v>
      </c>
    </row>
    <row r="121" spans="5:9" x14ac:dyDescent="0.3">
      <c r="E121" s="86">
        <v>118</v>
      </c>
      <c r="F121" s="84" t="s">
        <v>273</v>
      </c>
      <c r="G121" s="84" t="s">
        <v>269</v>
      </c>
      <c r="H121" s="85">
        <v>44409</v>
      </c>
      <c r="I121" s="86">
        <v>102572</v>
      </c>
    </row>
    <row r="122" spans="5:9" x14ac:dyDescent="0.3">
      <c r="E122" s="86">
        <v>119</v>
      </c>
      <c r="F122" s="84" t="s">
        <v>272</v>
      </c>
      <c r="G122" s="84" t="s">
        <v>271</v>
      </c>
      <c r="H122" s="85">
        <v>44409</v>
      </c>
      <c r="I122" s="86">
        <v>229197</v>
      </c>
    </row>
    <row r="123" spans="5:9" x14ac:dyDescent="0.3">
      <c r="E123" s="86">
        <v>120</v>
      </c>
      <c r="F123" s="84" t="s">
        <v>275</v>
      </c>
      <c r="G123" s="84" t="s">
        <v>269</v>
      </c>
      <c r="H123" s="85">
        <v>44409</v>
      </c>
      <c r="I123" s="86">
        <v>19002</v>
      </c>
    </row>
    <row r="124" spans="5:9" x14ac:dyDescent="0.3">
      <c r="E124" s="86">
        <v>121</v>
      </c>
      <c r="F124" s="84" t="s">
        <v>266</v>
      </c>
      <c r="G124" s="84" t="s">
        <v>267</v>
      </c>
      <c r="H124" s="85">
        <v>44440</v>
      </c>
      <c r="I124" s="86">
        <v>209590</v>
      </c>
    </row>
    <row r="125" spans="5:9" x14ac:dyDescent="0.3">
      <c r="E125" s="86">
        <v>122</v>
      </c>
      <c r="F125" s="84" t="s">
        <v>266</v>
      </c>
      <c r="G125" s="84" t="s">
        <v>271</v>
      </c>
      <c r="H125" s="85">
        <v>44531</v>
      </c>
      <c r="I125" s="86">
        <v>135311</v>
      </c>
    </row>
    <row r="126" spans="5:9" x14ac:dyDescent="0.3">
      <c r="E126" s="86">
        <v>123</v>
      </c>
      <c r="F126" s="84" t="s">
        <v>266</v>
      </c>
      <c r="G126" s="84" t="s">
        <v>268</v>
      </c>
      <c r="H126" s="85">
        <v>44348</v>
      </c>
      <c r="I126" s="86">
        <v>115261</v>
      </c>
    </row>
    <row r="127" spans="5:9" x14ac:dyDescent="0.3">
      <c r="E127" s="86">
        <v>124</v>
      </c>
      <c r="F127" s="84" t="s">
        <v>266</v>
      </c>
      <c r="G127" s="84" t="s">
        <v>267</v>
      </c>
      <c r="H127" s="85">
        <v>44287</v>
      </c>
      <c r="I127" s="86">
        <v>220171</v>
      </c>
    </row>
    <row r="128" spans="5:9" x14ac:dyDescent="0.3">
      <c r="E128" s="86">
        <v>125</v>
      </c>
      <c r="F128" s="84" t="s">
        <v>266</v>
      </c>
      <c r="G128" s="84" t="s">
        <v>268</v>
      </c>
      <c r="H128" s="85">
        <v>44531</v>
      </c>
      <c r="I128" s="86">
        <v>9682</v>
      </c>
    </row>
    <row r="129" spans="5:9" x14ac:dyDescent="0.3">
      <c r="E129" s="86">
        <v>126</v>
      </c>
      <c r="F129" s="84" t="s">
        <v>266</v>
      </c>
      <c r="G129" s="84" t="s">
        <v>269</v>
      </c>
      <c r="H129" s="85">
        <v>44531</v>
      </c>
      <c r="I129" s="86">
        <v>81048</v>
      </c>
    </row>
    <row r="130" spans="5:9" x14ac:dyDescent="0.3">
      <c r="E130" s="86">
        <v>127</v>
      </c>
      <c r="F130" s="84" t="s">
        <v>266</v>
      </c>
      <c r="G130" s="84" t="s">
        <v>271</v>
      </c>
      <c r="H130" s="85">
        <v>44228</v>
      </c>
      <c r="I130" s="86">
        <v>155266</v>
      </c>
    </row>
    <row r="131" spans="5:9" x14ac:dyDescent="0.3">
      <c r="E131" s="86">
        <v>128</v>
      </c>
      <c r="F131" s="84" t="s">
        <v>266</v>
      </c>
      <c r="G131" s="84" t="s">
        <v>269</v>
      </c>
      <c r="H131" s="85">
        <v>44317</v>
      </c>
      <c r="I131" s="86">
        <v>24879</v>
      </c>
    </row>
    <row r="132" spans="5:9" x14ac:dyDescent="0.3">
      <c r="E132" s="86">
        <v>129</v>
      </c>
      <c r="F132" s="84" t="s">
        <v>266</v>
      </c>
      <c r="G132" s="84" t="s">
        <v>271</v>
      </c>
      <c r="H132" s="85">
        <v>44470</v>
      </c>
      <c r="I132" s="86">
        <v>24838</v>
      </c>
    </row>
    <row r="133" spans="5:9" x14ac:dyDescent="0.3">
      <c r="E133" s="86">
        <v>130</v>
      </c>
      <c r="F133" s="84" t="s">
        <v>266</v>
      </c>
      <c r="G133" s="84" t="s">
        <v>271</v>
      </c>
      <c r="H133" s="85">
        <v>44228</v>
      </c>
      <c r="I133" s="86">
        <v>105602</v>
      </c>
    </row>
    <row r="134" spans="5:9" x14ac:dyDescent="0.3">
      <c r="E134" s="86">
        <v>131</v>
      </c>
      <c r="F134" s="84" t="s">
        <v>266</v>
      </c>
      <c r="G134" s="84" t="s">
        <v>270</v>
      </c>
      <c r="H134" s="85">
        <v>44287</v>
      </c>
      <c r="I134" s="86">
        <v>214102</v>
      </c>
    </row>
    <row r="135" spans="5:9" x14ac:dyDescent="0.3">
      <c r="E135" s="86">
        <v>132</v>
      </c>
      <c r="F135" s="84" t="s">
        <v>266</v>
      </c>
      <c r="G135" s="84" t="s">
        <v>270</v>
      </c>
      <c r="H135" s="85">
        <v>44440</v>
      </c>
      <c r="I135" s="86">
        <v>27327</v>
      </c>
    </row>
    <row r="136" spans="5:9" x14ac:dyDescent="0.3">
      <c r="E136" s="86">
        <v>133</v>
      </c>
      <c r="F136" s="84" t="s">
        <v>266</v>
      </c>
      <c r="G136" s="84" t="s">
        <v>268</v>
      </c>
      <c r="H136" s="85">
        <v>44197</v>
      </c>
      <c r="I136" s="86">
        <v>142596</v>
      </c>
    </row>
    <row r="137" spans="5:9" x14ac:dyDescent="0.3">
      <c r="E137" s="86">
        <v>134</v>
      </c>
      <c r="F137" s="84" t="s">
        <v>266</v>
      </c>
      <c r="G137" s="84" t="s">
        <v>268</v>
      </c>
      <c r="H137" s="85">
        <v>44348</v>
      </c>
      <c r="I137" s="86">
        <v>165992</v>
      </c>
    </row>
    <row r="138" spans="5:9" x14ac:dyDescent="0.3">
      <c r="E138" s="86">
        <v>135</v>
      </c>
      <c r="F138" s="84" t="s">
        <v>266</v>
      </c>
      <c r="G138" s="84" t="s">
        <v>270</v>
      </c>
      <c r="H138" s="85">
        <v>44531</v>
      </c>
      <c r="I138" s="86">
        <v>129328</v>
      </c>
    </row>
    <row r="139" spans="5:9" x14ac:dyDescent="0.3">
      <c r="E139" s="86">
        <v>136</v>
      </c>
      <c r="F139" s="84" t="s">
        <v>266</v>
      </c>
      <c r="G139" s="84" t="s">
        <v>267</v>
      </c>
      <c r="H139" s="85">
        <v>44470</v>
      </c>
      <c r="I139" s="86">
        <v>86460</v>
      </c>
    </row>
    <row r="140" spans="5:9" x14ac:dyDescent="0.3">
      <c r="E140" s="86">
        <v>137</v>
      </c>
      <c r="F140" s="84" t="s">
        <v>266</v>
      </c>
      <c r="G140" s="84" t="s">
        <v>267</v>
      </c>
      <c r="H140" s="85">
        <v>44228</v>
      </c>
      <c r="I140" s="86">
        <v>22003</v>
      </c>
    </row>
    <row r="141" spans="5:9" x14ac:dyDescent="0.3">
      <c r="E141" s="86">
        <v>138</v>
      </c>
      <c r="F141" s="84" t="s">
        <v>266</v>
      </c>
      <c r="G141" s="84" t="s">
        <v>268</v>
      </c>
      <c r="H141" s="85">
        <v>44378</v>
      </c>
      <c r="I141" s="86">
        <v>44394</v>
      </c>
    </row>
    <row r="142" spans="5:9" x14ac:dyDescent="0.3">
      <c r="E142" s="86">
        <v>139</v>
      </c>
      <c r="F142" s="84" t="s">
        <v>266</v>
      </c>
      <c r="G142" s="84" t="s">
        <v>267</v>
      </c>
      <c r="H142" s="85">
        <v>44440</v>
      </c>
      <c r="I142" s="86">
        <v>217075</v>
      </c>
    </row>
    <row r="143" spans="5:9" x14ac:dyDescent="0.3">
      <c r="E143" s="86">
        <v>140</v>
      </c>
      <c r="F143" s="84" t="s">
        <v>266</v>
      </c>
      <c r="G143" s="84" t="s">
        <v>269</v>
      </c>
      <c r="H143" s="85">
        <v>44228</v>
      </c>
      <c r="I143" s="86">
        <v>56810</v>
      </c>
    </row>
    <row r="144" spans="5:9" x14ac:dyDescent="0.3">
      <c r="E144" s="86">
        <v>141</v>
      </c>
      <c r="F144" s="84" t="s">
        <v>266</v>
      </c>
      <c r="G144" s="84" t="s">
        <v>267</v>
      </c>
      <c r="H144" s="85">
        <v>44470</v>
      </c>
      <c r="I144" s="86">
        <v>169915</v>
      </c>
    </row>
    <row r="145" spans="5:9" x14ac:dyDescent="0.3">
      <c r="E145" s="86">
        <v>142</v>
      </c>
      <c r="F145" s="84" t="s">
        <v>266</v>
      </c>
      <c r="G145" s="84" t="s">
        <v>271</v>
      </c>
      <c r="H145" s="85">
        <v>44409</v>
      </c>
      <c r="I145" s="86">
        <v>217962</v>
      </c>
    </row>
    <row r="146" spans="5:9" x14ac:dyDescent="0.3">
      <c r="E146" s="86">
        <v>143</v>
      </c>
      <c r="F146" s="84" t="s">
        <v>266</v>
      </c>
      <c r="G146" s="84" t="s">
        <v>271</v>
      </c>
      <c r="H146" s="85">
        <v>44317</v>
      </c>
      <c r="I146" s="86">
        <v>166824</v>
      </c>
    </row>
    <row r="147" spans="5:9" x14ac:dyDescent="0.3">
      <c r="E147" s="86">
        <v>144</v>
      </c>
      <c r="F147" s="84" t="s">
        <v>266</v>
      </c>
      <c r="G147" s="84" t="s">
        <v>268</v>
      </c>
      <c r="H147" s="85">
        <v>44287</v>
      </c>
      <c r="I147" s="86">
        <v>35096</v>
      </c>
    </row>
    <row r="148" spans="5:9" x14ac:dyDescent="0.3">
      <c r="E148" s="86">
        <v>145</v>
      </c>
      <c r="F148" s="84" t="s">
        <v>266</v>
      </c>
      <c r="G148" s="84" t="s">
        <v>271</v>
      </c>
      <c r="H148" s="85">
        <v>44378</v>
      </c>
      <c r="I148" s="86">
        <v>64755</v>
      </c>
    </row>
    <row r="149" spans="5:9" x14ac:dyDescent="0.3">
      <c r="E149" s="86">
        <v>146</v>
      </c>
      <c r="F149" s="84" t="s">
        <v>266</v>
      </c>
      <c r="G149" s="84" t="s">
        <v>269</v>
      </c>
      <c r="H149" s="85">
        <v>44317</v>
      </c>
      <c r="I149" s="86">
        <v>8950</v>
      </c>
    </row>
    <row r="150" spans="5:9" x14ac:dyDescent="0.3">
      <c r="E150" s="86">
        <v>147</v>
      </c>
      <c r="F150" s="84" t="s">
        <v>266</v>
      </c>
      <c r="G150" s="84" t="s">
        <v>269</v>
      </c>
      <c r="H150" s="85">
        <v>44197</v>
      </c>
      <c r="I150" s="86">
        <v>210209</v>
      </c>
    </row>
    <row r="151" spans="5:9" x14ac:dyDescent="0.3">
      <c r="E151" s="86">
        <v>148</v>
      </c>
      <c r="F151" s="84" t="s">
        <v>266</v>
      </c>
      <c r="G151" s="84" t="s">
        <v>267</v>
      </c>
      <c r="H151" s="85">
        <v>44409</v>
      </c>
      <c r="I151" s="86">
        <v>191733</v>
      </c>
    </row>
    <row r="152" spans="5:9" x14ac:dyDescent="0.3">
      <c r="E152" s="86">
        <v>149</v>
      </c>
      <c r="F152" s="84" t="s">
        <v>266</v>
      </c>
      <c r="G152" s="84" t="s">
        <v>271</v>
      </c>
      <c r="H152" s="85">
        <v>44287</v>
      </c>
      <c r="I152" s="86">
        <v>137705</v>
      </c>
    </row>
    <row r="153" spans="5:9" x14ac:dyDescent="0.3">
      <c r="E153" s="86">
        <v>150</v>
      </c>
      <c r="F153" s="84" t="s">
        <v>266</v>
      </c>
      <c r="G153" s="84" t="s">
        <v>270</v>
      </c>
      <c r="H153" s="85">
        <v>44440</v>
      </c>
      <c r="I153" s="86">
        <v>242971</v>
      </c>
    </row>
    <row r="154" spans="5:9" x14ac:dyDescent="0.3">
      <c r="E154" s="86">
        <v>151</v>
      </c>
      <c r="F154" s="84" t="s">
        <v>266</v>
      </c>
      <c r="G154" s="84" t="s">
        <v>268</v>
      </c>
      <c r="H154" s="85">
        <v>44378</v>
      </c>
      <c r="I154" s="86">
        <v>173616</v>
      </c>
    </row>
    <row r="155" spans="5:9" x14ac:dyDescent="0.3">
      <c r="E155" s="86">
        <v>152</v>
      </c>
      <c r="F155" s="84" t="s">
        <v>266</v>
      </c>
      <c r="G155" s="84" t="s">
        <v>269</v>
      </c>
      <c r="H155" s="85">
        <v>44228</v>
      </c>
      <c r="I155" s="86">
        <v>168122</v>
      </c>
    </row>
    <row r="156" spans="5:9" x14ac:dyDescent="0.3">
      <c r="E156" s="86">
        <v>153</v>
      </c>
      <c r="F156" s="84" t="s">
        <v>266</v>
      </c>
      <c r="G156" s="84" t="s">
        <v>269</v>
      </c>
      <c r="H156" s="85">
        <v>44531</v>
      </c>
      <c r="I156" s="86">
        <v>151084</v>
      </c>
    </row>
    <row r="157" spans="5:9" x14ac:dyDescent="0.3">
      <c r="E157" s="86">
        <v>154</v>
      </c>
      <c r="F157" s="84" t="s">
        <v>274</v>
      </c>
      <c r="G157" s="84" t="s">
        <v>269</v>
      </c>
      <c r="H157" s="85">
        <v>44287</v>
      </c>
      <c r="I157" s="86">
        <v>247904</v>
      </c>
    </row>
    <row r="158" spans="5:9" x14ac:dyDescent="0.3">
      <c r="E158" s="86">
        <v>155</v>
      </c>
      <c r="F158" s="84" t="s">
        <v>273</v>
      </c>
      <c r="G158" s="84" t="s">
        <v>267</v>
      </c>
      <c r="H158" s="85">
        <v>44228</v>
      </c>
      <c r="I158" s="86">
        <v>33876</v>
      </c>
    </row>
    <row r="159" spans="5:9" x14ac:dyDescent="0.3">
      <c r="E159" s="86">
        <v>156</v>
      </c>
      <c r="F159" s="84" t="s">
        <v>272</v>
      </c>
      <c r="G159" s="84" t="s">
        <v>268</v>
      </c>
      <c r="H159" s="85">
        <v>44348</v>
      </c>
      <c r="I159" s="86">
        <v>95791</v>
      </c>
    </row>
    <row r="160" spans="5:9" x14ac:dyDescent="0.3">
      <c r="E160" s="86">
        <v>157</v>
      </c>
      <c r="F160" s="84" t="s">
        <v>274</v>
      </c>
      <c r="G160" s="84" t="s">
        <v>270</v>
      </c>
      <c r="H160" s="85">
        <v>44287</v>
      </c>
      <c r="I160" s="86">
        <v>201120</v>
      </c>
    </row>
    <row r="161" spans="5:9" x14ac:dyDescent="0.3">
      <c r="E161" s="86">
        <v>158</v>
      </c>
      <c r="F161" s="84" t="s">
        <v>274</v>
      </c>
      <c r="G161" s="84" t="s">
        <v>271</v>
      </c>
      <c r="H161" s="85">
        <v>44287</v>
      </c>
      <c r="I161" s="86">
        <v>196137</v>
      </c>
    </row>
    <row r="162" spans="5:9" x14ac:dyDescent="0.3">
      <c r="E162" s="86">
        <v>159</v>
      </c>
      <c r="F162" s="84" t="s">
        <v>274</v>
      </c>
      <c r="G162" s="84" t="s">
        <v>270</v>
      </c>
      <c r="H162" s="85">
        <v>44197</v>
      </c>
      <c r="I162" s="86">
        <v>6345</v>
      </c>
    </row>
    <row r="163" spans="5:9" x14ac:dyDescent="0.3">
      <c r="E163" s="86">
        <v>160</v>
      </c>
      <c r="F163" s="84" t="s">
        <v>274</v>
      </c>
      <c r="G163" s="84" t="s">
        <v>271</v>
      </c>
      <c r="H163" s="85">
        <v>44197</v>
      </c>
      <c r="I163" s="86">
        <v>60394</v>
      </c>
    </row>
    <row r="164" spans="5:9" x14ac:dyDescent="0.3">
      <c r="E164" s="86">
        <v>161</v>
      </c>
      <c r="F164" s="84" t="s">
        <v>272</v>
      </c>
      <c r="G164" s="84" t="s">
        <v>269</v>
      </c>
      <c r="H164" s="85">
        <v>44197</v>
      </c>
      <c r="I164" s="86">
        <v>208053</v>
      </c>
    </row>
    <row r="165" spans="5:9" x14ac:dyDescent="0.3">
      <c r="E165" s="86">
        <v>162</v>
      </c>
      <c r="F165" s="84" t="s">
        <v>272</v>
      </c>
      <c r="G165" s="84" t="s">
        <v>267</v>
      </c>
      <c r="H165" s="85">
        <v>44287</v>
      </c>
      <c r="I165" s="86">
        <v>216555</v>
      </c>
    </row>
    <row r="166" spans="5:9" x14ac:dyDescent="0.3">
      <c r="E166" s="86">
        <v>163</v>
      </c>
      <c r="F166" s="84" t="s">
        <v>274</v>
      </c>
      <c r="G166" s="84" t="s">
        <v>270</v>
      </c>
      <c r="H166" s="85">
        <v>44256</v>
      </c>
      <c r="I166" s="86">
        <v>30219</v>
      </c>
    </row>
    <row r="167" spans="5:9" x14ac:dyDescent="0.3">
      <c r="E167" s="86">
        <v>164</v>
      </c>
      <c r="F167" s="84" t="s">
        <v>274</v>
      </c>
      <c r="G167" s="84" t="s">
        <v>268</v>
      </c>
      <c r="H167" s="85">
        <v>44531</v>
      </c>
      <c r="I167" s="86">
        <v>112636</v>
      </c>
    </row>
    <row r="168" spans="5:9" x14ac:dyDescent="0.3">
      <c r="E168" s="86">
        <v>165</v>
      </c>
      <c r="F168" s="84" t="s">
        <v>274</v>
      </c>
      <c r="G168" s="84" t="s">
        <v>267</v>
      </c>
      <c r="H168" s="85">
        <v>44317</v>
      </c>
      <c r="I168" s="86">
        <v>232025</v>
      </c>
    </row>
    <row r="169" spans="5:9" x14ac:dyDescent="0.3">
      <c r="E169" s="86">
        <v>166</v>
      </c>
      <c r="F169" s="84" t="s">
        <v>275</v>
      </c>
      <c r="G169" s="84" t="s">
        <v>271</v>
      </c>
      <c r="H169" s="85">
        <v>44378</v>
      </c>
      <c r="I169" s="86">
        <v>23560</v>
      </c>
    </row>
    <row r="170" spans="5:9" x14ac:dyDescent="0.3">
      <c r="E170" s="86">
        <v>167</v>
      </c>
      <c r="F170" s="84" t="s">
        <v>274</v>
      </c>
      <c r="G170" s="84" t="s">
        <v>268</v>
      </c>
      <c r="H170" s="85">
        <v>44317</v>
      </c>
      <c r="I170" s="86">
        <v>223042</v>
      </c>
    </row>
    <row r="171" spans="5:9" x14ac:dyDescent="0.3">
      <c r="E171" s="86">
        <v>168</v>
      </c>
      <c r="F171" s="84" t="s">
        <v>273</v>
      </c>
      <c r="G171" s="84" t="s">
        <v>268</v>
      </c>
      <c r="H171" s="85">
        <v>44378</v>
      </c>
      <c r="I171" s="86">
        <v>185869</v>
      </c>
    </row>
    <row r="172" spans="5:9" x14ac:dyDescent="0.3">
      <c r="E172" s="86">
        <v>169</v>
      </c>
      <c r="F172" s="84" t="s">
        <v>273</v>
      </c>
      <c r="G172" s="84" t="s">
        <v>268</v>
      </c>
      <c r="H172" s="85">
        <v>44287</v>
      </c>
      <c r="I172" s="86">
        <v>73394</v>
      </c>
    </row>
    <row r="173" spans="5:9" x14ac:dyDescent="0.3">
      <c r="E173" s="86">
        <v>170</v>
      </c>
      <c r="F173" s="84" t="s">
        <v>272</v>
      </c>
      <c r="G173" s="84" t="s">
        <v>268</v>
      </c>
      <c r="H173" s="85">
        <v>44348</v>
      </c>
      <c r="I173" s="86">
        <v>254580</v>
      </c>
    </row>
    <row r="174" spans="5:9" x14ac:dyDescent="0.3">
      <c r="E174" s="86">
        <v>171</v>
      </c>
      <c r="F174" s="84" t="s">
        <v>273</v>
      </c>
      <c r="G174" s="84" t="s">
        <v>270</v>
      </c>
      <c r="H174" s="85">
        <v>44470</v>
      </c>
      <c r="I174" s="86">
        <v>175018</v>
      </c>
    </row>
    <row r="175" spans="5:9" x14ac:dyDescent="0.3">
      <c r="E175" s="86">
        <v>172</v>
      </c>
      <c r="F175" s="84" t="s">
        <v>273</v>
      </c>
      <c r="G175" s="84" t="s">
        <v>270</v>
      </c>
      <c r="H175" s="85">
        <v>44197</v>
      </c>
      <c r="I175" s="86">
        <v>248756</v>
      </c>
    </row>
    <row r="176" spans="5:9" x14ac:dyDescent="0.3">
      <c r="E176" s="86">
        <v>173</v>
      </c>
      <c r="F176" s="84" t="s">
        <v>272</v>
      </c>
      <c r="G176" s="84" t="s">
        <v>271</v>
      </c>
      <c r="H176" s="85">
        <v>44531</v>
      </c>
      <c r="I176" s="86">
        <v>22305</v>
      </c>
    </row>
    <row r="177" spans="5:9" x14ac:dyDescent="0.3">
      <c r="E177" s="86">
        <v>174</v>
      </c>
      <c r="F177" s="84" t="s">
        <v>272</v>
      </c>
      <c r="G177" s="84" t="s">
        <v>267</v>
      </c>
      <c r="H177" s="85">
        <v>44228</v>
      </c>
      <c r="I177" s="86">
        <v>5187</v>
      </c>
    </row>
    <row r="178" spans="5:9" x14ac:dyDescent="0.3">
      <c r="E178" s="86">
        <v>175</v>
      </c>
      <c r="F178" s="84" t="s">
        <v>273</v>
      </c>
      <c r="G178" s="84" t="s">
        <v>271</v>
      </c>
      <c r="H178" s="85">
        <v>44197</v>
      </c>
      <c r="I178" s="86">
        <v>100486</v>
      </c>
    </row>
    <row r="179" spans="5:9" x14ac:dyDescent="0.3">
      <c r="E179" s="86">
        <v>176</v>
      </c>
      <c r="F179" s="84" t="s">
        <v>272</v>
      </c>
      <c r="G179" s="84" t="s">
        <v>268</v>
      </c>
      <c r="H179" s="85">
        <v>44287</v>
      </c>
      <c r="I179" s="86">
        <v>259</v>
      </c>
    </row>
    <row r="180" spans="5:9" x14ac:dyDescent="0.3">
      <c r="E180" s="86">
        <v>177</v>
      </c>
      <c r="F180" s="84" t="s">
        <v>274</v>
      </c>
      <c r="G180" s="84" t="s">
        <v>269</v>
      </c>
      <c r="H180" s="85">
        <v>44287</v>
      </c>
      <c r="I180" s="86">
        <v>61230</v>
      </c>
    </row>
    <row r="181" spans="5:9" x14ac:dyDescent="0.3">
      <c r="E181" s="86">
        <v>178</v>
      </c>
      <c r="F181" s="84" t="s">
        <v>272</v>
      </c>
      <c r="G181" s="84" t="s">
        <v>269</v>
      </c>
      <c r="H181" s="85">
        <v>44256</v>
      </c>
      <c r="I181" s="86">
        <v>29435</v>
      </c>
    </row>
    <row r="182" spans="5:9" x14ac:dyDescent="0.3">
      <c r="E182" s="86">
        <v>179</v>
      </c>
      <c r="F182" s="84" t="s">
        <v>274</v>
      </c>
      <c r="G182" s="84" t="s">
        <v>269</v>
      </c>
      <c r="H182" s="85">
        <v>44228</v>
      </c>
      <c r="I182" s="86">
        <v>74022</v>
      </c>
    </row>
    <row r="183" spans="5:9" x14ac:dyDescent="0.3">
      <c r="E183" s="86">
        <v>180</v>
      </c>
      <c r="F183" s="84" t="s">
        <v>275</v>
      </c>
      <c r="G183" s="84" t="s">
        <v>269</v>
      </c>
      <c r="H183" s="85">
        <v>44317</v>
      </c>
      <c r="I183" s="86">
        <v>124153</v>
      </c>
    </row>
    <row r="184" spans="5:9" x14ac:dyDescent="0.3">
      <c r="E184" s="86">
        <v>181</v>
      </c>
      <c r="F184" s="84" t="s">
        <v>272</v>
      </c>
      <c r="G184" s="84" t="s">
        <v>271</v>
      </c>
      <c r="H184" s="85">
        <v>44470</v>
      </c>
      <c r="I184" s="86">
        <v>225220</v>
      </c>
    </row>
    <row r="185" spans="5:9" x14ac:dyDescent="0.3">
      <c r="E185" s="86">
        <v>182</v>
      </c>
      <c r="F185" s="84" t="s">
        <v>275</v>
      </c>
      <c r="G185" s="84" t="s">
        <v>268</v>
      </c>
      <c r="H185" s="85">
        <v>44317</v>
      </c>
      <c r="I185" s="86">
        <v>164464</v>
      </c>
    </row>
    <row r="186" spans="5:9" x14ac:dyDescent="0.3">
      <c r="E186" s="86">
        <v>183</v>
      </c>
      <c r="F186" s="84" t="s">
        <v>272</v>
      </c>
      <c r="G186" s="84" t="s">
        <v>269</v>
      </c>
      <c r="H186" s="85">
        <v>44287</v>
      </c>
      <c r="I186" s="86">
        <v>145328</v>
      </c>
    </row>
    <row r="187" spans="5:9" x14ac:dyDescent="0.3">
      <c r="E187" s="86">
        <v>184</v>
      </c>
      <c r="F187" s="84" t="s">
        <v>274</v>
      </c>
      <c r="G187" s="84" t="s">
        <v>270</v>
      </c>
      <c r="H187" s="85">
        <v>44287</v>
      </c>
      <c r="I187" s="86">
        <v>189847</v>
      </c>
    </row>
    <row r="188" spans="5:9" x14ac:dyDescent="0.3">
      <c r="E188" s="86">
        <v>185</v>
      </c>
      <c r="F188" s="84" t="s">
        <v>266</v>
      </c>
      <c r="G188" s="84" t="s">
        <v>271</v>
      </c>
      <c r="H188" s="85">
        <v>44317</v>
      </c>
      <c r="I188" s="86">
        <v>240648</v>
      </c>
    </row>
    <row r="189" spans="5:9" x14ac:dyDescent="0.3">
      <c r="E189" s="86">
        <v>186</v>
      </c>
      <c r="F189" s="84" t="s">
        <v>266</v>
      </c>
      <c r="G189" s="84" t="s">
        <v>267</v>
      </c>
      <c r="H189" s="85">
        <v>44287</v>
      </c>
      <c r="I189" s="86">
        <v>73163</v>
      </c>
    </row>
    <row r="190" spans="5:9" x14ac:dyDescent="0.3">
      <c r="E190" s="86">
        <v>187</v>
      </c>
      <c r="F190" s="84" t="s">
        <v>266</v>
      </c>
      <c r="G190" s="84" t="s">
        <v>270</v>
      </c>
      <c r="H190" s="85">
        <v>44409</v>
      </c>
      <c r="I190" s="86">
        <v>67090</v>
      </c>
    </row>
    <row r="191" spans="5:9" x14ac:dyDescent="0.3">
      <c r="E191" s="86">
        <v>188</v>
      </c>
      <c r="F191" s="84" t="s">
        <v>266</v>
      </c>
      <c r="G191" s="84" t="s">
        <v>270</v>
      </c>
      <c r="H191" s="85">
        <v>44440</v>
      </c>
      <c r="I191" s="86">
        <v>13179</v>
      </c>
    </row>
    <row r="192" spans="5:9" x14ac:dyDescent="0.3">
      <c r="E192" s="86">
        <v>189</v>
      </c>
      <c r="F192" s="84" t="s">
        <v>266</v>
      </c>
      <c r="G192" s="84" t="s">
        <v>268</v>
      </c>
      <c r="H192" s="85">
        <v>44228</v>
      </c>
      <c r="I192" s="86">
        <v>210276</v>
      </c>
    </row>
    <row r="193" spans="5:9" x14ac:dyDescent="0.3">
      <c r="E193" s="86">
        <v>190</v>
      </c>
      <c r="F193" s="84" t="s">
        <v>266</v>
      </c>
      <c r="G193" s="84" t="s">
        <v>268</v>
      </c>
      <c r="H193" s="85">
        <v>44228</v>
      </c>
      <c r="I193" s="86">
        <v>86142</v>
      </c>
    </row>
    <row r="194" spans="5:9" x14ac:dyDescent="0.3">
      <c r="E194" s="86">
        <v>191</v>
      </c>
      <c r="F194" s="84" t="s">
        <v>266</v>
      </c>
      <c r="G194" s="84" t="s">
        <v>267</v>
      </c>
      <c r="H194" s="85">
        <v>44287</v>
      </c>
      <c r="I194" s="86">
        <v>203878</v>
      </c>
    </row>
    <row r="195" spans="5:9" x14ac:dyDescent="0.3">
      <c r="E195" s="86">
        <v>192</v>
      </c>
      <c r="F195" s="84" t="s">
        <v>266</v>
      </c>
      <c r="G195" s="84" t="s">
        <v>269</v>
      </c>
      <c r="H195" s="85">
        <v>44378</v>
      </c>
      <c r="I195" s="86">
        <v>86843</v>
      </c>
    </row>
    <row r="196" spans="5:9" x14ac:dyDescent="0.3">
      <c r="E196" s="86">
        <v>193</v>
      </c>
      <c r="F196" s="84" t="s">
        <v>266</v>
      </c>
      <c r="G196" s="84" t="s">
        <v>269</v>
      </c>
      <c r="H196" s="85">
        <v>44531</v>
      </c>
      <c r="I196" s="86">
        <v>-21877</v>
      </c>
    </row>
    <row r="197" spans="5:9" x14ac:dyDescent="0.3">
      <c r="E197" s="86">
        <v>194</v>
      </c>
      <c r="F197" s="84" t="s">
        <v>266</v>
      </c>
      <c r="G197" s="84" t="s">
        <v>269</v>
      </c>
      <c r="H197" s="85">
        <v>44197</v>
      </c>
      <c r="I197" s="86">
        <v>95623</v>
      </c>
    </row>
    <row r="198" spans="5:9" x14ac:dyDescent="0.3">
      <c r="E198" s="86">
        <v>195</v>
      </c>
      <c r="F198" s="84" t="s">
        <v>266</v>
      </c>
      <c r="G198" s="84" t="s">
        <v>270</v>
      </c>
      <c r="H198" s="85">
        <v>44531</v>
      </c>
      <c r="I198" s="86">
        <v>244284</v>
      </c>
    </row>
    <row r="199" spans="5:9" x14ac:dyDescent="0.3">
      <c r="E199" s="86">
        <v>196</v>
      </c>
      <c r="F199" s="84" t="s">
        <v>266</v>
      </c>
      <c r="G199" s="84" t="s">
        <v>270</v>
      </c>
      <c r="H199" s="85">
        <v>44378</v>
      </c>
      <c r="I199" s="86">
        <v>103592</v>
      </c>
    </row>
    <row r="200" spans="5:9" x14ac:dyDescent="0.3">
      <c r="E200" s="86">
        <v>197</v>
      </c>
      <c r="F200" s="84" t="s">
        <v>266</v>
      </c>
      <c r="G200" s="84" t="s">
        <v>271</v>
      </c>
      <c r="H200" s="85">
        <v>44348</v>
      </c>
      <c r="I200" s="86">
        <v>17150</v>
      </c>
    </row>
    <row r="201" spans="5:9" x14ac:dyDescent="0.3">
      <c r="E201" s="86">
        <v>198</v>
      </c>
      <c r="F201" s="84" t="s">
        <v>266</v>
      </c>
      <c r="G201" s="84" t="s">
        <v>267</v>
      </c>
      <c r="H201" s="85">
        <v>44378</v>
      </c>
      <c r="I201" s="86">
        <v>138473</v>
      </c>
    </row>
    <row r="202" spans="5:9" x14ac:dyDescent="0.3">
      <c r="E202" s="86">
        <v>199</v>
      </c>
      <c r="F202" s="84" t="s">
        <v>266</v>
      </c>
      <c r="G202" s="84" t="s">
        <v>270</v>
      </c>
      <c r="H202" s="85">
        <v>44287</v>
      </c>
      <c r="I202" s="86">
        <v>81846</v>
      </c>
    </row>
    <row r="203" spans="5:9" x14ac:dyDescent="0.3">
      <c r="E203" s="86">
        <v>200</v>
      </c>
      <c r="F203" s="84" t="s">
        <v>266</v>
      </c>
      <c r="G203" s="84" t="s">
        <v>270</v>
      </c>
      <c r="H203" s="85">
        <v>44409</v>
      </c>
      <c r="I203" s="86">
        <v>10877</v>
      </c>
    </row>
    <row r="204" spans="5:9" x14ac:dyDescent="0.3">
      <c r="E204" s="86">
        <v>201</v>
      </c>
      <c r="F204" s="84" t="s">
        <v>272</v>
      </c>
      <c r="G204" s="84" t="s">
        <v>267</v>
      </c>
      <c r="H204" s="85">
        <v>44409</v>
      </c>
      <c r="I204" s="86">
        <v>155980</v>
      </c>
    </row>
    <row r="205" spans="5:9" x14ac:dyDescent="0.3">
      <c r="E205" s="86">
        <v>202</v>
      </c>
      <c r="F205" s="84" t="s">
        <v>275</v>
      </c>
      <c r="G205" s="84" t="s">
        <v>269</v>
      </c>
      <c r="H205" s="85">
        <v>44409</v>
      </c>
      <c r="I205" s="86">
        <v>23010</v>
      </c>
    </row>
    <row r="206" spans="5:9" x14ac:dyDescent="0.3">
      <c r="E206" s="86">
        <v>203</v>
      </c>
      <c r="F206" s="84" t="s">
        <v>275</v>
      </c>
      <c r="G206" s="84" t="s">
        <v>268</v>
      </c>
      <c r="H206" s="85">
        <v>44531</v>
      </c>
      <c r="I206" s="86">
        <v>71529</v>
      </c>
    </row>
    <row r="207" spans="5:9" x14ac:dyDescent="0.3">
      <c r="E207" s="86">
        <v>204</v>
      </c>
      <c r="F207" s="84" t="s">
        <v>273</v>
      </c>
      <c r="G207" s="84" t="s">
        <v>267</v>
      </c>
      <c r="H207" s="85">
        <v>44470</v>
      </c>
      <c r="I207" s="86">
        <v>39494</v>
      </c>
    </row>
    <row r="208" spans="5:9" x14ac:dyDescent="0.3">
      <c r="E208" s="86">
        <v>205</v>
      </c>
      <c r="F208" s="84" t="s">
        <v>275</v>
      </c>
      <c r="G208" s="84" t="s">
        <v>267</v>
      </c>
      <c r="H208" s="85">
        <v>44228</v>
      </c>
      <c r="I208" s="86">
        <v>157993</v>
      </c>
    </row>
    <row r="209" spans="5:9" x14ac:dyDescent="0.3">
      <c r="E209" s="86">
        <v>206</v>
      </c>
      <c r="F209" s="84" t="s">
        <v>273</v>
      </c>
      <c r="G209" s="84" t="s">
        <v>269</v>
      </c>
      <c r="H209" s="85">
        <v>44378</v>
      </c>
      <c r="I209" s="86">
        <v>121986</v>
      </c>
    </row>
    <row r="210" spans="5:9" x14ac:dyDescent="0.3">
      <c r="E210" s="86">
        <v>207</v>
      </c>
      <c r="F210" s="84" t="s">
        <v>274</v>
      </c>
      <c r="G210" s="84" t="s">
        <v>268</v>
      </c>
      <c r="H210" s="85">
        <v>44440</v>
      </c>
      <c r="I210" s="86">
        <v>258051</v>
      </c>
    </row>
    <row r="211" spans="5:9" x14ac:dyDescent="0.3">
      <c r="E211" s="86">
        <v>208</v>
      </c>
      <c r="F211" s="84" t="s">
        <v>272</v>
      </c>
      <c r="G211" s="84" t="s">
        <v>269</v>
      </c>
      <c r="H211" s="85">
        <v>44197</v>
      </c>
      <c r="I211" s="86">
        <v>6460</v>
      </c>
    </row>
    <row r="212" spans="5:9" x14ac:dyDescent="0.3">
      <c r="E212" s="86">
        <v>209</v>
      </c>
      <c r="F212" s="84" t="s">
        <v>274</v>
      </c>
      <c r="G212" s="84" t="s">
        <v>269</v>
      </c>
      <c r="H212" s="85">
        <v>44256</v>
      </c>
      <c r="I212" s="86">
        <v>114470</v>
      </c>
    </row>
    <row r="213" spans="5:9" x14ac:dyDescent="0.3">
      <c r="E213" s="86">
        <v>210</v>
      </c>
      <c r="F213" s="84" t="s">
        <v>272</v>
      </c>
      <c r="G213" s="84" t="s">
        <v>271</v>
      </c>
      <c r="H213" s="85">
        <v>44228</v>
      </c>
      <c r="I213" s="86">
        <v>8721</v>
      </c>
    </row>
    <row r="214" spans="5:9" x14ac:dyDescent="0.3">
      <c r="E214" s="86">
        <v>211</v>
      </c>
      <c r="F214" s="84" t="s">
        <v>273</v>
      </c>
      <c r="G214" s="84" t="s">
        <v>269</v>
      </c>
      <c r="H214" s="85">
        <v>44440</v>
      </c>
      <c r="I214" s="86">
        <v>160752</v>
      </c>
    </row>
    <row r="215" spans="5:9" x14ac:dyDescent="0.3">
      <c r="E215" s="86">
        <v>212</v>
      </c>
      <c r="F215" s="84" t="s">
        <v>273</v>
      </c>
      <c r="G215" s="84" t="s">
        <v>269</v>
      </c>
      <c r="H215" s="85">
        <v>44531</v>
      </c>
      <c r="I215" s="86">
        <v>1365</v>
      </c>
    </row>
    <row r="216" spans="5:9" x14ac:dyDescent="0.3">
      <c r="E216" s="86">
        <v>213</v>
      </c>
      <c r="F216" s="84" t="s">
        <v>272</v>
      </c>
      <c r="G216" s="84" t="s">
        <v>270</v>
      </c>
      <c r="H216" s="85">
        <v>44531</v>
      </c>
      <c r="I216" s="86">
        <v>54633</v>
      </c>
    </row>
    <row r="217" spans="5:9" x14ac:dyDescent="0.3">
      <c r="E217" s="86">
        <v>214</v>
      </c>
      <c r="F217" s="84" t="s">
        <v>273</v>
      </c>
      <c r="G217" s="84" t="s">
        <v>267</v>
      </c>
      <c r="H217" s="85">
        <v>44348</v>
      </c>
      <c r="I217" s="86">
        <v>130437</v>
      </c>
    </row>
    <row r="218" spans="5:9" x14ac:dyDescent="0.3">
      <c r="E218" s="86">
        <v>215</v>
      </c>
      <c r="F218" s="84" t="s">
        <v>272</v>
      </c>
      <c r="G218" s="84" t="s">
        <v>269</v>
      </c>
      <c r="H218" s="85">
        <v>44317</v>
      </c>
      <c r="I218" s="86">
        <v>53266</v>
      </c>
    </row>
    <row r="219" spans="5:9" x14ac:dyDescent="0.3">
      <c r="E219" s="86">
        <v>216</v>
      </c>
      <c r="F219" s="84" t="s">
        <v>273</v>
      </c>
      <c r="G219" s="84" t="s">
        <v>270</v>
      </c>
      <c r="H219" s="85">
        <v>44409</v>
      </c>
      <c r="I219" s="86">
        <v>110965</v>
      </c>
    </row>
    <row r="220" spans="5:9" x14ac:dyDescent="0.3">
      <c r="E220" s="86">
        <v>217</v>
      </c>
      <c r="F220" s="84" t="s">
        <v>272</v>
      </c>
      <c r="G220" s="84" t="s">
        <v>268</v>
      </c>
      <c r="H220" s="85">
        <v>44348</v>
      </c>
      <c r="I220" s="86">
        <v>159478</v>
      </c>
    </row>
    <row r="221" spans="5:9" x14ac:dyDescent="0.3">
      <c r="E221" s="86">
        <v>218</v>
      </c>
      <c r="F221" s="84" t="s">
        <v>273</v>
      </c>
      <c r="G221" s="84" t="s">
        <v>267</v>
      </c>
      <c r="H221" s="85">
        <v>44348</v>
      </c>
      <c r="I221" s="86">
        <v>96983</v>
      </c>
    </row>
    <row r="222" spans="5:9" x14ac:dyDescent="0.3">
      <c r="E222" s="86">
        <v>219</v>
      </c>
      <c r="F222" s="84" t="s">
        <v>272</v>
      </c>
      <c r="G222" s="84" t="s">
        <v>267</v>
      </c>
      <c r="H222" s="85">
        <v>44228</v>
      </c>
      <c r="I222" s="86">
        <v>15238</v>
      </c>
    </row>
    <row r="223" spans="5:9" x14ac:dyDescent="0.3">
      <c r="E223" s="86">
        <v>220</v>
      </c>
      <c r="F223" s="84" t="s">
        <v>274</v>
      </c>
      <c r="G223" s="84" t="s">
        <v>268</v>
      </c>
      <c r="H223" s="85">
        <v>44287</v>
      </c>
      <c r="I223" s="86">
        <v>89649</v>
      </c>
    </row>
    <row r="224" spans="5:9" x14ac:dyDescent="0.3">
      <c r="E224" s="86">
        <v>221</v>
      </c>
      <c r="F224" s="84" t="s">
        <v>275</v>
      </c>
      <c r="G224" s="84" t="s">
        <v>268</v>
      </c>
      <c r="H224" s="85">
        <v>44287</v>
      </c>
      <c r="I224" s="86">
        <v>42319</v>
      </c>
    </row>
    <row r="225" spans="5:9" x14ac:dyDescent="0.3">
      <c r="E225" s="86">
        <v>222</v>
      </c>
      <c r="F225" s="84" t="s">
        <v>273</v>
      </c>
      <c r="G225" s="84" t="s">
        <v>268</v>
      </c>
      <c r="H225" s="85">
        <v>44317</v>
      </c>
      <c r="I225" s="86">
        <v>1519</v>
      </c>
    </row>
    <row r="226" spans="5:9" x14ac:dyDescent="0.3">
      <c r="E226" s="86">
        <v>223</v>
      </c>
      <c r="F226" s="84" t="s">
        <v>272</v>
      </c>
      <c r="G226" s="84" t="s">
        <v>267</v>
      </c>
      <c r="H226" s="85">
        <v>44409</v>
      </c>
      <c r="I226" s="86">
        <v>78549</v>
      </c>
    </row>
    <row r="227" spans="5:9" x14ac:dyDescent="0.3">
      <c r="E227" s="86">
        <v>224</v>
      </c>
      <c r="F227" s="84" t="s">
        <v>275</v>
      </c>
      <c r="G227" s="84" t="s">
        <v>267</v>
      </c>
      <c r="H227" s="85">
        <v>44317</v>
      </c>
      <c r="I227" s="86">
        <v>1696</v>
      </c>
    </row>
    <row r="228" spans="5:9" x14ac:dyDescent="0.3">
      <c r="E228" s="86">
        <v>225</v>
      </c>
      <c r="F228" s="84" t="s">
        <v>272</v>
      </c>
      <c r="G228" s="84" t="s">
        <v>271</v>
      </c>
      <c r="H228" s="85">
        <v>44228</v>
      </c>
      <c r="I228" s="86">
        <v>252387</v>
      </c>
    </row>
    <row r="229" spans="5:9" x14ac:dyDescent="0.3">
      <c r="E229" s="86">
        <v>226</v>
      </c>
      <c r="F229" s="84" t="s">
        <v>275</v>
      </c>
      <c r="G229" s="84" t="s">
        <v>267</v>
      </c>
      <c r="H229" s="85">
        <v>44228</v>
      </c>
      <c r="I229" s="86">
        <v>27849</v>
      </c>
    </row>
    <row r="230" spans="5:9" x14ac:dyDescent="0.3">
      <c r="E230" s="86">
        <v>227</v>
      </c>
      <c r="F230" s="84" t="s">
        <v>272</v>
      </c>
      <c r="G230" s="84" t="s">
        <v>271</v>
      </c>
      <c r="H230" s="85">
        <v>44287</v>
      </c>
      <c r="I230" s="86">
        <v>173334</v>
      </c>
    </row>
    <row r="231" spans="5:9" x14ac:dyDescent="0.3">
      <c r="E231" s="86">
        <v>228</v>
      </c>
      <c r="F231" s="84" t="s">
        <v>273</v>
      </c>
      <c r="G231" s="84" t="s">
        <v>270</v>
      </c>
      <c r="H231" s="85">
        <v>44287</v>
      </c>
      <c r="I231" s="86">
        <v>221658</v>
      </c>
    </row>
    <row r="232" spans="5:9" x14ac:dyDescent="0.3">
      <c r="E232" s="86">
        <v>229</v>
      </c>
      <c r="F232" s="84" t="s">
        <v>275</v>
      </c>
      <c r="G232" s="84" t="s">
        <v>268</v>
      </c>
      <c r="H232" s="85">
        <v>44531</v>
      </c>
      <c r="I232" s="86">
        <v>12709</v>
      </c>
    </row>
    <row r="233" spans="5:9" x14ac:dyDescent="0.3">
      <c r="E233" s="86">
        <v>230</v>
      </c>
      <c r="F233" s="84" t="s">
        <v>273</v>
      </c>
      <c r="G233" s="84" t="s">
        <v>269</v>
      </c>
      <c r="H233" s="85">
        <v>44256</v>
      </c>
      <c r="I233" s="86">
        <v>6845</v>
      </c>
    </row>
    <row r="234" spans="5:9" x14ac:dyDescent="0.3">
      <c r="E234" s="86">
        <v>231</v>
      </c>
      <c r="F234" s="84" t="s">
        <v>274</v>
      </c>
      <c r="G234" s="84" t="s">
        <v>268</v>
      </c>
      <c r="H234" s="85">
        <v>44501</v>
      </c>
      <c r="I234" s="86">
        <v>39271</v>
      </c>
    </row>
    <row r="235" spans="5:9" x14ac:dyDescent="0.3">
      <c r="E235" s="86">
        <v>232</v>
      </c>
      <c r="F235" s="84" t="s">
        <v>274</v>
      </c>
      <c r="G235" s="84" t="s">
        <v>267</v>
      </c>
      <c r="H235" s="85">
        <v>44440</v>
      </c>
      <c r="I235" s="86">
        <v>208038</v>
      </c>
    </row>
    <row r="236" spans="5:9" x14ac:dyDescent="0.3">
      <c r="E236" s="86">
        <v>233</v>
      </c>
      <c r="F236" s="84" t="s">
        <v>272</v>
      </c>
      <c r="G236" s="84" t="s">
        <v>267</v>
      </c>
      <c r="H236" s="85">
        <v>44378</v>
      </c>
      <c r="I236" s="86">
        <v>12894</v>
      </c>
    </row>
    <row r="237" spans="5:9" x14ac:dyDescent="0.3">
      <c r="E237" s="86">
        <v>234</v>
      </c>
      <c r="F237" s="84" t="s">
        <v>275</v>
      </c>
      <c r="G237" s="84" t="s">
        <v>268</v>
      </c>
      <c r="H237" s="85">
        <v>44470</v>
      </c>
      <c r="I237" s="86">
        <v>236531</v>
      </c>
    </row>
    <row r="238" spans="5:9" x14ac:dyDescent="0.3">
      <c r="E238" s="86">
        <v>235</v>
      </c>
      <c r="F238" s="84" t="s">
        <v>272</v>
      </c>
      <c r="G238" s="84" t="s">
        <v>268</v>
      </c>
      <c r="H238" s="85">
        <v>44470</v>
      </c>
      <c r="I238" s="86">
        <v>128249</v>
      </c>
    </row>
    <row r="239" spans="5:9" x14ac:dyDescent="0.3">
      <c r="E239" s="86">
        <v>236</v>
      </c>
      <c r="F239" s="84" t="s">
        <v>275</v>
      </c>
      <c r="G239" s="84" t="s">
        <v>268</v>
      </c>
      <c r="H239" s="85">
        <v>44531</v>
      </c>
      <c r="I239" s="86">
        <v>210352</v>
      </c>
    </row>
    <row r="240" spans="5:9" x14ac:dyDescent="0.3">
      <c r="E240" s="86">
        <v>237</v>
      </c>
      <c r="F240" s="84" t="s">
        <v>272</v>
      </c>
      <c r="G240" s="84" t="s">
        <v>269</v>
      </c>
      <c r="H240" s="85">
        <v>44256</v>
      </c>
      <c r="I240" s="86">
        <v>133951</v>
      </c>
    </row>
    <row r="241" spans="5:9" x14ac:dyDescent="0.3">
      <c r="E241" s="86">
        <v>238</v>
      </c>
      <c r="F241" s="84" t="s">
        <v>272</v>
      </c>
      <c r="G241" s="84" t="s">
        <v>268</v>
      </c>
      <c r="H241" s="85">
        <v>44256</v>
      </c>
      <c r="I241" s="86">
        <v>117440</v>
      </c>
    </row>
    <row r="242" spans="5:9" x14ac:dyDescent="0.3">
      <c r="E242" s="86">
        <v>239</v>
      </c>
      <c r="F242" s="84" t="s">
        <v>273</v>
      </c>
      <c r="G242" s="84" t="s">
        <v>271</v>
      </c>
      <c r="H242" s="85">
        <v>44440</v>
      </c>
      <c r="I242" s="86">
        <v>256402</v>
      </c>
    </row>
    <row r="243" spans="5:9" x14ac:dyDescent="0.3">
      <c r="E243" s="86">
        <v>240</v>
      </c>
      <c r="F243" s="84" t="s">
        <v>266</v>
      </c>
      <c r="G243" s="84" t="s">
        <v>268</v>
      </c>
      <c r="H243" s="85">
        <v>44197</v>
      </c>
      <c r="I243" s="86">
        <v>151301</v>
      </c>
    </row>
    <row r="244" spans="5:9" x14ac:dyDescent="0.3">
      <c r="E244" s="86">
        <v>241</v>
      </c>
      <c r="F244" s="84" t="s">
        <v>266</v>
      </c>
      <c r="G244" s="84" t="s">
        <v>269</v>
      </c>
      <c r="H244" s="85">
        <v>44501</v>
      </c>
      <c r="I244" s="86">
        <v>74813</v>
      </c>
    </row>
    <row r="245" spans="5:9" x14ac:dyDescent="0.3">
      <c r="E245" s="86">
        <v>242</v>
      </c>
      <c r="F245" s="84" t="s">
        <v>266</v>
      </c>
      <c r="G245" s="84" t="s">
        <v>269</v>
      </c>
      <c r="H245" s="85">
        <v>44197</v>
      </c>
      <c r="I245" s="86">
        <v>161532</v>
      </c>
    </row>
    <row r="246" spans="5:9" x14ac:dyDescent="0.3">
      <c r="E246" s="86">
        <v>243</v>
      </c>
      <c r="F246" s="84" t="s">
        <v>266</v>
      </c>
      <c r="G246" s="84" t="s">
        <v>271</v>
      </c>
      <c r="H246" s="85">
        <v>44501</v>
      </c>
      <c r="I246" s="86">
        <v>63494</v>
      </c>
    </row>
    <row r="247" spans="5:9" x14ac:dyDescent="0.3">
      <c r="E247" s="86">
        <v>244</v>
      </c>
      <c r="F247" s="84" t="s">
        <v>266</v>
      </c>
      <c r="G247" s="84" t="s">
        <v>267</v>
      </c>
      <c r="H247" s="85">
        <v>44501</v>
      </c>
      <c r="I247" s="86">
        <v>8463</v>
      </c>
    </row>
    <row r="248" spans="5:9" x14ac:dyDescent="0.3">
      <c r="E248" s="86">
        <v>245</v>
      </c>
      <c r="F248" s="84" t="s">
        <v>266</v>
      </c>
      <c r="G248" s="84" t="s">
        <v>267</v>
      </c>
      <c r="H248" s="85">
        <v>44531</v>
      </c>
      <c r="I248" s="86">
        <v>9630</v>
      </c>
    </row>
    <row r="249" spans="5:9" x14ac:dyDescent="0.3">
      <c r="E249" s="86">
        <v>246</v>
      </c>
      <c r="F249" s="84" t="s">
        <v>266</v>
      </c>
      <c r="G249" s="84" t="s">
        <v>270</v>
      </c>
      <c r="H249" s="85">
        <v>44470</v>
      </c>
      <c r="I249" s="86">
        <v>139432</v>
      </c>
    </row>
    <row r="250" spans="5:9" x14ac:dyDescent="0.3">
      <c r="E250" s="86">
        <v>247</v>
      </c>
      <c r="F250" s="84" t="s">
        <v>266</v>
      </c>
      <c r="G250" s="84" t="s">
        <v>270</v>
      </c>
      <c r="H250" s="85">
        <v>44440</v>
      </c>
      <c r="I250" s="86">
        <v>261354</v>
      </c>
    </row>
    <row r="251" spans="5:9" x14ac:dyDescent="0.3">
      <c r="E251" s="86">
        <v>248</v>
      </c>
      <c r="F251" s="84" t="s">
        <v>266</v>
      </c>
      <c r="G251" s="84" t="s">
        <v>268</v>
      </c>
      <c r="H251" s="85">
        <v>44378</v>
      </c>
      <c r="I251" s="86">
        <v>89802</v>
      </c>
    </row>
    <row r="252" spans="5:9" x14ac:dyDescent="0.3">
      <c r="E252" s="86">
        <v>249</v>
      </c>
      <c r="F252" s="84" t="s">
        <v>266</v>
      </c>
      <c r="G252" s="84" t="s">
        <v>268</v>
      </c>
      <c r="H252" s="85">
        <v>44409</v>
      </c>
      <c r="I252" s="86">
        <v>23250</v>
      </c>
    </row>
    <row r="253" spans="5:9" x14ac:dyDescent="0.3">
      <c r="E253" s="86">
        <v>250</v>
      </c>
      <c r="F253" s="84" t="s">
        <v>266</v>
      </c>
      <c r="G253" s="84" t="s">
        <v>270</v>
      </c>
      <c r="H253" s="85">
        <v>44501</v>
      </c>
      <c r="I253" s="86">
        <v>156072</v>
      </c>
    </row>
    <row r="254" spans="5:9" x14ac:dyDescent="0.3">
      <c r="E254" s="86">
        <v>251</v>
      </c>
      <c r="F254" s="84" t="s">
        <v>266</v>
      </c>
      <c r="G254" s="84" t="s">
        <v>270</v>
      </c>
      <c r="H254" s="85">
        <v>44378</v>
      </c>
      <c r="I254" s="86">
        <v>52513</v>
      </c>
    </row>
    <row r="255" spans="5:9" x14ac:dyDescent="0.3">
      <c r="E255" s="86">
        <v>252</v>
      </c>
      <c r="F255" s="84" t="s">
        <v>266</v>
      </c>
      <c r="G255" s="84" t="s">
        <v>270</v>
      </c>
      <c r="H255" s="85">
        <v>44197</v>
      </c>
      <c r="I255" s="86">
        <v>25860</v>
      </c>
    </row>
    <row r="256" spans="5:9" x14ac:dyDescent="0.3">
      <c r="E256" s="86">
        <v>253</v>
      </c>
      <c r="F256" s="84" t="s">
        <v>266</v>
      </c>
      <c r="G256" s="84" t="s">
        <v>271</v>
      </c>
      <c r="H256" s="85">
        <v>44287</v>
      </c>
      <c r="I256" s="86">
        <v>244904</v>
      </c>
    </row>
    <row r="257" spans="5:9" x14ac:dyDescent="0.3">
      <c r="E257" s="86">
        <v>254</v>
      </c>
      <c r="F257" s="84" t="s">
        <v>266</v>
      </c>
      <c r="G257" s="84" t="s">
        <v>271</v>
      </c>
      <c r="H257" s="85">
        <v>44378</v>
      </c>
      <c r="I257" s="86">
        <v>159745</v>
      </c>
    </row>
    <row r="258" spans="5:9" x14ac:dyDescent="0.3">
      <c r="E258" s="86">
        <v>255</v>
      </c>
      <c r="F258" s="84" t="s">
        <v>266</v>
      </c>
      <c r="G258" s="84" t="s">
        <v>270</v>
      </c>
      <c r="H258" s="85">
        <v>44197</v>
      </c>
      <c r="I258" s="86">
        <v>6256</v>
      </c>
    </row>
    <row r="259" spans="5:9" x14ac:dyDescent="0.3">
      <c r="E259" s="86">
        <v>256</v>
      </c>
      <c r="F259" s="84" t="s">
        <v>266</v>
      </c>
      <c r="G259" s="84" t="s">
        <v>267</v>
      </c>
      <c r="H259" s="85">
        <v>44228</v>
      </c>
      <c r="I259" s="86">
        <v>194150</v>
      </c>
    </row>
    <row r="260" spans="5:9" x14ac:dyDescent="0.3">
      <c r="E260" s="86">
        <v>257</v>
      </c>
      <c r="F260" s="84" t="s">
        <v>266</v>
      </c>
      <c r="G260" s="84" t="s">
        <v>268</v>
      </c>
      <c r="H260" s="85">
        <v>44409</v>
      </c>
      <c r="I260" s="86">
        <v>7382</v>
      </c>
    </row>
    <row r="261" spans="5:9" x14ac:dyDescent="0.3">
      <c r="E261" s="86">
        <v>258</v>
      </c>
      <c r="F261" s="84" t="s">
        <v>266</v>
      </c>
      <c r="G261" s="84" t="s">
        <v>270</v>
      </c>
      <c r="H261" s="85">
        <v>44317</v>
      </c>
      <c r="I261" s="86">
        <v>26172</v>
      </c>
    </row>
    <row r="262" spans="5:9" x14ac:dyDescent="0.3">
      <c r="E262" s="86">
        <v>259</v>
      </c>
      <c r="F262" s="84" t="s">
        <v>266</v>
      </c>
      <c r="G262" s="84" t="s">
        <v>270</v>
      </c>
      <c r="H262" s="85">
        <v>44501</v>
      </c>
      <c r="I262" s="86">
        <v>223295</v>
      </c>
    </row>
    <row r="263" spans="5:9" x14ac:dyDescent="0.3">
      <c r="E263" s="86">
        <v>260</v>
      </c>
      <c r="F263" s="84" t="s">
        <v>266</v>
      </c>
      <c r="G263" s="84" t="s">
        <v>271</v>
      </c>
      <c r="H263" s="85">
        <v>44348</v>
      </c>
      <c r="I263" s="86">
        <v>213069</v>
      </c>
    </row>
    <row r="264" spans="5:9" x14ac:dyDescent="0.3">
      <c r="E264" s="86">
        <v>261</v>
      </c>
      <c r="F264" s="84" t="s">
        <v>266</v>
      </c>
      <c r="G264" s="84" t="s">
        <v>268</v>
      </c>
      <c r="H264" s="85">
        <v>44348</v>
      </c>
      <c r="I264" s="86">
        <v>7190</v>
      </c>
    </row>
    <row r="265" spans="5:9" x14ac:dyDescent="0.3">
      <c r="E265" s="86">
        <v>262</v>
      </c>
      <c r="F265" s="84" t="s">
        <v>266</v>
      </c>
      <c r="G265" s="84" t="s">
        <v>271</v>
      </c>
      <c r="H265" s="85">
        <v>44256</v>
      </c>
      <c r="I265" s="86">
        <v>51626</v>
      </c>
    </row>
    <row r="266" spans="5:9" x14ac:dyDescent="0.3">
      <c r="E266" s="86">
        <v>263</v>
      </c>
      <c r="F266" s="84" t="s">
        <v>266</v>
      </c>
      <c r="G266" s="84" t="s">
        <v>269</v>
      </c>
      <c r="H266" s="85">
        <v>44440</v>
      </c>
      <c r="I266" s="86">
        <v>200584</v>
      </c>
    </row>
    <row r="267" spans="5:9" x14ac:dyDescent="0.3">
      <c r="E267" s="86">
        <v>264</v>
      </c>
      <c r="F267" s="84" t="s">
        <v>266</v>
      </c>
      <c r="G267" s="84" t="s">
        <v>267</v>
      </c>
      <c r="H267" s="85">
        <v>44378</v>
      </c>
      <c r="I267" s="86">
        <v>235104</v>
      </c>
    </row>
    <row r="268" spans="5:9" x14ac:dyDescent="0.3">
      <c r="E268" s="86">
        <v>265</v>
      </c>
      <c r="F268" s="84" t="s">
        <v>266</v>
      </c>
      <c r="G268" s="84" t="s">
        <v>271</v>
      </c>
      <c r="H268" s="85">
        <v>44440</v>
      </c>
      <c r="I268" s="86">
        <v>55991</v>
      </c>
    </row>
    <row r="269" spans="5:9" x14ac:dyDescent="0.3">
      <c r="E269" s="86">
        <v>266</v>
      </c>
      <c r="F269" s="84" t="s">
        <v>266</v>
      </c>
      <c r="G269" s="84" t="s">
        <v>268</v>
      </c>
      <c r="H269" s="85">
        <v>44228</v>
      </c>
      <c r="I269" s="86">
        <v>134107</v>
      </c>
    </row>
    <row r="270" spans="5:9" x14ac:dyDescent="0.3">
      <c r="E270" s="86">
        <v>267</v>
      </c>
      <c r="F270" s="84" t="s">
        <v>266</v>
      </c>
      <c r="G270" s="84" t="s">
        <v>269</v>
      </c>
      <c r="H270" s="85">
        <v>44470</v>
      </c>
      <c r="I270" s="86">
        <v>104379</v>
      </c>
    </row>
    <row r="271" spans="5:9" x14ac:dyDescent="0.3">
      <c r="E271" s="86">
        <v>268</v>
      </c>
      <c r="F271" s="84" t="s">
        <v>266</v>
      </c>
      <c r="G271" s="84" t="s">
        <v>267</v>
      </c>
      <c r="H271" s="85">
        <v>44470</v>
      </c>
      <c r="I271" s="86">
        <v>22810</v>
      </c>
    </row>
    <row r="272" spans="5:9" x14ac:dyDescent="0.3">
      <c r="E272" s="86">
        <v>269</v>
      </c>
      <c r="F272" s="84" t="s">
        <v>266</v>
      </c>
      <c r="G272" s="84" t="s">
        <v>268</v>
      </c>
      <c r="H272" s="85">
        <v>44197</v>
      </c>
      <c r="I272" s="86">
        <v>28289</v>
      </c>
    </row>
    <row r="273" spans="5:9" x14ac:dyDescent="0.3">
      <c r="E273" s="86">
        <v>270</v>
      </c>
      <c r="F273" s="84" t="s">
        <v>266</v>
      </c>
      <c r="G273" s="84" t="s">
        <v>267</v>
      </c>
      <c r="H273" s="85">
        <v>44348</v>
      </c>
      <c r="I273" s="86">
        <v>65162</v>
      </c>
    </row>
    <row r="274" spans="5:9" x14ac:dyDescent="0.3">
      <c r="E274" s="86">
        <v>271</v>
      </c>
      <c r="F274" s="84" t="s">
        <v>272</v>
      </c>
      <c r="G274" s="84" t="s">
        <v>267</v>
      </c>
      <c r="H274" s="85">
        <v>44256</v>
      </c>
      <c r="I274" s="86">
        <v>201340</v>
      </c>
    </row>
    <row r="275" spans="5:9" x14ac:dyDescent="0.3">
      <c r="E275" s="86">
        <v>272</v>
      </c>
      <c r="F275" s="84" t="s">
        <v>274</v>
      </c>
      <c r="G275" s="84" t="s">
        <v>269</v>
      </c>
      <c r="H275" s="85">
        <v>44501</v>
      </c>
      <c r="I275" s="86">
        <v>55433</v>
      </c>
    </row>
    <row r="276" spans="5:9" x14ac:dyDescent="0.3">
      <c r="E276" s="86">
        <v>273</v>
      </c>
      <c r="F276" s="84" t="s">
        <v>275</v>
      </c>
      <c r="G276" s="84" t="s">
        <v>271</v>
      </c>
      <c r="H276" s="85">
        <v>44378</v>
      </c>
      <c r="I276" s="86">
        <v>104422</v>
      </c>
    </row>
    <row r="277" spans="5:9" x14ac:dyDescent="0.3">
      <c r="E277" s="86">
        <v>274</v>
      </c>
      <c r="F277" s="84" t="s">
        <v>272</v>
      </c>
      <c r="G277" s="84" t="s">
        <v>268</v>
      </c>
      <c r="H277" s="85">
        <v>44531</v>
      </c>
      <c r="I277" s="86">
        <v>100956</v>
      </c>
    </row>
    <row r="278" spans="5:9" x14ac:dyDescent="0.3">
      <c r="E278" s="86">
        <v>275</v>
      </c>
      <c r="F278" s="84" t="s">
        <v>272</v>
      </c>
      <c r="G278" s="84" t="s">
        <v>269</v>
      </c>
      <c r="H278" s="85">
        <v>44287</v>
      </c>
      <c r="I278" s="86">
        <v>135272</v>
      </c>
    </row>
    <row r="279" spans="5:9" x14ac:dyDescent="0.3">
      <c r="E279" s="86">
        <v>276</v>
      </c>
      <c r="F279" s="84" t="s">
        <v>274</v>
      </c>
      <c r="G279" s="84" t="s">
        <v>270</v>
      </c>
      <c r="H279" s="85">
        <v>44378</v>
      </c>
      <c r="I279" s="86">
        <v>59920</v>
      </c>
    </row>
    <row r="280" spans="5:9" x14ac:dyDescent="0.3">
      <c r="E280" s="86">
        <v>277</v>
      </c>
      <c r="F280" s="84" t="s">
        <v>272</v>
      </c>
      <c r="G280" s="84" t="s">
        <v>270</v>
      </c>
      <c r="H280" s="85">
        <v>44470</v>
      </c>
      <c r="I280" s="86">
        <v>163127</v>
      </c>
    </row>
    <row r="281" spans="5:9" x14ac:dyDescent="0.3">
      <c r="E281" s="86">
        <v>278</v>
      </c>
      <c r="F281" s="84" t="s">
        <v>274</v>
      </c>
      <c r="G281" s="84" t="s">
        <v>271</v>
      </c>
      <c r="H281" s="85">
        <v>44531</v>
      </c>
      <c r="I281" s="86">
        <v>232472</v>
      </c>
    </row>
    <row r="282" spans="5:9" x14ac:dyDescent="0.3">
      <c r="E282" s="86">
        <v>279</v>
      </c>
      <c r="F282" s="84" t="s">
        <v>275</v>
      </c>
      <c r="G282" s="84" t="s">
        <v>270</v>
      </c>
      <c r="H282" s="85">
        <v>44501</v>
      </c>
      <c r="I282" s="86">
        <v>28110</v>
      </c>
    </row>
    <row r="283" spans="5:9" x14ac:dyDescent="0.3">
      <c r="E283" s="86">
        <v>280</v>
      </c>
      <c r="F283" s="84" t="s">
        <v>275</v>
      </c>
      <c r="G283" s="84" t="s">
        <v>271</v>
      </c>
      <c r="H283" s="85">
        <v>44197</v>
      </c>
      <c r="I283" s="86">
        <v>40778</v>
      </c>
    </row>
    <row r="284" spans="5:9" x14ac:dyDescent="0.3">
      <c r="E284" s="86">
        <v>281</v>
      </c>
      <c r="F284" s="84" t="s">
        <v>273</v>
      </c>
      <c r="G284" s="84" t="s">
        <v>267</v>
      </c>
      <c r="H284" s="85">
        <v>44197</v>
      </c>
      <c r="I284" s="86">
        <v>219774</v>
      </c>
    </row>
    <row r="285" spans="5:9" x14ac:dyDescent="0.3">
      <c r="E285" s="86">
        <v>282</v>
      </c>
      <c r="F285" s="84" t="s">
        <v>273</v>
      </c>
      <c r="G285" s="84" t="s">
        <v>271</v>
      </c>
      <c r="H285" s="85">
        <v>44409</v>
      </c>
      <c r="I285" s="86">
        <v>216458</v>
      </c>
    </row>
    <row r="286" spans="5:9" x14ac:dyDescent="0.3">
      <c r="E286" s="86">
        <v>283</v>
      </c>
      <c r="F286" s="84" t="s">
        <v>273</v>
      </c>
      <c r="G286" s="84" t="s">
        <v>269</v>
      </c>
      <c r="H286" s="85">
        <v>44256</v>
      </c>
      <c r="I286" s="86">
        <v>39973</v>
      </c>
    </row>
    <row r="287" spans="5:9" x14ac:dyDescent="0.3">
      <c r="E287" s="86">
        <v>284</v>
      </c>
      <c r="F287" s="84" t="s">
        <v>274</v>
      </c>
      <c r="G287" s="84" t="s">
        <v>268</v>
      </c>
      <c r="H287" s="85">
        <v>44501</v>
      </c>
      <c r="I287" s="86">
        <v>195638</v>
      </c>
    </row>
    <row r="288" spans="5:9" x14ac:dyDescent="0.3">
      <c r="E288" s="86">
        <v>285</v>
      </c>
      <c r="F288" s="84" t="s">
        <v>274</v>
      </c>
      <c r="G288" s="84" t="s">
        <v>269</v>
      </c>
      <c r="H288" s="85">
        <v>44197</v>
      </c>
      <c r="I288" s="86">
        <v>256329</v>
      </c>
    </row>
    <row r="289" spans="5:9" x14ac:dyDescent="0.3">
      <c r="E289" s="86">
        <v>286</v>
      </c>
      <c r="F289" s="84" t="s">
        <v>273</v>
      </c>
      <c r="G289" s="84" t="s">
        <v>267</v>
      </c>
      <c r="H289" s="85">
        <v>44348</v>
      </c>
      <c r="I289" s="86">
        <v>11238</v>
      </c>
    </row>
    <row r="290" spans="5:9" x14ac:dyDescent="0.3">
      <c r="E290" s="86">
        <v>287</v>
      </c>
      <c r="F290" s="84" t="s">
        <v>272</v>
      </c>
      <c r="G290" s="84" t="s">
        <v>269</v>
      </c>
      <c r="H290" s="85">
        <v>44501</v>
      </c>
      <c r="I290" s="86">
        <v>20238</v>
      </c>
    </row>
    <row r="291" spans="5:9" x14ac:dyDescent="0.3">
      <c r="E291" s="86">
        <v>288</v>
      </c>
      <c r="F291" s="84" t="s">
        <v>273</v>
      </c>
      <c r="G291" s="84" t="s">
        <v>267</v>
      </c>
      <c r="H291" s="85">
        <v>44378</v>
      </c>
      <c r="I291" s="86">
        <v>226327</v>
      </c>
    </row>
    <row r="292" spans="5:9" x14ac:dyDescent="0.3">
      <c r="E292" s="86">
        <v>289</v>
      </c>
      <c r="F292" s="84" t="s">
        <v>274</v>
      </c>
      <c r="G292" s="84" t="s">
        <v>270</v>
      </c>
      <c r="H292" s="85">
        <v>44228</v>
      </c>
      <c r="I292" s="86">
        <v>192728</v>
      </c>
    </row>
    <row r="293" spans="5:9" x14ac:dyDescent="0.3">
      <c r="E293" s="86">
        <v>290</v>
      </c>
      <c r="F293" s="84" t="s">
        <v>273</v>
      </c>
      <c r="G293" s="84" t="s">
        <v>270</v>
      </c>
      <c r="H293" s="85">
        <v>44470</v>
      </c>
      <c r="I293" s="86">
        <v>245470</v>
      </c>
    </row>
    <row r="294" spans="5:9" x14ac:dyDescent="0.3">
      <c r="E294" s="86">
        <v>291</v>
      </c>
      <c r="F294" s="84" t="s">
        <v>273</v>
      </c>
      <c r="G294" s="84" t="s">
        <v>270</v>
      </c>
      <c r="H294" s="85">
        <v>44440</v>
      </c>
      <c r="I294" s="86">
        <v>12156</v>
      </c>
    </row>
    <row r="295" spans="5:9" x14ac:dyDescent="0.3">
      <c r="E295" s="86">
        <v>292</v>
      </c>
      <c r="F295" s="84" t="s">
        <v>272</v>
      </c>
      <c r="G295" s="84" t="s">
        <v>268</v>
      </c>
      <c r="H295" s="85">
        <v>44228</v>
      </c>
      <c r="I295" s="86">
        <v>11682</v>
      </c>
    </row>
    <row r="296" spans="5:9" x14ac:dyDescent="0.3">
      <c r="E296" s="86">
        <v>293</v>
      </c>
      <c r="F296" s="84" t="s">
        <v>275</v>
      </c>
      <c r="G296" s="84" t="s">
        <v>271</v>
      </c>
      <c r="H296" s="85">
        <v>44501</v>
      </c>
      <c r="I296" s="86">
        <v>161110</v>
      </c>
    </row>
    <row r="297" spans="5:9" x14ac:dyDescent="0.3">
      <c r="E297" s="86">
        <v>294</v>
      </c>
      <c r="F297" s="84" t="s">
        <v>274</v>
      </c>
      <c r="G297" s="84" t="s">
        <v>267</v>
      </c>
      <c r="H297" s="85">
        <v>44256</v>
      </c>
      <c r="I297" s="86">
        <v>155535</v>
      </c>
    </row>
    <row r="298" spans="5:9" x14ac:dyDescent="0.3">
      <c r="E298" s="86">
        <v>295</v>
      </c>
      <c r="F298" s="84" t="s">
        <v>274</v>
      </c>
      <c r="G298" s="84" t="s">
        <v>269</v>
      </c>
      <c r="H298" s="85">
        <v>44348</v>
      </c>
      <c r="I298" s="86">
        <v>223894</v>
      </c>
    </row>
    <row r="299" spans="5:9" x14ac:dyDescent="0.3">
      <c r="E299" s="86">
        <v>296</v>
      </c>
      <c r="F299" s="84" t="s">
        <v>272</v>
      </c>
      <c r="G299" s="84" t="s">
        <v>267</v>
      </c>
      <c r="H299" s="85">
        <v>44287</v>
      </c>
      <c r="I299" s="86">
        <v>22839</v>
      </c>
    </row>
    <row r="300" spans="5:9" x14ac:dyDescent="0.3">
      <c r="E300" s="86">
        <v>297</v>
      </c>
      <c r="F300" s="84" t="s">
        <v>274</v>
      </c>
      <c r="G300" s="84" t="s">
        <v>271</v>
      </c>
      <c r="H300" s="85">
        <v>44348</v>
      </c>
      <c r="I300" s="86">
        <v>-14202</v>
      </c>
    </row>
    <row r="301" spans="5:9" x14ac:dyDescent="0.3">
      <c r="E301" s="86">
        <v>298</v>
      </c>
      <c r="F301" s="84" t="s">
        <v>272</v>
      </c>
      <c r="G301" s="84" t="s">
        <v>270</v>
      </c>
      <c r="H301" s="85">
        <v>44440</v>
      </c>
      <c r="I301" s="86">
        <v>98246</v>
      </c>
    </row>
    <row r="302" spans="5:9" x14ac:dyDescent="0.3">
      <c r="E302" s="86">
        <v>299</v>
      </c>
      <c r="F302" s="84" t="s">
        <v>273</v>
      </c>
      <c r="G302" s="84" t="s">
        <v>271</v>
      </c>
      <c r="H302" s="85">
        <v>44317</v>
      </c>
      <c r="I302" s="86">
        <v>111998</v>
      </c>
    </row>
    <row r="303" spans="5:9" x14ac:dyDescent="0.3">
      <c r="E303" s="86">
        <v>300</v>
      </c>
      <c r="F303" s="84" t="s">
        <v>274</v>
      </c>
      <c r="G303" s="84" t="s">
        <v>270</v>
      </c>
      <c r="H303" s="85">
        <v>44440</v>
      </c>
      <c r="I303" s="86">
        <v>74093</v>
      </c>
    </row>
    <row r="304" spans="5:9" x14ac:dyDescent="0.3">
      <c r="E304" s="86">
        <v>301</v>
      </c>
      <c r="F304" s="84" t="s">
        <v>272</v>
      </c>
      <c r="G304" s="84" t="s">
        <v>271</v>
      </c>
      <c r="H304" s="85">
        <v>44501</v>
      </c>
      <c r="I304" s="86">
        <v>40179</v>
      </c>
    </row>
    <row r="305" spans="5:9" x14ac:dyDescent="0.3">
      <c r="E305" s="86">
        <v>302</v>
      </c>
      <c r="F305" s="84" t="s">
        <v>275</v>
      </c>
      <c r="G305" s="84" t="s">
        <v>267</v>
      </c>
      <c r="H305" s="85">
        <v>44409</v>
      </c>
      <c r="I305" s="86">
        <v>75634</v>
      </c>
    </row>
    <row r="306" spans="5:9" x14ac:dyDescent="0.3">
      <c r="E306" s="86">
        <v>303</v>
      </c>
      <c r="F306" s="84" t="s">
        <v>273</v>
      </c>
      <c r="G306" s="84" t="s">
        <v>271</v>
      </c>
      <c r="H306" s="85">
        <v>44228</v>
      </c>
      <c r="I306" s="86">
        <v>-11610</v>
      </c>
    </row>
    <row r="307" spans="5:9" x14ac:dyDescent="0.3">
      <c r="E307" s="86">
        <v>304</v>
      </c>
      <c r="F307" s="84" t="s">
        <v>275</v>
      </c>
      <c r="G307" s="84" t="s">
        <v>271</v>
      </c>
      <c r="H307" s="85">
        <v>44348</v>
      </c>
      <c r="I307" s="86">
        <v>34080</v>
      </c>
    </row>
    <row r="308" spans="5:9" x14ac:dyDescent="0.3">
      <c r="E308" s="86">
        <v>305</v>
      </c>
      <c r="F308" s="84" t="s">
        <v>273</v>
      </c>
      <c r="G308" s="84" t="s">
        <v>267</v>
      </c>
      <c r="H308" s="85">
        <v>44317</v>
      </c>
      <c r="I308" s="86">
        <v>239368</v>
      </c>
    </row>
    <row r="309" spans="5:9" x14ac:dyDescent="0.3">
      <c r="E309" s="86">
        <v>306</v>
      </c>
      <c r="F309" s="84" t="s">
        <v>272</v>
      </c>
      <c r="G309" s="84" t="s">
        <v>268</v>
      </c>
      <c r="H309" s="85">
        <v>44470</v>
      </c>
      <c r="I309" s="86">
        <v>86076</v>
      </c>
    </row>
    <row r="310" spans="5:9" x14ac:dyDescent="0.3">
      <c r="E310" s="86">
        <v>307</v>
      </c>
      <c r="F310" s="84" t="s">
        <v>275</v>
      </c>
      <c r="G310" s="84" t="s">
        <v>270</v>
      </c>
      <c r="H310" s="85">
        <v>44256</v>
      </c>
      <c r="I310" s="86">
        <v>75969</v>
      </c>
    </row>
    <row r="311" spans="5:9" x14ac:dyDescent="0.3">
      <c r="E311" s="86">
        <v>308</v>
      </c>
      <c r="F311" s="84" t="s">
        <v>272</v>
      </c>
      <c r="G311" s="84" t="s">
        <v>270</v>
      </c>
      <c r="H311" s="85">
        <v>44378</v>
      </c>
      <c r="I311" s="86">
        <v>-39689</v>
      </c>
    </row>
    <row r="312" spans="5:9" x14ac:dyDescent="0.3">
      <c r="E312" s="86">
        <v>309</v>
      </c>
      <c r="F312" s="84" t="s">
        <v>272</v>
      </c>
      <c r="G312" s="84" t="s">
        <v>268</v>
      </c>
      <c r="H312" s="85">
        <v>44287</v>
      </c>
      <c r="I312" s="86">
        <v>51383</v>
      </c>
    </row>
    <row r="313" spans="5:9" x14ac:dyDescent="0.3">
      <c r="E313" s="86">
        <v>310</v>
      </c>
      <c r="F313" s="84" t="s">
        <v>274</v>
      </c>
      <c r="G313" s="84" t="s">
        <v>270</v>
      </c>
      <c r="H313" s="85">
        <v>44378</v>
      </c>
      <c r="I313" s="86">
        <v>252080</v>
      </c>
    </row>
    <row r="314" spans="5:9" x14ac:dyDescent="0.3">
      <c r="E314" s="86">
        <v>311</v>
      </c>
      <c r="F314" s="84" t="s">
        <v>272</v>
      </c>
      <c r="G314" s="84" t="s">
        <v>268</v>
      </c>
      <c r="H314" s="85">
        <v>44378</v>
      </c>
      <c r="I314" s="86">
        <v>176652</v>
      </c>
    </row>
    <row r="315" spans="5:9" x14ac:dyDescent="0.3">
      <c r="E315" s="86">
        <v>312</v>
      </c>
      <c r="F315" s="84" t="s">
        <v>273</v>
      </c>
      <c r="G315" s="84" t="s">
        <v>270</v>
      </c>
      <c r="H315" s="85">
        <v>44317</v>
      </c>
      <c r="I315" s="86">
        <v>125616</v>
      </c>
    </row>
    <row r="316" spans="5:9" x14ac:dyDescent="0.3">
      <c r="E316" s="86">
        <v>313</v>
      </c>
      <c r="F316" s="84" t="s">
        <v>275</v>
      </c>
      <c r="G316" s="84" t="s">
        <v>269</v>
      </c>
      <c r="H316" s="85">
        <v>44409</v>
      </c>
      <c r="I316" s="86">
        <v>7269</v>
      </c>
    </row>
  </sheetData>
  <mergeCells count="3">
    <mergeCell ref="L2:M2"/>
    <mergeCell ref="R3:U3"/>
    <mergeCell ref="L12:N12"/>
  </mergeCells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59B9B-3521-4E5B-B083-EB2FDB10D2BD}">
  <sheetPr codeName="Sheet15"/>
  <dimension ref="C1:D1000"/>
  <sheetViews>
    <sheetView topLeftCell="A13" workbookViewId="0">
      <selection activeCell="Q40" sqref="Q40"/>
    </sheetView>
  </sheetViews>
  <sheetFormatPr defaultColWidth="14.44140625" defaultRowHeight="15" customHeight="1" x14ac:dyDescent="0.3"/>
  <cols>
    <col min="1" max="3" width="8.6640625" customWidth="1"/>
    <col min="4" max="4" width="11.6640625" customWidth="1"/>
    <col min="5" max="26" width="8.6640625" customWidth="1"/>
  </cols>
  <sheetData>
    <row r="1" spans="3:4" ht="14.25" customHeight="1" x14ac:dyDescent="0.3"/>
    <row r="2" spans="3:4" ht="14.25" customHeight="1" x14ac:dyDescent="0.3">
      <c r="C2" s="82" t="s">
        <v>284</v>
      </c>
    </row>
    <row r="3" spans="3:4" ht="14.25" customHeight="1" x14ac:dyDescent="0.3">
      <c r="C3" s="82" t="s">
        <v>285</v>
      </c>
    </row>
    <row r="4" spans="3:4" ht="14.25" customHeight="1" x14ac:dyDescent="0.3"/>
    <row r="5" spans="3:4" ht="14.25" customHeight="1" x14ac:dyDescent="0.3">
      <c r="C5" s="89" t="s">
        <v>264</v>
      </c>
      <c r="D5" s="89" t="s">
        <v>286</v>
      </c>
    </row>
    <row r="6" spans="3:4" ht="14.25" customHeight="1" x14ac:dyDescent="0.3">
      <c r="C6" s="90">
        <v>1990</v>
      </c>
      <c r="D6" s="91">
        <v>2156</v>
      </c>
    </row>
    <row r="7" spans="3:4" ht="14.25" customHeight="1" x14ac:dyDescent="0.3">
      <c r="C7" s="90">
        <v>1991</v>
      </c>
      <c r="D7" s="91">
        <v>3562</v>
      </c>
    </row>
    <row r="8" spans="3:4" ht="14.25" customHeight="1" x14ac:dyDescent="0.3">
      <c r="C8" s="90">
        <v>1992</v>
      </c>
      <c r="D8" s="91">
        <v>7506</v>
      </c>
    </row>
    <row r="9" spans="3:4" ht="14.25" customHeight="1" x14ac:dyDescent="0.3">
      <c r="C9" s="90">
        <v>1993</v>
      </c>
      <c r="D9" s="91">
        <v>6258</v>
      </c>
    </row>
    <row r="10" spans="3:4" ht="14.25" customHeight="1" x14ac:dyDescent="0.3">
      <c r="C10" s="90">
        <v>1994</v>
      </c>
      <c r="D10" s="91">
        <v>6279</v>
      </c>
    </row>
    <row r="11" spans="3:4" ht="14.25" customHeight="1" x14ac:dyDescent="0.3">
      <c r="C11" s="90">
        <v>1995</v>
      </c>
      <c r="D11" s="91">
        <v>1963</v>
      </c>
    </row>
    <row r="12" spans="3:4" ht="14.25" customHeight="1" x14ac:dyDescent="0.3">
      <c r="C12" s="90">
        <v>1996</v>
      </c>
      <c r="D12" s="91">
        <v>6736</v>
      </c>
    </row>
    <row r="13" spans="3:4" ht="14.25" customHeight="1" x14ac:dyDescent="0.3">
      <c r="C13" s="90">
        <v>1997</v>
      </c>
      <c r="D13" s="91">
        <v>3280</v>
      </c>
    </row>
    <row r="14" spans="3:4" ht="14.25" customHeight="1" x14ac:dyDescent="0.3">
      <c r="C14" s="90">
        <v>1998</v>
      </c>
      <c r="D14" s="91">
        <v>8398</v>
      </c>
    </row>
    <row r="15" spans="3:4" ht="14.25" customHeight="1" x14ac:dyDescent="0.3">
      <c r="C15" s="90">
        <v>1999</v>
      </c>
      <c r="D15" s="91">
        <v>2882</v>
      </c>
    </row>
    <row r="16" spans="3:4" ht="14.25" customHeight="1" x14ac:dyDescent="0.3">
      <c r="C16" s="90">
        <v>2000</v>
      </c>
      <c r="D16" s="91">
        <v>4686</v>
      </c>
    </row>
    <row r="17" spans="3:4" ht="14.25" customHeight="1" x14ac:dyDescent="0.3">
      <c r="C17" s="90">
        <v>2001</v>
      </c>
      <c r="D17" s="91">
        <v>6976</v>
      </c>
    </row>
    <row r="18" spans="3:4" ht="14.25" customHeight="1" x14ac:dyDescent="0.3">
      <c r="C18" s="90">
        <v>2002</v>
      </c>
      <c r="D18" s="91">
        <v>2173</v>
      </c>
    </row>
    <row r="19" spans="3:4" ht="14.25" customHeight="1" x14ac:dyDescent="0.3">
      <c r="C19" s="90">
        <v>2003</v>
      </c>
      <c r="D19" s="91">
        <v>2166</v>
      </c>
    </row>
    <row r="20" spans="3:4" ht="14.25" customHeight="1" x14ac:dyDescent="0.3">
      <c r="C20" s="92">
        <v>2004</v>
      </c>
      <c r="D20" s="93">
        <v>8418</v>
      </c>
    </row>
    <row r="21" spans="3:4" ht="14.25" customHeight="1" x14ac:dyDescent="0.3"/>
    <row r="22" spans="3:4" ht="14.25" customHeight="1" x14ac:dyDescent="0.3"/>
    <row r="23" spans="3:4" ht="14.25" customHeight="1" x14ac:dyDescent="0.3"/>
    <row r="24" spans="3:4" ht="14.25" customHeight="1" x14ac:dyDescent="0.3"/>
    <row r="25" spans="3:4" ht="14.25" customHeight="1" x14ac:dyDescent="0.3"/>
    <row r="26" spans="3:4" ht="14.25" customHeight="1" x14ac:dyDescent="0.3"/>
    <row r="27" spans="3:4" ht="14.25" customHeight="1" x14ac:dyDescent="0.3"/>
    <row r="28" spans="3:4" ht="14.25" customHeight="1" x14ac:dyDescent="0.3"/>
    <row r="29" spans="3:4" ht="14.25" customHeight="1" x14ac:dyDescent="0.3"/>
    <row r="30" spans="3:4" ht="14.25" customHeight="1" x14ac:dyDescent="0.3"/>
    <row r="31" spans="3:4" ht="14.25" customHeight="1" x14ac:dyDescent="0.3"/>
    <row r="32" spans="3:4" ht="14.25" customHeight="1" x14ac:dyDescent="0.3"/>
    <row r="33" customFormat="1" ht="14.25" customHeight="1" x14ac:dyDescent="0.3"/>
    <row r="34" customFormat="1" ht="14.25" customHeight="1" x14ac:dyDescent="0.3"/>
    <row r="35" customFormat="1" ht="14.25" customHeight="1" x14ac:dyDescent="0.3"/>
    <row r="36" customFormat="1" ht="14.25" customHeight="1" x14ac:dyDescent="0.3"/>
    <row r="37" customFormat="1" ht="14.25" customHeight="1" x14ac:dyDescent="0.3"/>
    <row r="38" customFormat="1" ht="14.25" customHeight="1" x14ac:dyDescent="0.3"/>
    <row r="39" customFormat="1" ht="14.25" customHeight="1" x14ac:dyDescent="0.3"/>
    <row r="40" customFormat="1" ht="14.25" customHeight="1" x14ac:dyDescent="0.3"/>
    <row r="41" customFormat="1" ht="14.25" customHeight="1" x14ac:dyDescent="0.3"/>
    <row r="42" customFormat="1" ht="14.25" customHeight="1" x14ac:dyDescent="0.3"/>
    <row r="43" customFormat="1" ht="14.25" customHeight="1" x14ac:dyDescent="0.3"/>
    <row r="44" customFormat="1" ht="14.25" customHeight="1" x14ac:dyDescent="0.3"/>
    <row r="45" customFormat="1" ht="14.25" customHeight="1" x14ac:dyDescent="0.3"/>
    <row r="46" customFormat="1" ht="14.25" customHeight="1" x14ac:dyDescent="0.3"/>
    <row r="47" customFormat="1" ht="14.25" customHeight="1" x14ac:dyDescent="0.3"/>
    <row r="48" customFormat="1" ht="14.25" customHeight="1" x14ac:dyDescent="0.3"/>
    <row r="49" customFormat="1" ht="14.25" customHeight="1" x14ac:dyDescent="0.3"/>
    <row r="50" customFormat="1" ht="14.25" customHeight="1" x14ac:dyDescent="0.3"/>
    <row r="51" customFormat="1" ht="14.25" customHeight="1" x14ac:dyDescent="0.3"/>
    <row r="52" customFormat="1" ht="14.25" customHeight="1" x14ac:dyDescent="0.3"/>
    <row r="53" customFormat="1" ht="14.25" customHeight="1" x14ac:dyDescent="0.3"/>
    <row r="54" customFormat="1" ht="14.25" customHeight="1" x14ac:dyDescent="0.3"/>
    <row r="55" customFormat="1" ht="14.25" customHeight="1" x14ac:dyDescent="0.3"/>
    <row r="56" customFormat="1" ht="14.25" customHeight="1" x14ac:dyDescent="0.3"/>
    <row r="57" customFormat="1" ht="14.25" customHeight="1" x14ac:dyDescent="0.3"/>
    <row r="58" customFormat="1" ht="14.25" customHeight="1" x14ac:dyDescent="0.3"/>
    <row r="59" customFormat="1" ht="14.25" customHeight="1" x14ac:dyDescent="0.3"/>
    <row r="60" customFormat="1" ht="14.25" customHeight="1" x14ac:dyDescent="0.3"/>
    <row r="61" customFormat="1" ht="14.25" customHeight="1" x14ac:dyDescent="0.3"/>
    <row r="62" customFormat="1" ht="14.25" customHeight="1" x14ac:dyDescent="0.3"/>
    <row r="63" customFormat="1" ht="14.25" customHeight="1" x14ac:dyDescent="0.3"/>
    <row r="64" customFormat="1" ht="14.25" customHeight="1" x14ac:dyDescent="0.3"/>
    <row r="65" customFormat="1" ht="14.25" customHeight="1" x14ac:dyDescent="0.3"/>
    <row r="66" customFormat="1" ht="14.25" customHeight="1" x14ac:dyDescent="0.3"/>
    <row r="67" customFormat="1" ht="14.25" customHeight="1" x14ac:dyDescent="0.3"/>
    <row r="68" customFormat="1" ht="14.25" customHeight="1" x14ac:dyDescent="0.3"/>
    <row r="69" customFormat="1" ht="14.25" customHeight="1" x14ac:dyDescent="0.3"/>
    <row r="70" customFormat="1" ht="14.25" customHeight="1" x14ac:dyDescent="0.3"/>
    <row r="71" customFormat="1" ht="14.25" customHeight="1" x14ac:dyDescent="0.3"/>
    <row r="72" customFormat="1" ht="14.25" customHeight="1" x14ac:dyDescent="0.3"/>
    <row r="73" customFormat="1" ht="14.25" customHeight="1" x14ac:dyDescent="0.3"/>
    <row r="74" customFormat="1" ht="14.25" customHeight="1" x14ac:dyDescent="0.3"/>
    <row r="75" customFormat="1" ht="14.25" customHeight="1" x14ac:dyDescent="0.3"/>
    <row r="76" customFormat="1" ht="14.25" customHeight="1" x14ac:dyDescent="0.3"/>
    <row r="77" customFormat="1" ht="14.25" customHeight="1" x14ac:dyDescent="0.3"/>
    <row r="78" customFormat="1" ht="14.25" customHeight="1" x14ac:dyDescent="0.3"/>
    <row r="79" customFormat="1" ht="14.25" customHeight="1" x14ac:dyDescent="0.3"/>
    <row r="80" customFormat="1" ht="14.25" customHeight="1" x14ac:dyDescent="0.3"/>
    <row r="81" customFormat="1" ht="14.25" customHeight="1" x14ac:dyDescent="0.3"/>
    <row r="82" customFormat="1" ht="14.25" customHeight="1" x14ac:dyDescent="0.3"/>
    <row r="83" customFormat="1" ht="14.25" customHeight="1" x14ac:dyDescent="0.3"/>
    <row r="84" customFormat="1" ht="14.25" customHeight="1" x14ac:dyDescent="0.3"/>
    <row r="85" customFormat="1" ht="14.25" customHeight="1" x14ac:dyDescent="0.3"/>
    <row r="86" customFormat="1" ht="14.25" customHeight="1" x14ac:dyDescent="0.3"/>
    <row r="87" customFormat="1" ht="14.25" customHeight="1" x14ac:dyDescent="0.3"/>
    <row r="88" customFormat="1" ht="14.25" customHeight="1" x14ac:dyDescent="0.3"/>
    <row r="89" customFormat="1" ht="14.25" customHeight="1" x14ac:dyDescent="0.3"/>
    <row r="90" customFormat="1" ht="14.25" customHeight="1" x14ac:dyDescent="0.3"/>
    <row r="91" customFormat="1" ht="14.25" customHeight="1" x14ac:dyDescent="0.3"/>
    <row r="92" customFormat="1" ht="14.25" customHeight="1" x14ac:dyDescent="0.3"/>
    <row r="93" customFormat="1" ht="14.25" customHeight="1" x14ac:dyDescent="0.3"/>
    <row r="94" customFormat="1" ht="14.25" customHeight="1" x14ac:dyDescent="0.3"/>
    <row r="95" customFormat="1" ht="14.25" customHeight="1" x14ac:dyDescent="0.3"/>
    <row r="96" customFormat="1" ht="14.25" customHeight="1" x14ac:dyDescent="0.3"/>
    <row r="97" customFormat="1" ht="14.25" customHeight="1" x14ac:dyDescent="0.3"/>
    <row r="98" customFormat="1" ht="14.25" customHeight="1" x14ac:dyDescent="0.3"/>
    <row r="99" customFormat="1" ht="14.25" customHeight="1" x14ac:dyDescent="0.3"/>
    <row r="100" customFormat="1" ht="14.25" customHeight="1" x14ac:dyDescent="0.3"/>
    <row r="101" customFormat="1" ht="14.25" customHeight="1" x14ac:dyDescent="0.3"/>
    <row r="102" customFormat="1" ht="14.25" customHeight="1" x14ac:dyDescent="0.3"/>
    <row r="103" customFormat="1" ht="14.25" customHeight="1" x14ac:dyDescent="0.3"/>
    <row r="104" customFormat="1" ht="14.25" customHeight="1" x14ac:dyDescent="0.3"/>
    <row r="105" customFormat="1" ht="14.25" customHeight="1" x14ac:dyDescent="0.3"/>
    <row r="106" customFormat="1" ht="14.25" customHeight="1" x14ac:dyDescent="0.3"/>
    <row r="107" customFormat="1" ht="14.25" customHeight="1" x14ac:dyDescent="0.3"/>
    <row r="108" customFormat="1" ht="14.25" customHeight="1" x14ac:dyDescent="0.3"/>
    <row r="109" customFormat="1" ht="14.25" customHeight="1" x14ac:dyDescent="0.3"/>
    <row r="110" customFormat="1" ht="14.25" customHeight="1" x14ac:dyDescent="0.3"/>
    <row r="111" customFormat="1" ht="14.25" customHeight="1" x14ac:dyDescent="0.3"/>
    <row r="112" customFormat="1" ht="14.25" customHeight="1" x14ac:dyDescent="0.3"/>
    <row r="113" customFormat="1" ht="14.25" customHeight="1" x14ac:dyDescent="0.3"/>
    <row r="114" customFormat="1" ht="14.25" customHeight="1" x14ac:dyDescent="0.3"/>
    <row r="115" customFormat="1" ht="14.25" customHeight="1" x14ac:dyDescent="0.3"/>
    <row r="116" customFormat="1" ht="14.25" customHeight="1" x14ac:dyDescent="0.3"/>
    <row r="117" customFormat="1" ht="14.25" customHeight="1" x14ac:dyDescent="0.3"/>
    <row r="118" customFormat="1" ht="14.25" customHeight="1" x14ac:dyDescent="0.3"/>
    <row r="119" customFormat="1" ht="14.25" customHeight="1" x14ac:dyDescent="0.3"/>
    <row r="120" customFormat="1" ht="14.25" customHeight="1" x14ac:dyDescent="0.3"/>
    <row r="121" customFormat="1" ht="14.25" customHeight="1" x14ac:dyDescent="0.3"/>
    <row r="122" customFormat="1" ht="14.25" customHeight="1" x14ac:dyDescent="0.3"/>
    <row r="123" customFormat="1" ht="14.25" customHeight="1" x14ac:dyDescent="0.3"/>
    <row r="124" customFormat="1" ht="14.25" customHeight="1" x14ac:dyDescent="0.3"/>
    <row r="125" customFormat="1" ht="14.25" customHeight="1" x14ac:dyDescent="0.3"/>
    <row r="126" customFormat="1" ht="14.25" customHeight="1" x14ac:dyDescent="0.3"/>
    <row r="127" customFormat="1" ht="14.25" customHeight="1" x14ac:dyDescent="0.3"/>
    <row r="128" customFormat="1" ht="14.25" customHeight="1" x14ac:dyDescent="0.3"/>
    <row r="129" customFormat="1" ht="14.25" customHeight="1" x14ac:dyDescent="0.3"/>
    <row r="130" customFormat="1" ht="14.25" customHeight="1" x14ac:dyDescent="0.3"/>
    <row r="131" customFormat="1" ht="14.25" customHeight="1" x14ac:dyDescent="0.3"/>
    <row r="132" customFormat="1" ht="14.25" customHeight="1" x14ac:dyDescent="0.3"/>
    <row r="133" customFormat="1" ht="14.25" customHeight="1" x14ac:dyDescent="0.3"/>
    <row r="134" customFormat="1" ht="14.25" customHeight="1" x14ac:dyDescent="0.3"/>
    <row r="135" customFormat="1" ht="14.25" customHeight="1" x14ac:dyDescent="0.3"/>
    <row r="136" customFormat="1" ht="14.25" customHeight="1" x14ac:dyDescent="0.3"/>
    <row r="137" customFormat="1" ht="14.25" customHeight="1" x14ac:dyDescent="0.3"/>
    <row r="138" customFormat="1" ht="14.25" customHeight="1" x14ac:dyDescent="0.3"/>
    <row r="139" customFormat="1" ht="14.25" customHeight="1" x14ac:dyDescent="0.3"/>
    <row r="140" customFormat="1" ht="14.25" customHeight="1" x14ac:dyDescent="0.3"/>
    <row r="141" customFormat="1" ht="14.25" customHeight="1" x14ac:dyDescent="0.3"/>
    <row r="142" customFormat="1" ht="14.25" customHeight="1" x14ac:dyDescent="0.3"/>
    <row r="143" customFormat="1" ht="14.25" customHeight="1" x14ac:dyDescent="0.3"/>
    <row r="144" customFormat="1" ht="14.25" customHeight="1" x14ac:dyDescent="0.3"/>
    <row r="145" customFormat="1" ht="14.25" customHeight="1" x14ac:dyDescent="0.3"/>
    <row r="146" customFormat="1" ht="14.25" customHeight="1" x14ac:dyDescent="0.3"/>
    <row r="147" customFormat="1" ht="14.25" customHeight="1" x14ac:dyDescent="0.3"/>
    <row r="148" customFormat="1" ht="14.25" customHeight="1" x14ac:dyDescent="0.3"/>
    <row r="149" customFormat="1" ht="14.25" customHeight="1" x14ac:dyDescent="0.3"/>
    <row r="150" customFormat="1" ht="14.25" customHeight="1" x14ac:dyDescent="0.3"/>
    <row r="151" customFormat="1" ht="14.25" customHeight="1" x14ac:dyDescent="0.3"/>
    <row r="152" customFormat="1" ht="14.25" customHeight="1" x14ac:dyDescent="0.3"/>
    <row r="153" customFormat="1" ht="14.25" customHeight="1" x14ac:dyDescent="0.3"/>
    <row r="154" customFormat="1" ht="14.25" customHeight="1" x14ac:dyDescent="0.3"/>
    <row r="155" customFormat="1" ht="14.25" customHeight="1" x14ac:dyDescent="0.3"/>
    <row r="156" customFormat="1" ht="14.25" customHeight="1" x14ac:dyDescent="0.3"/>
    <row r="157" customFormat="1" ht="14.25" customHeight="1" x14ac:dyDescent="0.3"/>
    <row r="158" customFormat="1" ht="14.25" customHeight="1" x14ac:dyDescent="0.3"/>
    <row r="159" customFormat="1" ht="14.25" customHeight="1" x14ac:dyDescent="0.3"/>
    <row r="160" customFormat="1" ht="14.25" customHeight="1" x14ac:dyDescent="0.3"/>
    <row r="161" customFormat="1" ht="14.25" customHeight="1" x14ac:dyDescent="0.3"/>
    <row r="162" customFormat="1" ht="14.25" customHeight="1" x14ac:dyDescent="0.3"/>
    <row r="163" customFormat="1" ht="14.25" customHeight="1" x14ac:dyDescent="0.3"/>
    <row r="164" customFormat="1" ht="14.25" customHeight="1" x14ac:dyDescent="0.3"/>
    <row r="165" customFormat="1" ht="14.25" customHeight="1" x14ac:dyDescent="0.3"/>
    <row r="166" customFormat="1" ht="14.25" customHeight="1" x14ac:dyDescent="0.3"/>
    <row r="167" customFormat="1" ht="14.25" customHeight="1" x14ac:dyDescent="0.3"/>
    <row r="168" customFormat="1" ht="14.25" customHeight="1" x14ac:dyDescent="0.3"/>
    <row r="169" customFormat="1" ht="14.25" customHeight="1" x14ac:dyDescent="0.3"/>
    <row r="170" customFormat="1" ht="14.25" customHeight="1" x14ac:dyDescent="0.3"/>
    <row r="171" customFormat="1" ht="14.25" customHeight="1" x14ac:dyDescent="0.3"/>
    <row r="172" customFormat="1" ht="14.25" customHeight="1" x14ac:dyDescent="0.3"/>
    <row r="173" customFormat="1" ht="14.25" customHeight="1" x14ac:dyDescent="0.3"/>
    <row r="174" customFormat="1" ht="14.25" customHeight="1" x14ac:dyDescent="0.3"/>
    <row r="175" customFormat="1" ht="14.25" customHeight="1" x14ac:dyDescent="0.3"/>
    <row r="176" customFormat="1" ht="14.25" customHeight="1" x14ac:dyDescent="0.3"/>
    <row r="177" customFormat="1" ht="14.25" customHeight="1" x14ac:dyDescent="0.3"/>
    <row r="178" customFormat="1" ht="14.25" customHeight="1" x14ac:dyDescent="0.3"/>
    <row r="179" customFormat="1" ht="14.25" customHeight="1" x14ac:dyDescent="0.3"/>
    <row r="180" customFormat="1" ht="14.25" customHeight="1" x14ac:dyDescent="0.3"/>
    <row r="181" customFormat="1" ht="14.25" customHeight="1" x14ac:dyDescent="0.3"/>
    <row r="182" customFormat="1" ht="14.25" customHeight="1" x14ac:dyDescent="0.3"/>
    <row r="183" customFormat="1" ht="14.25" customHeight="1" x14ac:dyDescent="0.3"/>
    <row r="184" customFormat="1" ht="14.25" customHeight="1" x14ac:dyDescent="0.3"/>
    <row r="185" customFormat="1" ht="14.25" customHeight="1" x14ac:dyDescent="0.3"/>
    <row r="186" customFormat="1" ht="14.25" customHeight="1" x14ac:dyDescent="0.3"/>
    <row r="187" customFormat="1" ht="14.25" customHeight="1" x14ac:dyDescent="0.3"/>
    <row r="188" customFormat="1" ht="14.25" customHeight="1" x14ac:dyDescent="0.3"/>
    <row r="189" customFormat="1" ht="14.25" customHeight="1" x14ac:dyDescent="0.3"/>
    <row r="190" customFormat="1" ht="14.25" customHeight="1" x14ac:dyDescent="0.3"/>
    <row r="191" customFormat="1" ht="14.25" customHeight="1" x14ac:dyDescent="0.3"/>
    <row r="192" customFormat="1" ht="14.25" customHeight="1" x14ac:dyDescent="0.3"/>
    <row r="193" customFormat="1" ht="14.25" customHeight="1" x14ac:dyDescent="0.3"/>
    <row r="194" customFormat="1" ht="14.25" customHeight="1" x14ac:dyDescent="0.3"/>
    <row r="195" customFormat="1" ht="14.25" customHeight="1" x14ac:dyDescent="0.3"/>
    <row r="196" customFormat="1" ht="14.25" customHeight="1" x14ac:dyDescent="0.3"/>
    <row r="197" customFormat="1" ht="14.25" customHeight="1" x14ac:dyDescent="0.3"/>
    <row r="198" customFormat="1" ht="14.25" customHeight="1" x14ac:dyDescent="0.3"/>
    <row r="199" customFormat="1" ht="14.25" customHeight="1" x14ac:dyDescent="0.3"/>
    <row r="200" customFormat="1" ht="14.25" customHeight="1" x14ac:dyDescent="0.3"/>
    <row r="201" customFormat="1" ht="14.25" customHeight="1" x14ac:dyDescent="0.3"/>
    <row r="202" customFormat="1" ht="14.25" customHeight="1" x14ac:dyDescent="0.3"/>
    <row r="203" customFormat="1" ht="14.25" customHeight="1" x14ac:dyDescent="0.3"/>
    <row r="204" customFormat="1" ht="14.25" customHeight="1" x14ac:dyDescent="0.3"/>
    <row r="205" customFormat="1" ht="14.25" customHeight="1" x14ac:dyDescent="0.3"/>
    <row r="206" customFormat="1" ht="14.25" customHeight="1" x14ac:dyDescent="0.3"/>
    <row r="207" customFormat="1" ht="14.25" customHeight="1" x14ac:dyDescent="0.3"/>
    <row r="208" customFormat="1" ht="14.25" customHeight="1" x14ac:dyDescent="0.3"/>
    <row r="209" customFormat="1" ht="14.25" customHeight="1" x14ac:dyDescent="0.3"/>
    <row r="210" customFormat="1" ht="14.25" customHeight="1" x14ac:dyDescent="0.3"/>
    <row r="211" customFormat="1" ht="14.25" customHeight="1" x14ac:dyDescent="0.3"/>
    <row r="212" customFormat="1" ht="14.25" customHeight="1" x14ac:dyDescent="0.3"/>
    <row r="213" customFormat="1" ht="14.25" customHeight="1" x14ac:dyDescent="0.3"/>
    <row r="214" customFormat="1" ht="14.25" customHeight="1" x14ac:dyDescent="0.3"/>
    <row r="215" customFormat="1" ht="14.25" customHeight="1" x14ac:dyDescent="0.3"/>
    <row r="216" customFormat="1" ht="14.25" customHeight="1" x14ac:dyDescent="0.3"/>
    <row r="217" customFormat="1" ht="14.25" customHeight="1" x14ac:dyDescent="0.3"/>
    <row r="218" customFormat="1" ht="14.25" customHeight="1" x14ac:dyDescent="0.3"/>
    <row r="219" customFormat="1" ht="14.25" customHeight="1" x14ac:dyDescent="0.3"/>
    <row r="220" customFormat="1" ht="14.25" customHeight="1" x14ac:dyDescent="0.3"/>
    <row r="221" customFormat="1" ht="14.25" customHeight="1" x14ac:dyDescent="0.3"/>
    <row r="222" customFormat="1" ht="14.25" customHeight="1" x14ac:dyDescent="0.3"/>
    <row r="223" customFormat="1" ht="14.25" customHeight="1" x14ac:dyDescent="0.3"/>
    <row r="224" customFormat="1" ht="14.25" customHeight="1" x14ac:dyDescent="0.3"/>
    <row r="225" customFormat="1" ht="14.25" customHeight="1" x14ac:dyDescent="0.3"/>
    <row r="226" customFormat="1" ht="14.25" customHeight="1" x14ac:dyDescent="0.3"/>
    <row r="227" customFormat="1" ht="14.25" customHeight="1" x14ac:dyDescent="0.3"/>
    <row r="228" customFormat="1" ht="14.25" customHeight="1" x14ac:dyDescent="0.3"/>
    <row r="229" customFormat="1" ht="14.25" customHeight="1" x14ac:dyDescent="0.3"/>
    <row r="230" customFormat="1" ht="14.25" customHeight="1" x14ac:dyDescent="0.3"/>
    <row r="231" customFormat="1" ht="14.25" customHeight="1" x14ac:dyDescent="0.3"/>
    <row r="232" customFormat="1" ht="14.25" customHeight="1" x14ac:dyDescent="0.3"/>
    <row r="233" customFormat="1" ht="14.25" customHeight="1" x14ac:dyDescent="0.3"/>
    <row r="234" customFormat="1" ht="14.25" customHeight="1" x14ac:dyDescent="0.3"/>
    <row r="235" customFormat="1" ht="14.25" customHeight="1" x14ac:dyDescent="0.3"/>
    <row r="236" customFormat="1" ht="14.25" customHeight="1" x14ac:dyDescent="0.3"/>
    <row r="237" customFormat="1" ht="14.25" customHeight="1" x14ac:dyDescent="0.3"/>
    <row r="238" customFormat="1" ht="14.25" customHeight="1" x14ac:dyDescent="0.3"/>
    <row r="239" customFormat="1" ht="14.25" customHeight="1" x14ac:dyDescent="0.3"/>
    <row r="240" customFormat="1" ht="14.25" customHeight="1" x14ac:dyDescent="0.3"/>
    <row r="241" customFormat="1" ht="14.25" customHeight="1" x14ac:dyDescent="0.3"/>
    <row r="242" customFormat="1" ht="14.25" customHeight="1" x14ac:dyDescent="0.3"/>
    <row r="243" customFormat="1" ht="14.25" customHeight="1" x14ac:dyDescent="0.3"/>
    <row r="244" customFormat="1" ht="14.25" customHeight="1" x14ac:dyDescent="0.3"/>
    <row r="245" customFormat="1" ht="14.25" customHeight="1" x14ac:dyDescent="0.3"/>
    <row r="246" customFormat="1" ht="14.25" customHeight="1" x14ac:dyDescent="0.3"/>
    <row r="247" customFormat="1" ht="14.25" customHeight="1" x14ac:dyDescent="0.3"/>
    <row r="248" customFormat="1" ht="14.25" customHeight="1" x14ac:dyDescent="0.3"/>
    <row r="249" customFormat="1" ht="14.25" customHeight="1" x14ac:dyDescent="0.3"/>
    <row r="250" customFormat="1" ht="14.25" customHeight="1" x14ac:dyDescent="0.3"/>
    <row r="251" customFormat="1" ht="14.25" customHeight="1" x14ac:dyDescent="0.3"/>
    <row r="252" customFormat="1" ht="14.25" customHeight="1" x14ac:dyDescent="0.3"/>
    <row r="253" customFormat="1" ht="14.25" customHeight="1" x14ac:dyDescent="0.3"/>
    <row r="254" customFormat="1" ht="14.25" customHeight="1" x14ac:dyDescent="0.3"/>
    <row r="255" customFormat="1" ht="14.25" customHeight="1" x14ac:dyDescent="0.3"/>
    <row r="256" customFormat="1" ht="14.25" customHeight="1" x14ac:dyDescent="0.3"/>
    <row r="257" customFormat="1" ht="14.25" customHeight="1" x14ac:dyDescent="0.3"/>
    <row r="258" customFormat="1" ht="14.25" customHeight="1" x14ac:dyDescent="0.3"/>
    <row r="259" customFormat="1" ht="14.25" customHeight="1" x14ac:dyDescent="0.3"/>
    <row r="260" customFormat="1" ht="14.25" customHeight="1" x14ac:dyDescent="0.3"/>
    <row r="261" customFormat="1" ht="14.25" customHeight="1" x14ac:dyDescent="0.3"/>
    <row r="262" customFormat="1" ht="14.25" customHeight="1" x14ac:dyDescent="0.3"/>
    <row r="263" customFormat="1" ht="14.25" customHeight="1" x14ac:dyDescent="0.3"/>
    <row r="264" customFormat="1" ht="14.25" customHeight="1" x14ac:dyDescent="0.3"/>
    <row r="265" customFormat="1" ht="14.25" customHeight="1" x14ac:dyDescent="0.3"/>
    <row r="266" customFormat="1" ht="14.25" customHeight="1" x14ac:dyDescent="0.3"/>
    <row r="267" customFormat="1" ht="14.25" customHeight="1" x14ac:dyDescent="0.3"/>
    <row r="268" customFormat="1" ht="14.25" customHeight="1" x14ac:dyDescent="0.3"/>
    <row r="269" customFormat="1" ht="14.25" customHeight="1" x14ac:dyDescent="0.3"/>
    <row r="270" customFormat="1" ht="14.25" customHeight="1" x14ac:dyDescent="0.3"/>
    <row r="271" customFormat="1" ht="14.25" customHeight="1" x14ac:dyDescent="0.3"/>
    <row r="272" customFormat="1" ht="14.25" customHeight="1" x14ac:dyDescent="0.3"/>
    <row r="273" customFormat="1" ht="14.25" customHeight="1" x14ac:dyDescent="0.3"/>
    <row r="274" customFormat="1" ht="14.25" customHeight="1" x14ac:dyDescent="0.3"/>
    <row r="275" customFormat="1" ht="14.25" customHeight="1" x14ac:dyDescent="0.3"/>
    <row r="276" customFormat="1" ht="14.25" customHeight="1" x14ac:dyDescent="0.3"/>
    <row r="277" customFormat="1" ht="14.25" customHeight="1" x14ac:dyDescent="0.3"/>
    <row r="278" customFormat="1" ht="14.25" customHeight="1" x14ac:dyDescent="0.3"/>
    <row r="279" customFormat="1" ht="14.25" customHeight="1" x14ac:dyDescent="0.3"/>
    <row r="280" customFormat="1" ht="14.25" customHeight="1" x14ac:dyDescent="0.3"/>
    <row r="281" customFormat="1" ht="14.25" customHeight="1" x14ac:dyDescent="0.3"/>
    <row r="282" customFormat="1" ht="14.25" customHeight="1" x14ac:dyDescent="0.3"/>
    <row r="283" customFormat="1" ht="14.25" customHeight="1" x14ac:dyDescent="0.3"/>
    <row r="284" customFormat="1" ht="14.25" customHeight="1" x14ac:dyDescent="0.3"/>
    <row r="285" customFormat="1" ht="14.25" customHeight="1" x14ac:dyDescent="0.3"/>
    <row r="286" customFormat="1" ht="14.25" customHeight="1" x14ac:dyDescent="0.3"/>
    <row r="287" customFormat="1" ht="14.25" customHeight="1" x14ac:dyDescent="0.3"/>
    <row r="288" customFormat="1" ht="14.25" customHeight="1" x14ac:dyDescent="0.3"/>
    <row r="289" customFormat="1" ht="14.25" customHeight="1" x14ac:dyDescent="0.3"/>
    <row r="290" customFormat="1" ht="14.25" customHeight="1" x14ac:dyDescent="0.3"/>
    <row r="291" customFormat="1" ht="14.25" customHeight="1" x14ac:dyDescent="0.3"/>
    <row r="292" customFormat="1" ht="14.25" customHeight="1" x14ac:dyDescent="0.3"/>
    <row r="293" customFormat="1" ht="14.25" customHeight="1" x14ac:dyDescent="0.3"/>
    <row r="294" customFormat="1" ht="14.25" customHeight="1" x14ac:dyDescent="0.3"/>
    <row r="295" customFormat="1" ht="14.25" customHeight="1" x14ac:dyDescent="0.3"/>
    <row r="296" customFormat="1" ht="14.25" customHeight="1" x14ac:dyDescent="0.3"/>
    <row r="297" customFormat="1" ht="14.25" customHeight="1" x14ac:dyDescent="0.3"/>
    <row r="298" customFormat="1" ht="14.25" customHeight="1" x14ac:dyDescent="0.3"/>
    <row r="299" customFormat="1" ht="14.25" customHeight="1" x14ac:dyDescent="0.3"/>
    <row r="300" customFormat="1" ht="14.25" customHeight="1" x14ac:dyDescent="0.3"/>
    <row r="301" customFormat="1" ht="14.25" customHeight="1" x14ac:dyDescent="0.3"/>
    <row r="302" customFormat="1" ht="14.25" customHeight="1" x14ac:dyDescent="0.3"/>
    <row r="303" customFormat="1" ht="14.25" customHeight="1" x14ac:dyDescent="0.3"/>
    <row r="304" customFormat="1" ht="14.25" customHeight="1" x14ac:dyDescent="0.3"/>
    <row r="305" customFormat="1" ht="14.25" customHeight="1" x14ac:dyDescent="0.3"/>
    <row r="306" customFormat="1" ht="14.25" customHeight="1" x14ac:dyDescent="0.3"/>
    <row r="307" customFormat="1" ht="14.25" customHeight="1" x14ac:dyDescent="0.3"/>
    <row r="308" customFormat="1" ht="14.25" customHeight="1" x14ac:dyDescent="0.3"/>
    <row r="309" customFormat="1" ht="14.25" customHeight="1" x14ac:dyDescent="0.3"/>
    <row r="310" customFormat="1" ht="14.25" customHeight="1" x14ac:dyDescent="0.3"/>
    <row r="311" customFormat="1" ht="14.25" customHeight="1" x14ac:dyDescent="0.3"/>
    <row r="312" customFormat="1" ht="14.25" customHeight="1" x14ac:dyDescent="0.3"/>
    <row r="313" customFormat="1" ht="14.25" customHeight="1" x14ac:dyDescent="0.3"/>
    <row r="314" customFormat="1" ht="14.25" customHeight="1" x14ac:dyDescent="0.3"/>
    <row r="315" customFormat="1" ht="14.25" customHeight="1" x14ac:dyDescent="0.3"/>
    <row r="316" customFormat="1" ht="14.25" customHeight="1" x14ac:dyDescent="0.3"/>
    <row r="317" customFormat="1" ht="14.25" customHeight="1" x14ac:dyDescent="0.3"/>
    <row r="318" customFormat="1" ht="14.25" customHeight="1" x14ac:dyDescent="0.3"/>
    <row r="319" customFormat="1" ht="14.25" customHeight="1" x14ac:dyDescent="0.3"/>
    <row r="320" customFormat="1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  <row r="1000" customFormat="1" ht="14.25" customHeight="1" x14ac:dyDescent="0.3"/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75C22-AE81-4BC9-AAB0-6CBE064C4A16}">
  <sheetPr codeName="Sheet16"/>
  <dimension ref="C1:F1000"/>
  <sheetViews>
    <sheetView topLeftCell="A4" workbookViewId="0">
      <selection activeCell="I28" sqref="I28"/>
    </sheetView>
  </sheetViews>
  <sheetFormatPr defaultColWidth="14.44140625" defaultRowHeight="15" customHeight="1" x14ac:dyDescent="0.3"/>
  <cols>
    <col min="1" max="3" width="8.6640625" customWidth="1"/>
    <col min="4" max="4" width="11.6640625" customWidth="1"/>
    <col min="5" max="5" width="13.77734375" customWidth="1"/>
    <col min="6" max="26" width="8.6640625" customWidth="1"/>
  </cols>
  <sheetData>
    <row r="1" spans="3:6" ht="14.25" customHeight="1" x14ac:dyDescent="0.3"/>
    <row r="2" spans="3:6" ht="14.25" customHeight="1" x14ac:dyDescent="0.3">
      <c r="C2" s="82" t="s">
        <v>287</v>
      </c>
    </row>
    <row r="3" spans="3:6" ht="14.25" customHeight="1" x14ac:dyDescent="0.3">
      <c r="C3" s="82" t="s">
        <v>285</v>
      </c>
    </row>
    <row r="4" spans="3:6" ht="14.25" customHeight="1" x14ac:dyDescent="0.3"/>
    <row r="5" spans="3:6" ht="14.25" customHeight="1" x14ac:dyDescent="0.3">
      <c r="C5" s="94" t="s">
        <v>264</v>
      </c>
      <c r="D5" s="95" t="s">
        <v>286</v>
      </c>
      <c r="E5" s="95" t="s">
        <v>288</v>
      </c>
      <c r="F5" s="96" t="s">
        <v>289</v>
      </c>
    </row>
    <row r="6" spans="3:6" ht="14.25" customHeight="1" x14ac:dyDescent="0.3">
      <c r="C6" s="90">
        <v>2005</v>
      </c>
      <c r="D6" s="97">
        <v>528</v>
      </c>
      <c r="E6" s="98"/>
      <c r="F6" s="3"/>
    </row>
    <row r="7" spans="3:6" ht="14.25" customHeight="1" x14ac:dyDescent="0.3">
      <c r="C7" s="90">
        <v>2006</v>
      </c>
      <c r="D7" s="97">
        <v>4550</v>
      </c>
      <c r="E7" s="99">
        <f t="shared" ref="E7:E23" si="0">SUM($D$6:D7)</f>
        <v>5078</v>
      </c>
      <c r="F7" s="98">
        <f t="shared" ref="F7:F23" si="1">E7/$E$23</f>
        <v>6.5615712624370076E-2</v>
      </c>
    </row>
    <row r="8" spans="3:6" ht="14.25" customHeight="1" x14ac:dyDescent="0.3">
      <c r="C8" s="90">
        <v>2007</v>
      </c>
      <c r="D8" s="97">
        <v>8189</v>
      </c>
      <c r="E8" s="99">
        <f t="shared" si="0"/>
        <v>13267</v>
      </c>
      <c r="F8" s="98">
        <f t="shared" si="1"/>
        <v>0.17143041736658482</v>
      </c>
    </row>
    <row r="9" spans="3:6" ht="14.25" customHeight="1" x14ac:dyDescent="0.3">
      <c r="C9" s="90">
        <v>2008</v>
      </c>
      <c r="D9" s="97">
        <v>1730</v>
      </c>
      <c r="E9" s="99">
        <f t="shared" si="0"/>
        <v>14997</v>
      </c>
      <c r="F9" s="98">
        <f t="shared" si="1"/>
        <v>0.19378472670887711</v>
      </c>
    </row>
    <row r="10" spans="3:6" ht="14.25" customHeight="1" x14ac:dyDescent="0.3">
      <c r="C10" s="90">
        <v>2009</v>
      </c>
      <c r="D10" s="97">
        <v>5262</v>
      </c>
      <c r="E10" s="99">
        <f t="shared" si="0"/>
        <v>20259</v>
      </c>
      <c r="F10" s="98">
        <f t="shared" si="1"/>
        <v>0.26177800749450836</v>
      </c>
    </row>
    <row r="11" spans="3:6" ht="14.25" customHeight="1" x14ac:dyDescent="0.3">
      <c r="C11" s="90">
        <v>2010</v>
      </c>
      <c r="D11" s="97">
        <v>2172</v>
      </c>
      <c r="E11" s="99">
        <f t="shared" si="0"/>
        <v>22431</v>
      </c>
      <c r="F11" s="98">
        <f t="shared" si="1"/>
        <v>0.28984364905026488</v>
      </c>
    </row>
    <row r="12" spans="3:6" ht="14.25" customHeight="1" x14ac:dyDescent="0.3">
      <c r="C12" s="90">
        <v>2011</v>
      </c>
      <c r="D12" s="97">
        <v>4384</v>
      </c>
      <c r="E12" s="99">
        <f t="shared" si="0"/>
        <v>26815</v>
      </c>
      <c r="F12" s="98">
        <f t="shared" si="1"/>
        <v>0.34649179480553044</v>
      </c>
    </row>
    <row r="13" spans="3:6" ht="14.25" customHeight="1" x14ac:dyDescent="0.3">
      <c r="C13" s="90">
        <v>2012</v>
      </c>
      <c r="D13" s="97">
        <v>8709</v>
      </c>
      <c r="E13" s="99">
        <f t="shared" si="0"/>
        <v>35524</v>
      </c>
      <c r="F13" s="98">
        <f t="shared" si="1"/>
        <v>0.45902571391652669</v>
      </c>
    </row>
    <row r="14" spans="3:6" ht="14.25" customHeight="1" x14ac:dyDescent="0.3">
      <c r="C14" s="90">
        <v>2013</v>
      </c>
      <c r="D14" s="97">
        <v>3618</v>
      </c>
      <c r="E14" s="99">
        <f t="shared" si="0"/>
        <v>39142</v>
      </c>
      <c r="F14" s="98">
        <f t="shared" si="1"/>
        <v>0.50577594004393334</v>
      </c>
    </row>
    <row r="15" spans="3:6" ht="14.25" customHeight="1" x14ac:dyDescent="0.3">
      <c r="C15" s="90">
        <v>2014</v>
      </c>
      <c r="D15" s="97">
        <v>6372</v>
      </c>
      <c r="E15" s="99">
        <f t="shared" si="0"/>
        <v>45514</v>
      </c>
      <c r="F15" s="98">
        <f t="shared" si="1"/>
        <v>0.58811215919369431</v>
      </c>
    </row>
    <row r="16" spans="3:6" ht="14.25" customHeight="1" x14ac:dyDescent="0.3">
      <c r="C16" s="90">
        <v>2015</v>
      </c>
      <c r="D16" s="97">
        <v>3456</v>
      </c>
      <c r="E16" s="99">
        <f t="shared" si="0"/>
        <v>48970</v>
      </c>
      <c r="F16" s="98">
        <f t="shared" si="1"/>
        <v>0.6327690916139036</v>
      </c>
    </row>
    <row r="17" spans="3:6" ht="14.25" customHeight="1" x14ac:dyDescent="0.3">
      <c r="C17" s="90">
        <v>2016</v>
      </c>
      <c r="D17" s="97">
        <v>7478</v>
      </c>
      <c r="E17" s="99">
        <f t="shared" si="0"/>
        <v>56448</v>
      </c>
      <c r="F17" s="98">
        <f t="shared" si="1"/>
        <v>0.72939656286341903</v>
      </c>
    </row>
    <row r="18" spans="3:6" ht="14.25" customHeight="1" x14ac:dyDescent="0.3">
      <c r="C18" s="90">
        <v>2017</v>
      </c>
      <c r="D18" s="97">
        <v>4649</v>
      </c>
      <c r="E18" s="99">
        <f t="shared" si="0"/>
        <v>61097</v>
      </c>
      <c r="F18" s="98">
        <f t="shared" si="1"/>
        <v>0.78946892363354437</v>
      </c>
    </row>
    <row r="19" spans="3:6" ht="14.25" customHeight="1" x14ac:dyDescent="0.3">
      <c r="C19" s="90">
        <v>2018</v>
      </c>
      <c r="D19" s="97">
        <v>5831</v>
      </c>
      <c r="E19" s="99">
        <f t="shared" si="0"/>
        <v>66928</v>
      </c>
      <c r="F19" s="98">
        <f t="shared" si="1"/>
        <v>0.86481457552655383</v>
      </c>
    </row>
    <row r="20" spans="3:6" ht="14.25" customHeight="1" x14ac:dyDescent="0.3">
      <c r="C20" s="90">
        <v>2019</v>
      </c>
      <c r="D20" s="97">
        <v>1599</v>
      </c>
      <c r="E20" s="99">
        <f t="shared" si="0"/>
        <v>68527</v>
      </c>
      <c r="F20" s="98">
        <f t="shared" si="1"/>
        <v>0.88547615971055693</v>
      </c>
    </row>
    <row r="21" spans="3:6" ht="14.25" customHeight="1" x14ac:dyDescent="0.3">
      <c r="C21" s="90">
        <v>2020</v>
      </c>
      <c r="D21" s="97">
        <v>3695</v>
      </c>
      <c r="E21" s="99">
        <f t="shared" si="0"/>
        <v>72222</v>
      </c>
      <c r="F21" s="98">
        <f t="shared" si="1"/>
        <v>0.93322134642718702</v>
      </c>
    </row>
    <row r="22" spans="3:6" ht="14.25" customHeight="1" x14ac:dyDescent="0.3">
      <c r="C22" s="90">
        <v>2021</v>
      </c>
      <c r="D22" s="97">
        <v>1678</v>
      </c>
      <c r="E22" s="99">
        <f t="shared" si="0"/>
        <v>73900</v>
      </c>
      <c r="F22" s="98">
        <f t="shared" si="1"/>
        <v>0.95490373433260112</v>
      </c>
    </row>
    <row r="23" spans="3:6" ht="14.25" customHeight="1" x14ac:dyDescent="0.3">
      <c r="C23" s="92">
        <v>2022</v>
      </c>
      <c r="D23" s="100">
        <v>3490</v>
      </c>
      <c r="E23" s="99">
        <f t="shared" si="0"/>
        <v>77390</v>
      </c>
      <c r="F23" s="98">
        <f t="shared" si="1"/>
        <v>1</v>
      </c>
    </row>
    <row r="24" spans="3:6" ht="14.25" customHeight="1" x14ac:dyDescent="0.3"/>
    <row r="25" spans="3:6" ht="14.25" customHeight="1" x14ac:dyDescent="0.3">
      <c r="C25" s="101" t="s">
        <v>290</v>
      </c>
      <c r="D25" s="102">
        <f>SUM(D6:D23)</f>
        <v>77390</v>
      </c>
    </row>
    <row r="26" spans="3:6" ht="14.25" customHeight="1" x14ac:dyDescent="0.3"/>
    <row r="27" spans="3:6" ht="14.25" customHeight="1" x14ac:dyDescent="0.3"/>
    <row r="28" spans="3:6" ht="14.25" customHeight="1" x14ac:dyDescent="0.3"/>
    <row r="29" spans="3:6" ht="14.25" customHeight="1" x14ac:dyDescent="0.3"/>
    <row r="30" spans="3:6" ht="14.25" customHeight="1" x14ac:dyDescent="0.3"/>
    <row r="31" spans="3:6" ht="14.25" customHeight="1" x14ac:dyDescent="0.3"/>
    <row r="32" spans="3:6" ht="14.25" customHeight="1" x14ac:dyDescent="0.3"/>
    <row r="33" customFormat="1" ht="14.25" customHeight="1" x14ac:dyDescent="0.3"/>
    <row r="34" customFormat="1" ht="14.25" customHeight="1" x14ac:dyDescent="0.3"/>
    <row r="35" customFormat="1" ht="14.25" customHeight="1" x14ac:dyDescent="0.3"/>
    <row r="36" customFormat="1" ht="14.25" customHeight="1" x14ac:dyDescent="0.3"/>
    <row r="37" customFormat="1" ht="14.25" customHeight="1" x14ac:dyDescent="0.3"/>
    <row r="38" customFormat="1" ht="14.25" customHeight="1" x14ac:dyDescent="0.3"/>
    <row r="39" customFormat="1" ht="14.25" customHeight="1" x14ac:dyDescent="0.3"/>
    <row r="40" customFormat="1" ht="14.25" customHeight="1" x14ac:dyDescent="0.3"/>
    <row r="41" customFormat="1" ht="14.25" customHeight="1" x14ac:dyDescent="0.3"/>
    <row r="42" customFormat="1" ht="14.25" customHeight="1" x14ac:dyDescent="0.3"/>
    <row r="43" customFormat="1" ht="14.25" customHeight="1" x14ac:dyDescent="0.3"/>
    <row r="44" customFormat="1" ht="14.25" customHeight="1" x14ac:dyDescent="0.3"/>
    <row r="45" customFormat="1" ht="14.25" customHeight="1" x14ac:dyDescent="0.3"/>
    <row r="46" customFormat="1" ht="14.25" customHeight="1" x14ac:dyDescent="0.3"/>
    <row r="47" customFormat="1" ht="14.25" customHeight="1" x14ac:dyDescent="0.3"/>
    <row r="48" customFormat="1" ht="14.25" customHeight="1" x14ac:dyDescent="0.3"/>
    <row r="49" customFormat="1" ht="14.25" customHeight="1" x14ac:dyDescent="0.3"/>
    <row r="50" customFormat="1" ht="14.25" customHeight="1" x14ac:dyDescent="0.3"/>
    <row r="51" customFormat="1" ht="14.25" customHeight="1" x14ac:dyDescent="0.3"/>
    <row r="52" customFormat="1" ht="14.25" customHeight="1" x14ac:dyDescent="0.3"/>
    <row r="53" customFormat="1" ht="14.25" customHeight="1" x14ac:dyDescent="0.3"/>
    <row r="54" customFormat="1" ht="14.25" customHeight="1" x14ac:dyDescent="0.3"/>
    <row r="55" customFormat="1" ht="14.25" customHeight="1" x14ac:dyDescent="0.3"/>
    <row r="56" customFormat="1" ht="14.25" customHeight="1" x14ac:dyDescent="0.3"/>
    <row r="57" customFormat="1" ht="14.25" customHeight="1" x14ac:dyDescent="0.3"/>
    <row r="58" customFormat="1" ht="14.25" customHeight="1" x14ac:dyDescent="0.3"/>
    <row r="59" customFormat="1" ht="14.25" customHeight="1" x14ac:dyDescent="0.3"/>
    <row r="60" customFormat="1" ht="14.25" customHeight="1" x14ac:dyDescent="0.3"/>
    <row r="61" customFormat="1" ht="14.25" customHeight="1" x14ac:dyDescent="0.3"/>
    <row r="62" customFormat="1" ht="14.25" customHeight="1" x14ac:dyDescent="0.3"/>
    <row r="63" customFormat="1" ht="14.25" customHeight="1" x14ac:dyDescent="0.3"/>
    <row r="64" customFormat="1" ht="14.25" customHeight="1" x14ac:dyDescent="0.3"/>
    <row r="65" customFormat="1" ht="14.25" customHeight="1" x14ac:dyDescent="0.3"/>
    <row r="66" customFormat="1" ht="14.25" customHeight="1" x14ac:dyDescent="0.3"/>
    <row r="67" customFormat="1" ht="14.25" customHeight="1" x14ac:dyDescent="0.3"/>
    <row r="68" customFormat="1" ht="14.25" customHeight="1" x14ac:dyDescent="0.3"/>
    <row r="69" customFormat="1" ht="14.25" customHeight="1" x14ac:dyDescent="0.3"/>
    <row r="70" customFormat="1" ht="14.25" customHeight="1" x14ac:dyDescent="0.3"/>
    <row r="71" customFormat="1" ht="14.25" customHeight="1" x14ac:dyDescent="0.3"/>
    <row r="72" customFormat="1" ht="14.25" customHeight="1" x14ac:dyDescent="0.3"/>
    <row r="73" customFormat="1" ht="14.25" customHeight="1" x14ac:dyDescent="0.3"/>
    <row r="74" customFormat="1" ht="14.25" customHeight="1" x14ac:dyDescent="0.3"/>
    <row r="75" customFormat="1" ht="14.25" customHeight="1" x14ac:dyDescent="0.3"/>
    <row r="76" customFormat="1" ht="14.25" customHeight="1" x14ac:dyDescent="0.3"/>
    <row r="77" customFormat="1" ht="14.25" customHeight="1" x14ac:dyDescent="0.3"/>
    <row r="78" customFormat="1" ht="14.25" customHeight="1" x14ac:dyDescent="0.3"/>
    <row r="79" customFormat="1" ht="14.25" customHeight="1" x14ac:dyDescent="0.3"/>
    <row r="80" customFormat="1" ht="14.25" customHeight="1" x14ac:dyDescent="0.3"/>
    <row r="81" customFormat="1" ht="14.25" customHeight="1" x14ac:dyDescent="0.3"/>
    <row r="82" customFormat="1" ht="14.25" customHeight="1" x14ac:dyDescent="0.3"/>
    <row r="83" customFormat="1" ht="14.25" customHeight="1" x14ac:dyDescent="0.3"/>
    <row r="84" customFormat="1" ht="14.25" customHeight="1" x14ac:dyDescent="0.3"/>
    <row r="85" customFormat="1" ht="14.25" customHeight="1" x14ac:dyDescent="0.3"/>
    <row r="86" customFormat="1" ht="14.25" customHeight="1" x14ac:dyDescent="0.3"/>
    <row r="87" customFormat="1" ht="14.25" customHeight="1" x14ac:dyDescent="0.3"/>
    <row r="88" customFormat="1" ht="14.25" customHeight="1" x14ac:dyDescent="0.3"/>
    <row r="89" customFormat="1" ht="14.25" customHeight="1" x14ac:dyDescent="0.3"/>
    <row r="90" customFormat="1" ht="14.25" customHeight="1" x14ac:dyDescent="0.3"/>
    <row r="91" customFormat="1" ht="14.25" customHeight="1" x14ac:dyDescent="0.3"/>
    <row r="92" customFormat="1" ht="14.25" customHeight="1" x14ac:dyDescent="0.3"/>
    <row r="93" customFormat="1" ht="14.25" customHeight="1" x14ac:dyDescent="0.3"/>
    <row r="94" customFormat="1" ht="14.25" customHeight="1" x14ac:dyDescent="0.3"/>
    <row r="95" customFormat="1" ht="14.25" customHeight="1" x14ac:dyDescent="0.3"/>
    <row r="96" customFormat="1" ht="14.25" customHeight="1" x14ac:dyDescent="0.3"/>
    <row r="97" customFormat="1" ht="14.25" customHeight="1" x14ac:dyDescent="0.3"/>
    <row r="98" customFormat="1" ht="14.25" customHeight="1" x14ac:dyDescent="0.3"/>
    <row r="99" customFormat="1" ht="14.25" customHeight="1" x14ac:dyDescent="0.3"/>
    <row r="100" customFormat="1" ht="14.25" customHeight="1" x14ac:dyDescent="0.3"/>
    <row r="101" customFormat="1" ht="14.25" customHeight="1" x14ac:dyDescent="0.3"/>
    <row r="102" customFormat="1" ht="14.25" customHeight="1" x14ac:dyDescent="0.3"/>
    <row r="103" customFormat="1" ht="14.25" customHeight="1" x14ac:dyDescent="0.3"/>
    <row r="104" customFormat="1" ht="14.25" customHeight="1" x14ac:dyDescent="0.3"/>
    <row r="105" customFormat="1" ht="14.25" customHeight="1" x14ac:dyDescent="0.3"/>
    <row r="106" customFormat="1" ht="14.25" customHeight="1" x14ac:dyDescent="0.3"/>
    <row r="107" customFormat="1" ht="14.25" customHeight="1" x14ac:dyDescent="0.3"/>
    <row r="108" customFormat="1" ht="14.25" customHeight="1" x14ac:dyDescent="0.3"/>
    <row r="109" customFormat="1" ht="14.25" customHeight="1" x14ac:dyDescent="0.3"/>
    <row r="110" customFormat="1" ht="14.25" customHeight="1" x14ac:dyDescent="0.3"/>
    <row r="111" customFormat="1" ht="14.25" customHeight="1" x14ac:dyDescent="0.3"/>
    <row r="112" customFormat="1" ht="14.25" customHeight="1" x14ac:dyDescent="0.3"/>
    <row r="113" customFormat="1" ht="14.25" customHeight="1" x14ac:dyDescent="0.3"/>
    <row r="114" customFormat="1" ht="14.25" customHeight="1" x14ac:dyDescent="0.3"/>
    <row r="115" customFormat="1" ht="14.25" customHeight="1" x14ac:dyDescent="0.3"/>
    <row r="116" customFormat="1" ht="14.25" customHeight="1" x14ac:dyDescent="0.3"/>
    <row r="117" customFormat="1" ht="14.25" customHeight="1" x14ac:dyDescent="0.3"/>
    <row r="118" customFormat="1" ht="14.25" customHeight="1" x14ac:dyDescent="0.3"/>
    <row r="119" customFormat="1" ht="14.25" customHeight="1" x14ac:dyDescent="0.3"/>
    <row r="120" customFormat="1" ht="14.25" customHeight="1" x14ac:dyDescent="0.3"/>
    <row r="121" customFormat="1" ht="14.25" customHeight="1" x14ac:dyDescent="0.3"/>
    <row r="122" customFormat="1" ht="14.25" customHeight="1" x14ac:dyDescent="0.3"/>
    <row r="123" customFormat="1" ht="14.25" customHeight="1" x14ac:dyDescent="0.3"/>
    <row r="124" customFormat="1" ht="14.25" customHeight="1" x14ac:dyDescent="0.3"/>
    <row r="125" customFormat="1" ht="14.25" customHeight="1" x14ac:dyDescent="0.3"/>
    <row r="126" customFormat="1" ht="14.25" customHeight="1" x14ac:dyDescent="0.3"/>
    <row r="127" customFormat="1" ht="14.25" customHeight="1" x14ac:dyDescent="0.3"/>
    <row r="128" customFormat="1" ht="14.25" customHeight="1" x14ac:dyDescent="0.3"/>
    <row r="129" customFormat="1" ht="14.25" customHeight="1" x14ac:dyDescent="0.3"/>
    <row r="130" customFormat="1" ht="14.25" customHeight="1" x14ac:dyDescent="0.3"/>
    <row r="131" customFormat="1" ht="14.25" customHeight="1" x14ac:dyDescent="0.3"/>
    <row r="132" customFormat="1" ht="14.25" customHeight="1" x14ac:dyDescent="0.3"/>
    <row r="133" customFormat="1" ht="14.25" customHeight="1" x14ac:dyDescent="0.3"/>
    <row r="134" customFormat="1" ht="14.25" customHeight="1" x14ac:dyDescent="0.3"/>
    <row r="135" customFormat="1" ht="14.25" customHeight="1" x14ac:dyDescent="0.3"/>
    <row r="136" customFormat="1" ht="14.25" customHeight="1" x14ac:dyDescent="0.3"/>
    <row r="137" customFormat="1" ht="14.25" customHeight="1" x14ac:dyDescent="0.3"/>
    <row r="138" customFormat="1" ht="14.25" customHeight="1" x14ac:dyDescent="0.3"/>
    <row r="139" customFormat="1" ht="14.25" customHeight="1" x14ac:dyDescent="0.3"/>
    <row r="140" customFormat="1" ht="14.25" customHeight="1" x14ac:dyDescent="0.3"/>
    <row r="141" customFormat="1" ht="14.25" customHeight="1" x14ac:dyDescent="0.3"/>
    <row r="142" customFormat="1" ht="14.25" customHeight="1" x14ac:dyDescent="0.3"/>
    <row r="143" customFormat="1" ht="14.25" customHeight="1" x14ac:dyDescent="0.3"/>
    <row r="144" customFormat="1" ht="14.25" customHeight="1" x14ac:dyDescent="0.3"/>
    <row r="145" customFormat="1" ht="14.25" customHeight="1" x14ac:dyDescent="0.3"/>
    <row r="146" customFormat="1" ht="14.25" customHeight="1" x14ac:dyDescent="0.3"/>
    <row r="147" customFormat="1" ht="14.25" customHeight="1" x14ac:dyDescent="0.3"/>
    <row r="148" customFormat="1" ht="14.25" customHeight="1" x14ac:dyDescent="0.3"/>
    <row r="149" customFormat="1" ht="14.25" customHeight="1" x14ac:dyDescent="0.3"/>
    <row r="150" customFormat="1" ht="14.25" customHeight="1" x14ac:dyDescent="0.3"/>
    <row r="151" customFormat="1" ht="14.25" customHeight="1" x14ac:dyDescent="0.3"/>
    <row r="152" customFormat="1" ht="14.25" customHeight="1" x14ac:dyDescent="0.3"/>
    <row r="153" customFormat="1" ht="14.25" customHeight="1" x14ac:dyDescent="0.3"/>
    <row r="154" customFormat="1" ht="14.25" customHeight="1" x14ac:dyDescent="0.3"/>
    <row r="155" customFormat="1" ht="14.25" customHeight="1" x14ac:dyDescent="0.3"/>
    <row r="156" customFormat="1" ht="14.25" customHeight="1" x14ac:dyDescent="0.3"/>
    <row r="157" customFormat="1" ht="14.25" customHeight="1" x14ac:dyDescent="0.3"/>
    <row r="158" customFormat="1" ht="14.25" customHeight="1" x14ac:dyDescent="0.3"/>
    <row r="159" customFormat="1" ht="14.25" customHeight="1" x14ac:dyDescent="0.3"/>
    <row r="160" customFormat="1" ht="14.25" customHeight="1" x14ac:dyDescent="0.3"/>
    <row r="161" customFormat="1" ht="14.25" customHeight="1" x14ac:dyDescent="0.3"/>
    <row r="162" customFormat="1" ht="14.25" customHeight="1" x14ac:dyDescent="0.3"/>
    <row r="163" customFormat="1" ht="14.25" customHeight="1" x14ac:dyDescent="0.3"/>
    <row r="164" customFormat="1" ht="14.25" customHeight="1" x14ac:dyDescent="0.3"/>
    <row r="165" customFormat="1" ht="14.25" customHeight="1" x14ac:dyDescent="0.3"/>
    <row r="166" customFormat="1" ht="14.25" customHeight="1" x14ac:dyDescent="0.3"/>
    <row r="167" customFormat="1" ht="14.25" customHeight="1" x14ac:dyDescent="0.3"/>
    <row r="168" customFormat="1" ht="14.25" customHeight="1" x14ac:dyDescent="0.3"/>
    <row r="169" customFormat="1" ht="14.25" customHeight="1" x14ac:dyDescent="0.3"/>
    <row r="170" customFormat="1" ht="14.25" customHeight="1" x14ac:dyDescent="0.3"/>
    <row r="171" customFormat="1" ht="14.25" customHeight="1" x14ac:dyDescent="0.3"/>
    <row r="172" customFormat="1" ht="14.25" customHeight="1" x14ac:dyDescent="0.3"/>
    <row r="173" customFormat="1" ht="14.25" customHeight="1" x14ac:dyDescent="0.3"/>
    <row r="174" customFormat="1" ht="14.25" customHeight="1" x14ac:dyDescent="0.3"/>
    <row r="175" customFormat="1" ht="14.25" customHeight="1" x14ac:dyDescent="0.3"/>
    <row r="176" customFormat="1" ht="14.25" customHeight="1" x14ac:dyDescent="0.3"/>
    <row r="177" customFormat="1" ht="14.25" customHeight="1" x14ac:dyDescent="0.3"/>
    <row r="178" customFormat="1" ht="14.25" customHeight="1" x14ac:dyDescent="0.3"/>
    <row r="179" customFormat="1" ht="14.25" customHeight="1" x14ac:dyDescent="0.3"/>
    <row r="180" customFormat="1" ht="14.25" customHeight="1" x14ac:dyDescent="0.3"/>
    <row r="181" customFormat="1" ht="14.25" customHeight="1" x14ac:dyDescent="0.3"/>
    <row r="182" customFormat="1" ht="14.25" customHeight="1" x14ac:dyDescent="0.3"/>
    <row r="183" customFormat="1" ht="14.25" customHeight="1" x14ac:dyDescent="0.3"/>
    <row r="184" customFormat="1" ht="14.25" customHeight="1" x14ac:dyDescent="0.3"/>
    <row r="185" customFormat="1" ht="14.25" customHeight="1" x14ac:dyDescent="0.3"/>
    <row r="186" customFormat="1" ht="14.25" customHeight="1" x14ac:dyDescent="0.3"/>
    <row r="187" customFormat="1" ht="14.25" customHeight="1" x14ac:dyDescent="0.3"/>
    <row r="188" customFormat="1" ht="14.25" customHeight="1" x14ac:dyDescent="0.3"/>
    <row r="189" customFormat="1" ht="14.25" customHeight="1" x14ac:dyDescent="0.3"/>
    <row r="190" customFormat="1" ht="14.25" customHeight="1" x14ac:dyDescent="0.3"/>
    <row r="191" customFormat="1" ht="14.25" customHeight="1" x14ac:dyDescent="0.3"/>
    <row r="192" customFormat="1" ht="14.25" customHeight="1" x14ac:dyDescent="0.3"/>
    <row r="193" customFormat="1" ht="14.25" customHeight="1" x14ac:dyDescent="0.3"/>
    <row r="194" customFormat="1" ht="14.25" customHeight="1" x14ac:dyDescent="0.3"/>
    <row r="195" customFormat="1" ht="14.25" customHeight="1" x14ac:dyDescent="0.3"/>
    <row r="196" customFormat="1" ht="14.25" customHeight="1" x14ac:dyDescent="0.3"/>
    <row r="197" customFormat="1" ht="14.25" customHeight="1" x14ac:dyDescent="0.3"/>
    <row r="198" customFormat="1" ht="14.25" customHeight="1" x14ac:dyDescent="0.3"/>
    <row r="199" customFormat="1" ht="14.25" customHeight="1" x14ac:dyDescent="0.3"/>
    <row r="200" customFormat="1" ht="14.25" customHeight="1" x14ac:dyDescent="0.3"/>
    <row r="201" customFormat="1" ht="14.25" customHeight="1" x14ac:dyDescent="0.3"/>
    <row r="202" customFormat="1" ht="14.25" customHeight="1" x14ac:dyDescent="0.3"/>
    <row r="203" customFormat="1" ht="14.25" customHeight="1" x14ac:dyDescent="0.3"/>
    <row r="204" customFormat="1" ht="14.25" customHeight="1" x14ac:dyDescent="0.3"/>
    <row r="205" customFormat="1" ht="14.25" customHeight="1" x14ac:dyDescent="0.3"/>
    <row r="206" customFormat="1" ht="14.25" customHeight="1" x14ac:dyDescent="0.3"/>
    <row r="207" customFormat="1" ht="14.25" customHeight="1" x14ac:dyDescent="0.3"/>
    <row r="208" customFormat="1" ht="14.25" customHeight="1" x14ac:dyDescent="0.3"/>
    <row r="209" customFormat="1" ht="14.25" customHeight="1" x14ac:dyDescent="0.3"/>
    <row r="210" customFormat="1" ht="14.25" customHeight="1" x14ac:dyDescent="0.3"/>
    <row r="211" customFormat="1" ht="14.25" customHeight="1" x14ac:dyDescent="0.3"/>
    <row r="212" customFormat="1" ht="14.25" customHeight="1" x14ac:dyDescent="0.3"/>
    <row r="213" customFormat="1" ht="14.25" customHeight="1" x14ac:dyDescent="0.3"/>
    <row r="214" customFormat="1" ht="14.25" customHeight="1" x14ac:dyDescent="0.3"/>
    <row r="215" customFormat="1" ht="14.25" customHeight="1" x14ac:dyDescent="0.3"/>
    <row r="216" customFormat="1" ht="14.25" customHeight="1" x14ac:dyDescent="0.3"/>
    <row r="217" customFormat="1" ht="14.25" customHeight="1" x14ac:dyDescent="0.3"/>
    <row r="218" customFormat="1" ht="14.25" customHeight="1" x14ac:dyDescent="0.3"/>
    <row r="219" customFormat="1" ht="14.25" customHeight="1" x14ac:dyDescent="0.3"/>
    <row r="220" customFormat="1" ht="14.25" customHeight="1" x14ac:dyDescent="0.3"/>
    <row r="221" customFormat="1" ht="14.25" customHeight="1" x14ac:dyDescent="0.3"/>
    <row r="222" customFormat="1" ht="14.25" customHeight="1" x14ac:dyDescent="0.3"/>
    <row r="223" customFormat="1" ht="14.25" customHeight="1" x14ac:dyDescent="0.3"/>
    <row r="224" customFormat="1" ht="14.25" customHeight="1" x14ac:dyDescent="0.3"/>
    <row r="225" customFormat="1" ht="14.25" customHeight="1" x14ac:dyDescent="0.3"/>
    <row r="226" customFormat="1" ht="14.25" customHeight="1" x14ac:dyDescent="0.3"/>
    <row r="227" customFormat="1" ht="14.25" customHeight="1" x14ac:dyDescent="0.3"/>
    <row r="228" customFormat="1" ht="14.25" customHeight="1" x14ac:dyDescent="0.3"/>
    <row r="229" customFormat="1" ht="14.25" customHeight="1" x14ac:dyDescent="0.3"/>
    <row r="230" customFormat="1" ht="14.25" customHeight="1" x14ac:dyDescent="0.3"/>
    <row r="231" customFormat="1" ht="14.25" customHeight="1" x14ac:dyDescent="0.3"/>
    <row r="232" customFormat="1" ht="14.25" customHeight="1" x14ac:dyDescent="0.3"/>
    <row r="233" customFormat="1" ht="14.25" customHeight="1" x14ac:dyDescent="0.3"/>
    <row r="234" customFormat="1" ht="14.25" customHeight="1" x14ac:dyDescent="0.3"/>
    <row r="235" customFormat="1" ht="14.25" customHeight="1" x14ac:dyDescent="0.3"/>
    <row r="236" customFormat="1" ht="14.25" customHeight="1" x14ac:dyDescent="0.3"/>
    <row r="237" customFormat="1" ht="14.25" customHeight="1" x14ac:dyDescent="0.3"/>
    <row r="238" customFormat="1" ht="14.25" customHeight="1" x14ac:dyDescent="0.3"/>
    <row r="239" customFormat="1" ht="14.25" customHeight="1" x14ac:dyDescent="0.3"/>
    <row r="240" customFormat="1" ht="14.25" customHeight="1" x14ac:dyDescent="0.3"/>
    <row r="241" customFormat="1" ht="14.25" customHeight="1" x14ac:dyDescent="0.3"/>
    <row r="242" customFormat="1" ht="14.25" customHeight="1" x14ac:dyDescent="0.3"/>
    <row r="243" customFormat="1" ht="14.25" customHeight="1" x14ac:dyDescent="0.3"/>
    <row r="244" customFormat="1" ht="14.25" customHeight="1" x14ac:dyDescent="0.3"/>
    <row r="245" customFormat="1" ht="14.25" customHeight="1" x14ac:dyDescent="0.3"/>
    <row r="246" customFormat="1" ht="14.25" customHeight="1" x14ac:dyDescent="0.3"/>
    <row r="247" customFormat="1" ht="14.25" customHeight="1" x14ac:dyDescent="0.3"/>
    <row r="248" customFormat="1" ht="14.25" customHeight="1" x14ac:dyDescent="0.3"/>
    <row r="249" customFormat="1" ht="14.25" customHeight="1" x14ac:dyDescent="0.3"/>
    <row r="250" customFormat="1" ht="14.25" customHeight="1" x14ac:dyDescent="0.3"/>
    <row r="251" customFormat="1" ht="14.25" customHeight="1" x14ac:dyDescent="0.3"/>
    <row r="252" customFormat="1" ht="14.25" customHeight="1" x14ac:dyDescent="0.3"/>
    <row r="253" customFormat="1" ht="14.25" customHeight="1" x14ac:dyDescent="0.3"/>
    <row r="254" customFormat="1" ht="14.25" customHeight="1" x14ac:dyDescent="0.3"/>
    <row r="255" customFormat="1" ht="14.25" customHeight="1" x14ac:dyDescent="0.3"/>
    <row r="256" customFormat="1" ht="14.25" customHeight="1" x14ac:dyDescent="0.3"/>
    <row r="257" customFormat="1" ht="14.25" customHeight="1" x14ac:dyDescent="0.3"/>
    <row r="258" customFormat="1" ht="14.25" customHeight="1" x14ac:dyDescent="0.3"/>
    <row r="259" customFormat="1" ht="14.25" customHeight="1" x14ac:dyDescent="0.3"/>
    <row r="260" customFormat="1" ht="14.25" customHeight="1" x14ac:dyDescent="0.3"/>
    <row r="261" customFormat="1" ht="14.25" customHeight="1" x14ac:dyDescent="0.3"/>
    <row r="262" customFormat="1" ht="14.25" customHeight="1" x14ac:dyDescent="0.3"/>
    <row r="263" customFormat="1" ht="14.25" customHeight="1" x14ac:dyDescent="0.3"/>
    <row r="264" customFormat="1" ht="14.25" customHeight="1" x14ac:dyDescent="0.3"/>
    <row r="265" customFormat="1" ht="14.25" customHeight="1" x14ac:dyDescent="0.3"/>
    <row r="266" customFormat="1" ht="14.25" customHeight="1" x14ac:dyDescent="0.3"/>
    <row r="267" customFormat="1" ht="14.25" customHeight="1" x14ac:dyDescent="0.3"/>
    <row r="268" customFormat="1" ht="14.25" customHeight="1" x14ac:dyDescent="0.3"/>
    <row r="269" customFormat="1" ht="14.25" customHeight="1" x14ac:dyDescent="0.3"/>
    <row r="270" customFormat="1" ht="14.25" customHeight="1" x14ac:dyDescent="0.3"/>
    <row r="271" customFormat="1" ht="14.25" customHeight="1" x14ac:dyDescent="0.3"/>
    <row r="272" customFormat="1" ht="14.25" customHeight="1" x14ac:dyDescent="0.3"/>
    <row r="273" customFormat="1" ht="14.25" customHeight="1" x14ac:dyDescent="0.3"/>
    <row r="274" customFormat="1" ht="14.25" customHeight="1" x14ac:dyDescent="0.3"/>
    <row r="275" customFormat="1" ht="14.25" customHeight="1" x14ac:dyDescent="0.3"/>
    <row r="276" customFormat="1" ht="14.25" customHeight="1" x14ac:dyDescent="0.3"/>
    <row r="277" customFormat="1" ht="14.25" customHeight="1" x14ac:dyDescent="0.3"/>
    <row r="278" customFormat="1" ht="14.25" customHeight="1" x14ac:dyDescent="0.3"/>
    <row r="279" customFormat="1" ht="14.25" customHeight="1" x14ac:dyDescent="0.3"/>
    <row r="280" customFormat="1" ht="14.25" customHeight="1" x14ac:dyDescent="0.3"/>
    <row r="281" customFormat="1" ht="14.25" customHeight="1" x14ac:dyDescent="0.3"/>
    <row r="282" customFormat="1" ht="14.25" customHeight="1" x14ac:dyDescent="0.3"/>
    <row r="283" customFormat="1" ht="14.25" customHeight="1" x14ac:dyDescent="0.3"/>
    <row r="284" customFormat="1" ht="14.25" customHeight="1" x14ac:dyDescent="0.3"/>
    <row r="285" customFormat="1" ht="14.25" customHeight="1" x14ac:dyDescent="0.3"/>
    <row r="286" customFormat="1" ht="14.25" customHeight="1" x14ac:dyDescent="0.3"/>
    <row r="287" customFormat="1" ht="14.25" customHeight="1" x14ac:dyDescent="0.3"/>
    <row r="288" customFormat="1" ht="14.25" customHeight="1" x14ac:dyDescent="0.3"/>
    <row r="289" customFormat="1" ht="14.25" customHeight="1" x14ac:dyDescent="0.3"/>
    <row r="290" customFormat="1" ht="14.25" customHeight="1" x14ac:dyDescent="0.3"/>
    <row r="291" customFormat="1" ht="14.25" customHeight="1" x14ac:dyDescent="0.3"/>
    <row r="292" customFormat="1" ht="14.25" customHeight="1" x14ac:dyDescent="0.3"/>
    <row r="293" customFormat="1" ht="14.25" customHeight="1" x14ac:dyDescent="0.3"/>
    <row r="294" customFormat="1" ht="14.25" customHeight="1" x14ac:dyDescent="0.3"/>
    <row r="295" customFormat="1" ht="14.25" customHeight="1" x14ac:dyDescent="0.3"/>
    <row r="296" customFormat="1" ht="14.25" customHeight="1" x14ac:dyDescent="0.3"/>
    <row r="297" customFormat="1" ht="14.25" customHeight="1" x14ac:dyDescent="0.3"/>
    <row r="298" customFormat="1" ht="14.25" customHeight="1" x14ac:dyDescent="0.3"/>
    <row r="299" customFormat="1" ht="14.25" customHeight="1" x14ac:dyDescent="0.3"/>
    <row r="300" customFormat="1" ht="14.25" customHeight="1" x14ac:dyDescent="0.3"/>
    <row r="301" customFormat="1" ht="14.25" customHeight="1" x14ac:dyDescent="0.3"/>
    <row r="302" customFormat="1" ht="14.25" customHeight="1" x14ac:dyDescent="0.3"/>
    <row r="303" customFormat="1" ht="14.25" customHeight="1" x14ac:dyDescent="0.3"/>
    <row r="304" customFormat="1" ht="14.25" customHeight="1" x14ac:dyDescent="0.3"/>
    <row r="305" customFormat="1" ht="14.25" customHeight="1" x14ac:dyDescent="0.3"/>
    <row r="306" customFormat="1" ht="14.25" customHeight="1" x14ac:dyDescent="0.3"/>
    <row r="307" customFormat="1" ht="14.25" customHeight="1" x14ac:dyDescent="0.3"/>
    <row r="308" customFormat="1" ht="14.25" customHeight="1" x14ac:dyDescent="0.3"/>
    <row r="309" customFormat="1" ht="14.25" customHeight="1" x14ac:dyDescent="0.3"/>
    <row r="310" customFormat="1" ht="14.25" customHeight="1" x14ac:dyDescent="0.3"/>
    <row r="311" customFormat="1" ht="14.25" customHeight="1" x14ac:dyDescent="0.3"/>
    <row r="312" customFormat="1" ht="14.25" customHeight="1" x14ac:dyDescent="0.3"/>
    <row r="313" customFormat="1" ht="14.25" customHeight="1" x14ac:dyDescent="0.3"/>
    <row r="314" customFormat="1" ht="14.25" customHeight="1" x14ac:dyDescent="0.3"/>
    <row r="315" customFormat="1" ht="14.25" customHeight="1" x14ac:dyDescent="0.3"/>
    <row r="316" customFormat="1" ht="14.25" customHeight="1" x14ac:dyDescent="0.3"/>
    <row r="317" customFormat="1" ht="14.25" customHeight="1" x14ac:dyDescent="0.3"/>
    <row r="318" customFormat="1" ht="14.25" customHeight="1" x14ac:dyDescent="0.3"/>
    <row r="319" customFormat="1" ht="14.25" customHeight="1" x14ac:dyDescent="0.3"/>
    <row r="320" customFormat="1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  <row r="1000" customFormat="1" ht="14.25" customHeight="1" x14ac:dyDescent="0.3"/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3E9A3-D051-488B-81F3-34FC0F94B72F}">
  <sheetPr codeName="Sheet17"/>
  <dimension ref="C1:F1000"/>
  <sheetViews>
    <sheetView topLeftCell="A34" workbookViewId="0">
      <selection activeCell="I41" sqref="I41"/>
    </sheetView>
  </sheetViews>
  <sheetFormatPr defaultColWidth="14.44140625" defaultRowHeight="15" customHeight="1" x14ac:dyDescent="0.3"/>
  <cols>
    <col min="1" max="2" width="8.6640625" customWidth="1"/>
    <col min="3" max="3" width="11" customWidth="1"/>
    <col min="4" max="26" width="8.6640625" customWidth="1"/>
  </cols>
  <sheetData>
    <row r="1" spans="3:6" ht="14.25" customHeight="1" x14ac:dyDescent="0.3"/>
    <row r="2" spans="3:6" ht="14.25" customHeight="1" x14ac:dyDescent="0.3">
      <c r="C2" s="82" t="s">
        <v>291</v>
      </c>
    </row>
    <row r="3" spans="3:6" ht="14.25" customHeight="1" x14ac:dyDescent="0.3">
      <c r="C3" s="82" t="s">
        <v>285</v>
      </c>
    </row>
    <row r="4" spans="3:6" ht="14.25" customHeight="1" x14ac:dyDescent="0.3">
      <c r="C4" s="82" t="s">
        <v>292</v>
      </c>
      <c r="D4" s="101" t="s">
        <v>293</v>
      </c>
    </row>
    <row r="5" spans="3:6" ht="14.25" customHeight="1" x14ac:dyDescent="0.3">
      <c r="C5" s="103" t="s">
        <v>294</v>
      </c>
      <c r="D5" s="103" t="s">
        <v>295</v>
      </c>
      <c r="E5" s="101" t="s">
        <v>296</v>
      </c>
      <c r="F5" s="101" t="s">
        <v>297</v>
      </c>
    </row>
    <row r="6" spans="3:6" ht="14.25" customHeight="1" x14ac:dyDescent="0.3">
      <c r="C6" s="104">
        <v>130</v>
      </c>
      <c r="D6" s="104">
        <v>3504</v>
      </c>
    </row>
    <row r="7" spans="3:6" ht="14.25" customHeight="1" x14ac:dyDescent="0.3">
      <c r="C7" s="105">
        <v>165</v>
      </c>
      <c r="D7" s="105">
        <v>3693</v>
      </c>
    </row>
    <row r="8" spans="3:6" ht="14.25" customHeight="1" x14ac:dyDescent="0.3">
      <c r="C8" s="104">
        <v>150</v>
      </c>
      <c r="D8" s="104">
        <v>3436</v>
      </c>
    </row>
    <row r="9" spans="3:6" ht="14.25" customHeight="1" x14ac:dyDescent="0.3">
      <c r="C9" s="105">
        <v>150</v>
      </c>
      <c r="D9" s="105">
        <v>3433</v>
      </c>
    </row>
    <row r="10" spans="3:6" ht="14.25" customHeight="1" x14ac:dyDescent="0.3">
      <c r="C10" s="104">
        <v>140</v>
      </c>
      <c r="D10" s="104">
        <v>3449</v>
      </c>
    </row>
    <row r="11" spans="3:6" ht="14.25" customHeight="1" x14ac:dyDescent="0.3">
      <c r="C11" s="105">
        <v>198</v>
      </c>
      <c r="D11" s="105">
        <v>4341</v>
      </c>
    </row>
    <row r="12" spans="3:6" ht="14.25" customHeight="1" x14ac:dyDescent="0.3">
      <c r="C12" s="104">
        <v>220</v>
      </c>
      <c r="D12" s="104">
        <v>4354</v>
      </c>
    </row>
    <row r="13" spans="3:6" ht="14.25" customHeight="1" x14ac:dyDescent="0.3">
      <c r="C13" s="105">
        <v>215</v>
      </c>
      <c r="D13" s="105">
        <v>4312</v>
      </c>
    </row>
    <row r="14" spans="3:6" ht="14.25" customHeight="1" x14ac:dyDescent="0.3">
      <c r="C14" s="104">
        <v>225</v>
      </c>
      <c r="D14" s="104">
        <v>4425</v>
      </c>
    </row>
    <row r="15" spans="3:6" ht="14.25" customHeight="1" x14ac:dyDescent="0.3">
      <c r="C15" s="105">
        <v>190</v>
      </c>
      <c r="D15" s="105">
        <v>3850</v>
      </c>
    </row>
    <row r="16" spans="3:6" ht="14.25" customHeight="1" x14ac:dyDescent="0.3">
      <c r="C16" s="104">
        <v>170</v>
      </c>
      <c r="D16" s="104">
        <v>3563</v>
      </c>
    </row>
    <row r="17" spans="3:4" ht="14.25" customHeight="1" x14ac:dyDescent="0.3">
      <c r="C17" s="105">
        <v>160</v>
      </c>
      <c r="D17" s="105">
        <v>3609</v>
      </c>
    </row>
    <row r="18" spans="3:4" ht="14.25" customHeight="1" x14ac:dyDescent="0.3">
      <c r="C18" s="104">
        <v>150</v>
      </c>
      <c r="D18" s="104">
        <v>3761</v>
      </c>
    </row>
    <row r="19" spans="3:4" ht="14.25" customHeight="1" x14ac:dyDescent="0.3">
      <c r="C19" s="105">
        <v>225</v>
      </c>
      <c r="D19" s="105">
        <v>3086</v>
      </c>
    </row>
    <row r="20" spans="3:4" ht="14.25" customHeight="1" x14ac:dyDescent="0.3">
      <c r="C20" s="104">
        <v>95</v>
      </c>
      <c r="D20" s="104">
        <v>2372</v>
      </c>
    </row>
    <row r="21" spans="3:4" ht="14.25" customHeight="1" x14ac:dyDescent="0.3">
      <c r="C21" s="105">
        <v>95</v>
      </c>
      <c r="D21" s="105">
        <v>2833</v>
      </c>
    </row>
    <row r="22" spans="3:4" ht="14.25" customHeight="1" x14ac:dyDescent="0.3">
      <c r="C22" s="104">
        <v>97</v>
      </c>
      <c r="D22" s="104">
        <v>2774</v>
      </c>
    </row>
    <row r="23" spans="3:4" ht="14.25" customHeight="1" x14ac:dyDescent="0.3">
      <c r="C23" s="105">
        <v>85</v>
      </c>
      <c r="D23" s="105">
        <v>2587</v>
      </c>
    </row>
    <row r="24" spans="3:4" ht="14.25" customHeight="1" x14ac:dyDescent="0.3">
      <c r="C24" s="104">
        <v>88</v>
      </c>
      <c r="D24" s="104">
        <v>2130</v>
      </c>
    </row>
    <row r="25" spans="3:4" ht="14.25" customHeight="1" x14ac:dyDescent="0.3">
      <c r="C25" s="105">
        <v>46</v>
      </c>
      <c r="D25" s="105">
        <v>1835</v>
      </c>
    </row>
    <row r="26" spans="3:4" ht="14.25" customHeight="1" x14ac:dyDescent="0.3">
      <c r="C26" s="104">
        <v>87</v>
      </c>
      <c r="D26" s="104">
        <v>2672</v>
      </c>
    </row>
    <row r="27" spans="3:4" ht="14.25" customHeight="1" x14ac:dyDescent="0.3">
      <c r="C27" s="105">
        <v>90</v>
      </c>
      <c r="D27" s="105">
        <v>2430</v>
      </c>
    </row>
    <row r="28" spans="3:4" ht="14.25" customHeight="1" x14ac:dyDescent="0.3">
      <c r="C28" s="104">
        <v>95</v>
      </c>
      <c r="D28" s="104">
        <v>2375</v>
      </c>
    </row>
    <row r="29" spans="3:4" ht="14.25" customHeight="1" x14ac:dyDescent="0.3">
      <c r="C29" s="105">
        <v>113</v>
      </c>
      <c r="D29" s="105">
        <v>2234</v>
      </c>
    </row>
    <row r="30" spans="3:4" ht="14.25" customHeight="1" x14ac:dyDescent="0.3">
      <c r="C30" s="104">
        <v>90</v>
      </c>
      <c r="D30" s="104">
        <v>2648</v>
      </c>
    </row>
    <row r="31" spans="3:4" ht="14.25" customHeight="1" x14ac:dyDescent="0.3">
      <c r="C31" s="105">
        <v>215</v>
      </c>
      <c r="D31" s="105">
        <v>4615</v>
      </c>
    </row>
    <row r="32" spans="3:4" ht="14.25" customHeight="1" x14ac:dyDescent="0.3">
      <c r="C32" s="104">
        <v>200</v>
      </c>
      <c r="D32" s="104">
        <v>4376</v>
      </c>
    </row>
    <row r="33" spans="3:4" ht="14.25" customHeight="1" x14ac:dyDescent="0.3">
      <c r="C33" s="105">
        <v>210</v>
      </c>
      <c r="D33" s="105">
        <v>4382</v>
      </c>
    </row>
    <row r="34" spans="3:4" ht="14.25" customHeight="1" x14ac:dyDescent="0.3">
      <c r="C34" s="104">
        <v>193</v>
      </c>
      <c r="D34" s="104">
        <v>4732</v>
      </c>
    </row>
    <row r="35" spans="3:4" ht="14.25" customHeight="1" x14ac:dyDescent="0.3">
      <c r="C35" s="105">
        <v>88</v>
      </c>
      <c r="D35" s="105">
        <v>2130</v>
      </c>
    </row>
    <row r="36" spans="3:4" ht="14.25" customHeight="1" x14ac:dyDescent="0.3">
      <c r="C36" s="104">
        <v>90</v>
      </c>
      <c r="D36" s="104">
        <v>2264</v>
      </c>
    </row>
    <row r="37" spans="3:4" ht="14.25" customHeight="1" x14ac:dyDescent="0.3">
      <c r="C37" s="105">
        <v>95</v>
      </c>
      <c r="D37" s="105">
        <v>2228</v>
      </c>
    </row>
    <row r="38" spans="3:4" ht="14.25" customHeight="1" x14ac:dyDescent="0.3"/>
    <row r="39" spans="3:4" ht="14.25" customHeight="1" x14ac:dyDescent="0.3"/>
    <row r="40" spans="3:4" ht="14.25" customHeight="1" x14ac:dyDescent="0.3"/>
    <row r="41" spans="3:4" ht="14.25" customHeight="1" x14ac:dyDescent="0.3"/>
    <row r="42" spans="3:4" ht="14.25" customHeight="1" x14ac:dyDescent="0.3"/>
    <row r="43" spans="3:4" ht="14.25" customHeight="1" x14ac:dyDescent="0.3"/>
    <row r="44" spans="3:4" ht="14.25" customHeight="1" x14ac:dyDescent="0.3"/>
    <row r="45" spans="3:4" ht="14.25" customHeight="1" x14ac:dyDescent="0.3"/>
    <row r="46" spans="3:4" ht="14.25" customHeight="1" x14ac:dyDescent="0.3"/>
    <row r="47" spans="3:4" ht="14.25" customHeight="1" x14ac:dyDescent="0.3"/>
    <row r="48" spans="3:4" ht="14.25" customHeight="1" x14ac:dyDescent="0.3"/>
    <row r="49" customFormat="1" ht="14.25" customHeight="1" x14ac:dyDescent="0.3"/>
    <row r="50" customFormat="1" ht="14.25" customHeight="1" x14ac:dyDescent="0.3"/>
    <row r="51" customFormat="1" ht="14.25" customHeight="1" x14ac:dyDescent="0.3"/>
    <row r="52" customFormat="1" ht="14.25" customHeight="1" x14ac:dyDescent="0.3"/>
    <row r="53" customFormat="1" ht="14.25" customHeight="1" x14ac:dyDescent="0.3"/>
    <row r="54" customFormat="1" ht="14.25" customHeight="1" x14ac:dyDescent="0.3"/>
    <row r="55" customFormat="1" ht="14.25" customHeight="1" x14ac:dyDescent="0.3"/>
    <row r="56" customFormat="1" ht="14.25" customHeight="1" x14ac:dyDescent="0.3"/>
    <row r="57" customFormat="1" ht="14.25" customHeight="1" x14ac:dyDescent="0.3"/>
    <row r="58" customFormat="1" ht="14.25" customHeight="1" x14ac:dyDescent="0.3"/>
    <row r="59" customFormat="1" ht="14.25" customHeight="1" x14ac:dyDescent="0.3"/>
    <row r="60" customFormat="1" ht="14.25" customHeight="1" x14ac:dyDescent="0.3"/>
    <row r="61" customFormat="1" ht="14.25" customHeight="1" x14ac:dyDescent="0.3"/>
    <row r="62" customFormat="1" ht="14.25" customHeight="1" x14ac:dyDescent="0.3"/>
    <row r="63" customFormat="1" ht="14.25" customHeight="1" x14ac:dyDescent="0.3"/>
    <row r="64" customFormat="1" ht="14.25" customHeight="1" x14ac:dyDescent="0.3"/>
    <row r="65" customFormat="1" ht="14.25" customHeight="1" x14ac:dyDescent="0.3"/>
    <row r="66" customFormat="1" ht="14.25" customHeight="1" x14ac:dyDescent="0.3"/>
    <row r="67" customFormat="1" ht="14.25" customHeight="1" x14ac:dyDescent="0.3"/>
    <row r="68" customFormat="1" ht="14.25" customHeight="1" x14ac:dyDescent="0.3"/>
    <row r="69" customFormat="1" ht="14.25" customHeight="1" x14ac:dyDescent="0.3"/>
    <row r="70" customFormat="1" ht="14.25" customHeight="1" x14ac:dyDescent="0.3"/>
    <row r="71" customFormat="1" ht="14.25" customHeight="1" x14ac:dyDescent="0.3"/>
    <row r="72" customFormat="1" ht="14.25" customHeight="1" x14ac:dyDescent="0.3"/>
    <row r="73" customFormat="1" ht="14.25" customHeight="1" x14ac:dyDescent="0.3"/>
    <row r="74" customFormat="1" ht="14.25" customHeight="1" x14ac:dyDescent="0.3"/>
    <row r="75" customFormat="1" ht="14.25" customHeight="1" x14ac:dyDescent="0.3"/>
    <row r="76" customFormat="1" ht="14.25" customHeight="1" x14ac:dyDescent="0.3"/>
    <row r="77" customFormat="1" ht="14.25" customHeight="1" x14ac:dyDescent="0.3"/>
    <row r="78" customFormat="1" ht="14.25" customHeight="1" x14ac:dyDescent="0.3"/>
    <row r="79" customFormat="1" ht="14.25" customHeight="1" x14ac:dyDescent="0.3"/>
    <row r="80" customFormat="1" ht="14.25" customHeight="1" x14ac:dyDescent="0.3"/>
    <row r="81" customFormat="1" ht="14.25" customHeight="1" x14ac:dyDescent="0.3"/>
    <row r="82" customFormat="1" ht="14.25" customHeight="1" x14ac:dyDescent="0.3"/>
    <row r="83" customFormat="1" ht="14.25" customHeight="1" x14ac:dyDescent="0.3"/>
    <row r="84" customFormat="1" ht="14.25" customHeight="1" x14ac:dyDescent="0.3"/>
    <row r="85" customFormat="1" ht="14.25" customHeight="1" x14ac:dyDescent="0.3"/>
    <row r="86" customFormat="1" ht="14.25" customHeight="1" x14ac:dyDescent="0.3"/>
    <row r="87" customFormat="1" ht="14.25" customHeight="1" x14ac:dyDescent="0.3"/>
    <row r="88" customFormat="1" ht="14.25" customHeight="1" x14ac:dyDescent="0.3"/>
    <row r="89" customFormat="1" ht="14.25" customHeight="1" x14ac:dyDescent="0.3"/>
    <row r="90" customFormat="1" ht="14.25" customHeight="1" x14ac:dyDescent="0.3"/>
    <row r="91" customFormat="1" ht="14.25" customHeight="1" x14ac:dyDescent="0.3"/>
    <row r="92" customFormat="1" ht="14.25" customHeight="1" x14ac:dyDescent="0.3"/>
    <row r="93" customFormat="1" ht="14.25" customHeight="1" x14ac:dyDescent="0.3"/>
    <row r="94" customFormat="1" ht="14.25" customHeight="1" x14ac:dyDescent="0.3"/>
    <row r="95" customFormat="1" ht="14.25" customHeight="1" x14ac:dyDescent="0.3"/>
    <row r="96" customFormat="1" ht="14.25" customHeight="1" x14ac:dyDescent="0.3"/>
    <row r="97" customFormat="1" ht="14.25" customHeight="1" x14ac:dyDescent="0.3"/>
    <row r="98" customFormat="1" ht="14.25" customHeight="1" x14ac:dyDescent="0.3"/>
    <row r="99" customFormat="1" ht="14.25" customHeight="1" x14ac:dyDescent="0.3"/>
    <row r="100" customFormat="1" ht="14.25" customHeight="1" x14ac:dyDescent="0.3"/>
    <row r="101" customFormat="1" ht="14.25" customHeight="1" x14ac:dyDescent="0.3"/>
    <row r="102" customFormat="1" ht="14.25" customHeight="1" x14ac:dyDescent="0.3"/>
    <row r="103" customFormat="1" ht="14.25" customHeight="1" x14ac:dyDescent="0.3"/>
    <row r="104" customFormat="1" ht="14.25" customHeight="1" x14ac:dyDescent="0.3"/>
    <row r="105" customFormat="1" ht="14.25" customHeight="1" x14ac:dyDescent="0.3"/>
    <row r="106" customFormat="1" ht="14.25" customHeight="1" x14ac:dyDescent="0.3"/>
    <row r="107" customFormat="1" ht="14.25" customHeight="1" x14ac:dyDescent="0.3"/>
    <row r="108" customFormat="1" ht="14.25" customHeight="1" x14ac:dyDescent="0.3"/>
    <row r="109" customFormat="1" ht="14.25" customHeight="1" x14ac:dyDescent="0.3"/>
    <row r="110" customFormat="1" ht="14.25" customHeight="1" x14ac:dyDescent="0.3"/>
    <row r="111" customFormat="1" ht="14.25" customHeight="1" x14ac:dyDescent="0.3"/>
    <row r="112" customFormat="1" ht="14.25" customHeight="1" x14ac:dyDescent="0.3"/>
    <row r="113" customFormat="1" ht="14.25" customHeight="1" x14ac:dyDescent="0.3"/>
    <row r="114" customFormat="1" ht="14.25" customHeight="1" x14ac:dyDescent="0.3"/>
    <row r="115" customFormat="1" ht="14.25" customHeight="1" x14ac:dyDescent="0.3"/>
    <row r="116" customFormat="1" ht="14.25" customHeight="1" x14ac:dyDescent="0.3"/>
    <row r="117" customFormat="1" ht="14.25" customHeight="1" x14ac:dyDescent="0.3"/>
    <row r="118" customFormat="1" ht="14.25" customHeight="1" x14ac:dyDescent="0.3"/>
    <row r="119" customFormat="1" ht="14.25" customHeight="1" x14ac:dyDescent="0.3"/>
    <row r="120" customFormat="1" ht="14.25" customHeight="1" x14ac:dyDescent="0.3"/>
    <row r="121" customFormat="1" ht="14.25" customHeight="1" x14ac:dyDescent="0.3"/>
    <row r="122" customFormat="1" ht="14.25" customHeight="1" x14ac:dyDescent="0.3"/>
    <row r="123" customFormat="1" ht="14.25" customHeight="1" x14ac:dyDescent="0.3"/>
    <row r="124" customFormat="1" ht="14.25" customHeight="1" x14ac:dyDescent="0.3"/>
    <row r="125" customFormat="1" ht="14.25" customHeight="1" x14ac:dyDescent="0.3"/>
    <row r="126" customFormat="1" ht="14.25" customHeight="1" x14ac:dyDescent="0.3"/>
    <row r="127" customFormat="1" ht="14.25" customHeight="1" x14ac:dyDescent="0.3"/>
    <row r="128" customFormat="1" ht="14.25" customHeight="1" x14ac:dyDescent="0.3"/>
    <row r="129" customFormat="1" ht="14.25" customHeight="1" x14ac:dyDescent="0.3"/>
    <row r="130" customFormat="1" ht="14.25" customHeight="1" x14ac:dyDescent="0.3"/>
    <row r="131" customFormat="1" ht="14.25" customHeight="1" x14ac:dyDescent="0.3"/>
    <row r="132" customFormat="1" ht="14.25" customHeight="1" x14ac:dyDescent="0.3"/>
    <row r="133" customFormat="1" ht="14.25" customHeight="1" x14ac:dyDescent="0.3"/>
    <row r="134" customFormat="1" ht="14.25" customHeight="1" x14ac:dyDescent="0.3"/>
    <row r="135" customFormat="1" ht="14.25" customHeight="1" x14ac:dyDescent="0.3"/>
    <row r="136" customFormat="1" ht="14.25" customHeight="1" x14ac:dyDescent="0.3"/>
    <row r="137" customFormat="1" ht="14.25" customHeight="1" x14ac:dyDescent="0.3"/>
    <row r="138" customFormat="1" ht="14.25" customHeight="1" x14ac:dyDescent="0.3"/>
    <row r="139" customFormat="1" ht="14.25" customHeight="1" x14ac:dyDescent="0.3"/>
    <row r="140" customFormat="1" ht="14.25" customHeight="1" x14ac:dyDescent="0.3"/>
    <row r="141" customFormat="1" ht="14.25" customHeight="1" x14ac:dyDescent="0.3"/>
    <row r="142" customFormat="1" ht="14.25" customHeight="1" x14ac:dyDescent="0.3"/>
    <row r="143" customFormat="1" ht="14.25" customHeight="1" x14ac:dyDescent="0.3"/>
    <row r="144" customFormat="1" ht="14.25" customHeight="1" x14ac:dyDescent="0.3"/>
    <row r="145" customFormat="1" ht="14.25" customHeight="1" x14ac:dyDescent="0.3"/>
    <row r="146" customFormat="1" ht="14.25" customHeight="1" x14ac:dyDescent="0.3"/>
    <row r="147" customFormat="1" ht="14.25" customHeight="1" x14ac:dyDescent="0.3"/>
    <row r="148" customFormat="1" ht="14.25" customHeight="1" x14ac:dyDescent="0.3"/>
    <row r="149" customFormat="1" ht="14.25" customHeight="1" x14ac:dyDescent="0.3"/>
    <row r="150" customFormat="1" ht="14.25" customHeight="1" x14ac:dyDescent="0.3"/>
    <row r="151" customFormat="1" ht="14.25" customHeight="1" x14ac:dyDescent="0.3"/>
    <row r="152" customFormat="1" ht="14.25" customHeight="1" x14ac:dyDescent="0.3"/>
    <row r="153" customFormat="1" ht="14.25" customHeight="1" x14ac:dyDescent="0.3"/>
    <row r="154" customFormat="1" ht="14.25" customHeight="1" x14ac:dyDescent="0.3"/>
    <row r="155" customFormat="1" ht="14.25" customHeight="1" x14ac:dyDescent="0.3"/>
    <row r="156" customFormat="1" ht="14.25" customHeight="1" x14ac:dyDescent="0.3"/>
    <row r="157" customFormat="1" ht="14.25" customHeight="1" x14ac:dyDescent="0.3"/>
    <row r="158" customFormat="1" ht="14.25" customHeight="1" x14ac:dyDescent="0.3"/>
    <row r="159" customFormat="1" ht="14.25" customHeight="1" x14ac:dyDescent="0.3"/>
    <row r="160" customFormat="1" ht="14.25" customHeight="1" x14ac:dyDescent="0.3"/>
    <row r="161" customFormat="1" ht="14.25" customHeight="1" x14ac:dyDescent="0.3"/>
    <row r="162" customFormat="1" ht="14.25" customHeight="1" x14ac:dyDescent="0.3"/>
    <row r="163" customFormat="1" ht="14.25" customHeight="1" x14ac:dyDescent="0.3"/>
    <row r="164" customFormat="1" ht="14.25" customHeight="1" x14ac:dyDescent="0.3"/>
    <row r="165" customFormat="1" ht="14.25" customHeight="1" x14ac:dyDescent="0.3"/>
    <row r="166" customFormat="1" ht="14.25" customHeight="1" x14ac:dyDescent="0.3"/>
    <row r="167" customFormat="1" ht="14.25" customHeight="1" x14ac:dyDescent="0.3"/>
    <row r="168" customFormat="1" ht="14.25" customHeight="1" x14ac:dyDescent="0.3"/>
    <row r="169" customFormat="1" ht="14.25" customHeight="1" x14ac:dyDescent="0.3"/>
    <row r="170" customFormat="1" ht="14.25" customHeight="1" x14ac:dyDescent="0.3"/>
    <row r="171" customFormat="1" ht="14.25" customHeight="1" x14ac:dyDescent="0.3"/>
    <row r="172" customFormat="1" ht="14.25" customHeight="1" x14ac:dyDescent="0.3"/>
    <row r="173" customFormat="1" ht="14.25" customHeight="1" x14ac:dyDescent="0.3"/>
    <row r="174" customFormat="1" ht="14.25" customHeight="1" x14ac:dyDescent="0.3"/>
    <row r="175" customFormat="1" ht="14.25" customHeight="1" x14ac:dyDescent="0.3"/>
    <row r="176" customFormat="1" ht="14.25" customHeight="1" x14ac:dyDescent="0.3"/>
    <row r="177" customFormat="1" ht="14.25" customHeight="1" x14ac:dyDescent="0.3"/>
    <row r="178" customFormat="1" ht="14.25" customHeight="1" x14ac:dyDescent="0.3"/>
    <row r="179" customFormat="1" ht="14.25" customHeight="1" x14ac:dyDescent="0.3"/>
    <row r="180" customFormat="1" ht="14.25" customHeight="1" x14ac:dyDescent="0.3"/>
    <row r="181" customFormat="1" ht="14.25" customHeight="1" x14ac:dyDescent="0.3"/>
    <row r="182" customFormat="1" ht="14.25" customHeight="1" x14ac:dyDescent="0.3"/>
    <row r="183" customFormat="1" ht="14.25" customHeight="1" x14ac:dyDescent="0.3"/>
    <row r="184" customFormat="1" ht="14.25" customHeight="1" x14ac:dyDescent="0.3"/>
    <row r="185" customFormat="1" ht="14.25" customHeight="1" x14ac:dyDescent="0.3"/>
    <row r="186" customFormat="1" ht="14.25" customHeight="1" x14ac:dyDescent="0.3"/>
    <row r="187" customFormat="1" ht="14.25" customHeight="1" x14ac:dyDescent="0.3"/>
    <row r="188" customFormat="1" ht="14.25" customHeight="1" x14ac:dyDescent="0.3"/>
    <row r="189" customFormat="1" ht="14.25" customHeight="1" x14ac:dyDescent="0.3"/>
    <row r="190" customFormat="1" ht="14.25" customHeight="1" x14ac:dyDescent="0.3"/>
    <row r="191" customFormat="1" ht="14.25" customHeight="1" x14ac:dyDescent="0.3"/>
    <row r="192" customFormat="1" ht="14.25" customHeight="1" x14ac:dyDescent="0.3"/>
    <row r="193" customFormat="1" ht="14.25" customHeight="1" x14ac:dyDescent="0.3"/>
    <row r="194" customFormat="1" ht="14.25" customHeight="1" x14ac:dyDescent="0.3"/>
    <row r="195" customFormat="1" ht="14.25" customHeight="1" x14ac:dyDescent="0.3"/>
    <row r="196" customFormat="1" ht="14.25" customHeight="1" x14ac:dyDescent="0.3"/>
    <row r="197" customFormat="1" ht="14.25" customHeight="1" x14ac:dyDescent="0.3"/>
    <row r="198" customFormat="1" ht="14.25" customHeight="1" x14ac:dyDescent="0.3"/>
    <row r="199" customFormat="1" ht="14.25" customHeight="1" x14ac:dyDescent="0.3"/>
    <row r="200" customFormat="1" ht="14.25" customHeight="1" x14ac:dyDescent="0.3"/>
    <row r="201" customFormat="1" ht="14.25" customHeight="1" x14ac:dyDescent="0.3"/>
    <row r="202" customFormat="1" ht="14.25" customHeight="1" x14ac:dyDescent="0.3"/>
    <row r="203" customFormat="1" ht="14.25" customHeight="1" x14ac:dyDescent="0.3"/>
    <row r="204" customFormat="1" ht="14.25" customHeight="1" x14ac:dyDescent="0.3"/>
    <row r="205" customFormat="1" ht="14.25" customHeight="1" x14ac:dyDescent="0.3"/>
    <row r="206" customFormat="1" ht="14.25" customHeight="1" x14ac:dyDescent="0.3"/>
    <row r="207" customFormat="1" ht="14.25" customHeight="1" x14ac:dyDescent="0.3"/>
    <row r="208" customFormat="1" ht="14.25" customHeight="1" x14ac:dyDescent="0.3"/>
    <row r="209" customFormat="1" ht="14.25" customHeight="1" x14ac:dyDescent="0.3"/>
    <row r="210" customFormat="1" ht="14.25" customHeight="1" x14ac:dyDescent="0.3"/>
    <row r="211" customFormat="1" ht="14.25" customHeight="1" x14ac:dyDescent="0.3"/>
    <row r="212" customFormat="1" ht="14.25" customHeight="1" x14ac:dyDescent="0.3"/>
    <row r="213" customFormat="1" ht="14.25" customHeight="1" x14ac:dyDescent="0.3"/>
    <row r="214" customFormat="1" ht="14.25" customHeight="1" x14ac:dyDescent="0.3"/>
    <row r="215" customFormat="1" ht="14.25" customHeight="1" x14ac:dyDescent="0.3"/>
    <row r="216" customFormat="1" ht="14.25" customHeight="1" x14ac:dyDescent="0.3"/>
    <row r="217" customFormat="1" ht="14.25" customHeight="1" x14ac:dyDescent="0.3"/>
    <row r="218" customFormat="1" ht="14.25" customHeight="1" x14ac:dyDescent="0.3"/>
    <row r="219" customFormat="1" ht="14.25" customHeight="1" x14ac:dyDescent="0.3"/>
    <row r="220" customFormat="1" ht="14.25" customHeight="1" x14ac:dyDescent="0.3"/>
    <row r="221" customFormat="1" ht="14.25" customHeight="1" x14ac:dyDescent="0.3"/>
    <row r="222" customFormat="1" ht="14.25" customHeight="1" x14ac:dyDescent="0.3"/>
    <row r="223" customFormat="1" ht="14.25" customHeight="1" x14ac:dyDescent="0.3"/>
    <row r="224" customFormat="1" ht="14.25" customHeight="1" x14ac:dyDescent="0.3"/>
    <row r="225" customFormat="1" ht="14.25" customHeight="1" x14ac:dyDescent="0.3"/>
    <row r="226" customFormat="1" ht="14.25" customHeight="1" x14ac:dyDescent="0.3"/>
    <row r="227" customFormat="1" ht="14.25" customHeight="1" x14ac:dyDescent="0.3"/>
    <row r="228" customFormat="1" ht="14.25" customHeight="1" x14ac:dyDescent="0.3"/>
    <row r="229" customFormat="1" ht="14.25" customHeight="1" x14ac:dyDescent="0.3"/>
    <row r="230" customFormat="1" ht="14.25" customHeight="1" x14ac:dyDescent="0.3"/>
    <row r="231" customFormat="1" ht="14.25" customHeight="1" x14ac:dyDescent="0.3"/>
    <row r="232" customFormat="1" ht="14.25" customHeight="1" x14ac:dyDescent="0.3"/>
    <row r="233" customFormat="1" ht="14.25" customHeight="1" x14ac:dyDescent="0.3"/>
    <row r="234" customFormat="1" ht="14.25" customHeight="1" x14ac:dyDescent="0.3"/>
    <row r="235" customFormat="1" ht="14.25" customHeight="1" x14ac:dyDescent="0.3"/>
    <row r="236" customFormat="1" ht="14.25" customHeight="1" x14ac:dyDescent="0.3"/>
    <row r="237" customFormat="1" ht="14.25" customHeight="1" x14ac:dyDescent="0.3"/>
    <row r="238" customFormat="1" ht="14.25" customHeight="1" x14ac:dyDescent="0.3"/>
    <row r="239" customFormat="1" ht="14.25" customHeight="1" x14ac:dyDescent="0.3"/>
    <row r="240" customFormat="1" ht="14.25" customHeight="1" x14ac:dyDescent="0.3"/>
    <row r="241" customFormat="1" ht="14.25" customHeight="1" x14ac:dyDescent="0.3"/>
    <row r="242" customFormat="1" ht="14.25" customHeight="1" x14ac:dyDescent="0.3"/>
    <row r="243" customFormat="1" ht="14.25" customHeight="1" x14ac:dyDescent="0.3"/>
    <row r="244" customFormat="1" ht="14.25" customHeight="1" x14ac:dyDescent="0.3"/>
    <row r="245" customFormat="1" ht="14.25" customHeight="1" x14ac:dyDescent="0.3"/>
    <row r="246" customFormat="1" ht="14.25" customHeight="1" x14ac:dyDescent="0.3"/>
    <row r="247" customFormat="1" ht="14.25" customHeight="1" x14ac:dyDescent="0.3"/>
    <row r="248" customFormat="1" ht="14.25" customHeight="1" x14ac:dyDescent="0.3"/>
    <row r="249" customFormat="1" ht="14.25" customHeight="1" x14ac:dyDescent="0.3"/>
    <row r="250" customFormat="1" ht="14.25" customHeight="1" x14ac:dyDescent="0.3"/>
    <row r="251" customFormat="1" ht="14.25" customHeight="1" x14ac:dyDescent="0.3"/>
    <row r="252" customFormat="1" ht="14.25" customHeight="1" x14ac:dyDescent="0.3"/>
    <row r="253" customFormat="1" ht="14.25" customHeight="1" x14ac:dyDescent="0.3"/>
    <row r="254" customFormat="1" ht="14.25" customHeight="1" x14ac:dyDescent="0.3"/>
    <row r="255" customFormat="1" ht="14.25" customHeight="1" x14ac:dyDescent="0.3"/>
    <row r="256" customFormat="1" ht="14.25" customHeight="1" x14ac:dyDescent="0.3"/>
    <row r="257" customFormat="1" ht="14.25" customHeight="1" x14ac:dyDescent="0.3"/>
    <row r="258" customFormat="1" ht="14.25" customHeight="1" x14ac:dyDescent="0.3"/>
    <row r="259" customFormat="1" ht="14.25" customHeight="1" x14ac:dyDescent="0.3"/>
    <row r="260" customFormat="1" ht="14.25" customHeight="1" x14ac:dyDescent="0.3"/>
    <row r="261" customFormat="1" ht="14.25" customHeight="1" x14ac:dyDescent="0.3"/>
    <row r="262" customFormat="1" ht="14.25" customHeight="1" x14ac:dyDescent="0.3"/>
    <row r="263" customFormat="1" ht="14.25" customHeight="1" x14ac:dyDescent="0.3"/>
    <row r="264" customFormat="1" ht="14.25" customHeight="1" x14ac:dyDescent="0.3"/>
    <row r="265" customFormat="1" ht="14.25" customHeight="1" x14ac:dyDescent="0.3"/>
    <row r="266" customFormat="1" ht="14.25" customHeight="1" x14ac:dyDescent="0.3"/>
    <row r="267" customFormat="1" ht="14.25" customHeight="1" x14ac:dyDescent="0.3"/>
    <row r="268" customFormat="1" ht="14.25" customHeight="1" x14ac:dyDescent="0.3"/>
    <row r="269" customFormat="1" ht="14.25" customHeight="1" x14ac:dyDescent="0.3"/>
    <row r="270" customFormat="1" ht="14.25" customHeight="1" x14ac:dyDescent="0.3"/>
    <row r="271" customFormat="1" ht="14.25" customHeight="1" x14ac:dyDescent="0.3"/>
    <row r="272" customFormat="1" ht="14.25" customHeight="1" x14ac:dyDescent="0.3"/>
    <row r="273" customFormat="1" ht="14.25" customHeight="1" x14ac:dyDescent="0.3"/>
    <row r="274" customFormat="1" ht="14.25" customHeight="1" x14ac:dyDescent="0.3"/>
    <row r="275" customFormat="1" ht="14.25" customHeight="1" x14ac:dyDescent="0.3"/>
    <row r="276" customFormat="1" ht="14.25" customHeight="1" x14ac:dyDescent="0.3"/>
    <row r="277" customFormat="1" ht="14.25" customHeight="1" x14ac:dyDescent="0.3"/>
    <row r="278" customFormat="1" ht="14.25" customHeight="1" x14ac:dyDescent="0.3"/>
    <row r="279" customFormat="1" ht="14.25" customHeight="1" x14ac:dyDescent="0.3"/>
    <row r="280" customFormat="1" ht="14.25" customHeight="1" x14ac:dyDescent="0.3"/>
    <row r="281" customFormat="1" ht="14.25" customHeight="1" x14ac:dyDescent="0.3"/>
    <row r="282" customFormat="1" ht="14.25" customHeight="1" x14ac:dyDescent="0.3"/>
    <row r="283" customFormat="1" ht="14.25" customHeight="1" x14ac:dyDescent="0.3"/>
    <row r="284" customFormat="1" ht="14.25" customHeight="1" x14ac:dyDescent="0.3"/>
    <row r="285" customFormat="1" ht="14.25" customHeight="1" x14ac:dyDescent="0.3"/>
    <row r="286" customFormat="1" ht="14.25" customHeight="1" x14ac:dyDescent="0.3"/>
    <row r="287" customFormat="1" ht="14.25" customHeight="1" x14ac:dyDescent="0.3"/>
    <row r="288" customFormat="1" ht="14.25" customHeight="1" x14ac:dyDescent="0.3"/>
    <row r="289" customFormat="1" ht="14.25" customHeight="1" x14ac:dyDescent="0.3"/>
    <row r="290" customFormat="1" ht="14.25" customHeight="1" x14ac:dyDescent="0.3"/>
    <row r="291" customFormat="1" ht="14.25" customHeight="1" x14ac:dyDescent="0.3"/>
    <row r="292" customFormat="1" ht="14.25" customHeight="1" x14ac:dyDescent="0.3"/>
    <row r="293" customFormat="1" ht="14.25" customHeight="1" x14ac:dyDescent="0.3"/>
    <row r="294" customFormat="1" ht="14.25" customHeight="1" x14ac:dyDescent="0.3"/>
    <row r="295" customFormat="1" ht="14.25" customHeight="1" x14ac:dyDescent="0.3"/>
    <row r="296" customFormat="1" ht="14.25" customHeight="1" x14ac:dyDescent="0.3"/>
    <row r="297" customFormat="1" ht="14.25" customHeight="1" x14ac:dyDescent="0.3"/>
    <row r="298" customFormat="1" ht="14.25" customHeight="1" x14ac:dyDescent="0.3"/>
    <row r="299" customFormat="1" ht="14.25" customHeight="1" x14ac:dyDescent="0.3"/>
    <row r="300" customFormat="1" ht="14.25" customHeight="1" x14ac:dyDescent="0.3"/>
    <row r="301" customFormat="1" ht="14.25" customHeight="1" x14ac:dyDescent="0.3"/>
    <row r="302" customFormat="1" ht="14.25" customHeight="1" x14ac:dyDescent="0.3"/>
    <row r="303" customFormat="1" ht="14.25" customHeight="1" x14ac:dyDescent="0.3"/>
    <row r="304" customFormat="1" ht="14.25" customHeight="1" x14ac:dyDescent="0.3"/>
    <row r="305" customFormat="1" ht="14.25" customHeight="1" x14ac:dyDescent="0.3"/>
    <row r="306" customFormat="1" ht="14.25" customHeight="1" x14ac:dyDescent="0.3"/>
    <row r="307" customFormat="1" ht="14.25" customHeight="1" x14ac:dyDescent="0.3"/>
    <row r="308" customFormat="1" ht="14.25" customHeight="1" x14ac:dyDescent="0.3"/>
    <row r="309" customFormat="1" ht="14.25" customHeight="1" x14ac:dyDescent="0.3"/>
    <row r="310" customFormat="1" ht="14.25" customHeight="1" x14ac:dyDescent="0.3"/>
    <row r="311" customFormat="1" ht="14.25" customHeight="1" x14ac:dyDescent="0.3"/>
    <row r="312" customFormat="1" ht="14.25" customHeight="1" x14ac:dyDescent="0.3"/>
    <row r="313" customFormat="1" ht="14.25" customHeight="1" x14ac:dyDescent="0.3"/>
    <row r="314" customFormat="1" ht="14.25" customHeight="1" x14ac:dyDescent="0.3"/>
    <row r="315" customFormat="1" ht="14.25" customHeight="1" x14ac:dyDescent="0.3"/>
    <row r="316" customFormat="1" ht="14.25" customHeight="1" x14ac:dyDescent="0.3"/>
    <row r="317" customFormat="1" ht="14.25" customHeight="1" x14ac:dyDescent="0.3"/>
    <row r="318" customFormat="1" ht="14.25" customHeight="1" x14ac:dyDescent="0.3"/>
    <row r="319" customFormat="1" ht="14.25" customHeight="1" x14ac:dyDescent="0.3"/>
    <row r="320" customFormat="1" ht="14.25" customHeight="1" x14ac:dyDescent="0.3"/>
    <row r="321" customFormat="1" ht="14.25" customHeight="1" x14ac:dyDescent="0.3"/>
    <row r="322" customFormat="1" ht="14.25" customHeight="1" x14ac:dyDescent="0.3"/>
    <row r="323" customFormat="1" ht="14.25" customHeight="1" x14ac:dyDescent="0.3"/>
    <row r="324" customFormat="1" ht="14.25" customHeight="1" x14ac:dyDescent="0.3"/>
    <row r="325" customFormat="1" ht="14.25" customHeight="1" x14ac:dyDescent="0.3"/>
    <row r="326" customFormat="1" ht="14.25" customHeight="1" x14ac:dyDescent="0.3"/>
    <row r="327" customFormat="1" ht="14.25" customHeight="1" x14ac:dyDescent="0.3"/>
    <row r="328" customFormat="1" ht="14.25" customHeight="1" x14ac:dyDescent="0.3"/>
    <row r="329" customFormat="1" ht="14.25" customHeight="1" x14ac:dyDescent="0.3"/>
    <row r="330" customFormat="1" ht="14.25" customHeight="1" x14ac:dyDescent="0.3"/>
    <row r="331" customFormat="1" ht="14.25" customHeight="1" x14ac:dyDescent="0.3"/>
    <row r="332" customFormat="1" ht="14.25" customHeight="1" x14ac:dyDescent="0.3"/>
    <row r="333" customFormat="1" ht="14.25" customHeight="1" x14ac:dyDescent="0.3"/>
    <row r="334" customFormat="1" ht="14.25" customHeight="1" x14ac:dyDescent="0.3"/>
    <row r="335" customFormat="1" ht="14.25" customHeight="1" x14ac:dyDescent="0.3"/>
    <row r="336" customFormat="1" ht="14.25" customHeight="1" x14ac:dyDescent="0.3"/>
    <row r="337" customFormat="1" ht="14.25" customHeight="1" x14ac:dyDescent="0.3"/>
    <row r="338" customFormat="1" ht="14.25" customHeight="1" x14ac:dyDescent="0.3"/>
    <row r="339" customFormat="1" ht="14.25" customHeight="1" x14ac:dyDescent="0.3"/>
    <row r="340" customFormat="1" ht="14.25" customHeight="1" x14ac:dyDescent="0.3"/>
    <row r="341" customFormat="1" ht="14.25" customHeight="1" x14ac:dyDescent="0.3"/>
    <row r="342" customFormat="1" ht="14.25" customHeight="1" x14ac:dyDescent="0.3"/>
    <row r="343" customFormat="1" ht="14.25" customHeight="1" x14ac:dyDescent="0.3"/>
    <row r="344" customFormat="1" ht="14.25" customHeight="1" x14ac:dyDescent="0.3"/>
    <row r="345" customFormat="1" ht="14.25" customHeight="1" x14ac:dyDescent="0.3"/>
    <row r="346" customFormat="1" ht="14.25" customHeight="1" x14ac:dyDescent="0.3"/>
    <row r="347" customFormat="1" ht="14.25" customHeight="1" x14ac:dyDescent="0.3"/>
    <row r="348" customFormat="1" ht="14.25" customHeight="1" x14ac:dyDescent="0.3"/>
    <row r="349" customFormat="1" ht="14.25" customHeight="1" x14ac:dyDescent="0.3"/>
    <row r="350" customFormat="1" ht="14.25" customHeight="1" x14ac:dyDescent="0.3"/>
    <row r="351" customFormat="1" ht="14.25" customHeight="1" x14ac:dyDescent="0.3"/>
    <row r="352" customFormat="1" ht="14.25" customHeight="1" x14ac:dyDescent="0.3"/>
    <row r="353" customFormat="1" ht="14.25" customHeight="1" x14ac:dyDescent="0.3"/>
    <row r="354" customFormat="1" ht="14.25" customHeight="1" x14ac:dyDescent="0.3"/>
    <row r="355" customFormat="1" ht="14.25" customHeight="1" x14ac:dyDescent="0.3"/>
    <row r="356" customFormat="1" ht="14.25" customHeight="1" x14ac:dyDescent="0.3"/>
    <row r="357" customFormat="1" ht="14.25" customHeight="1" x14ac:dyDescent="0.3"/>
    <row r="358" customFormat="1" ht="14.25" customHeight="1" x14ac:dyDescent="0.3"/>
    <row r="359" customFormat="1" ht="14.25" customHeight="1" x14ac:dyDescent="0.3"/>
    <row r="360" customFormat="1" ht="14.25" customHeight="1" x14ac:dyDescent="0.3"/>
    <row r="361" customFormat="1" ht="14.25" customHeight="1" x14ac:dyDescent="0.3"/>
    <row r="362" customFormat="1" ht="14.25" customHeight="1" x14ac:dyDescent="0.3"/>
    <row r="363" customFormat="1" ht="14.25" customHeight="1" x14ac:dyDescent="0.3"/>
    <row r="364" customFormat="1" ht="14.25" customHeight="1" x14ac:dyDescent="0.3"/>
    <row r="365" customFormat="1" ht="14.25" customHeight="1" x14ac:dyDescent="0.3"/>
    <row r="366" customFormat="1" ht="14.25" customHeight="1" x14ac:dyDescent="0.3"/>
    <row r="367" customFormat="1" ht="14.25" customHeight="1" x14ac:dyDescent="0.3"/>
    <row r="368" customFormat="1" ht="14.25" customHeight="1" x14ac:dyDescent="0.3"/>
    <row r="369" customFormat="1" ht="14.25" customHeight="1" x14ac:dyDescent="0.3"/>
    <row r="370" customFormat="1" ht="14.25" customHeight="1" x14ac:dyDescent="0.3"/>
    <row r="371" customFormat="1" ht="14.25" customHeight="1" x14ac:dyDescent="0.3"/>
    <row r="372" customFormat="1" ht="14.25" customHeight="1" x14ac:dyDescent="0.3"/>
    <row r="373" customFormat="1" ht="14.25" customHeight="1" x14ac:dyDescent="0.3"/>
    <row r="374" customFormat="1" ht="14.25" customHeight="1" x14ac:dyDescent="0.3"/>
    <row r="375" customFormat="1" ht="14.25" customHeight="1" x14ac:dyDescent="0.3"/>
    <row r="376" customFormat="1" ht="14.25" customHeight="1" x14ac:dyDescent="0.3"/>
    <row r="377" customFormat="1" ht="14.25" customHeight="1" x14ac:dyDescent="0.3"/>
    <row r="378" customFormat="1" ht="14.25" customHeight="1" x14ac:dyDescent="0.3"/>
    <row r="379" customFormat="1" ht="14.25" customHeight="1" x14ac:dyDescent="0.3"/>
    <row r="380" customFormat="1" ht="14.25" customHeight="1" x14ac:dyDescent="0.3"/>
    <row r="381" customFormat="1" ht="14.25" customHeight="1" x14ac:dyDescent="0.3"/>
    <row r="382" customFormat="1" ht="14.25" customHeight="1" x14ac:dyDescent="0.3"/>
    <row r="383" customFormat="1" ht="14.25" customHeight="1" x14ac:dyDescent="0.3"/>
    <row r="384" customFormat="1" ht="14.25" customHeight="1" x14ac:dyDescent="0.3"/>
    <row r="385" customFormat="1" ht="14.25" customHeight="1" x14ac:dyDescent="0.3"/>
    <row r="386" customFormat="1" ht="14.25" customHeight="1" x14ac:dyDescent="0.3"/>
    <row r="387" customFormat="1" ht="14.25" customHeight="1" x14ac:dyDescent="0.3"/>
    <row r="388" customFormat="1" ht="14.25" customHeight="1" x14ac:dyDescent="0.3"/>
    <row r="389" customFormat="1" ht="14.25" customHeight="1" x14ac:dyDescent="0.3"/>
    <row r="390" customFormat="1" ht="14.25" customHeight="1" x14ac:dyDescent="0.3"/>
    <row r="391" customFormat="1" ht="14.25" customHeight="1" x14ac:dyDescent="0.3"/>
    <row r="392" customFormat="1" ht="14.25" customHeight="1" x14ac:dyDescent="0.3"/>
    <row r="393" customFormat="1" ht="14.25" customHeight="1" x14ac:dyDescent="0.3"/>
    <row r="394" customFormat="1" ht="14.25" customHeight="1" x14ac:dyDescent="0.3"/>
    <row r="395" customFormat="1" ht="14.25" customHeight="1" x14ac:dyDescent="0.3"/>
    <row r="396" customFormat="1" ht="14.25" customHeight="1" x14ac:dyDescent="0.3"/>
    <row r="397" customFormat="1" ht="14.25" customHeight="1" x14ac:dyDescent="0.3"/>
    <row r="398" customFormat="1" ht="14.25" customHeight="1" x14ac:dyDescent="0.3"/>
    <row r="399" customFormat="1" ht="14.25" customHeight="1" x14ac:dyDescent="0.3"/>
    <row r="400" customFormat="1" ht="14.25" customHeight="1" x14ac:dyDescent="0.3"/>
    <row r="401" customFormat="1" ht="14.25" customHeight="1" x14ac:dyDescent="0.3"/>
    <row r="402" customFormat="1" ht="14.25" customHeight="1" x14ac:dyDescent="0.3"/>
    <row r="403" customFormat="1" ht="14.25" customHeight="1" x14ac:dyDescent="0.3"/>
    <row r="404" customFormat="1" ht="14.25" customHeight="1" x14ac:dyDescent="0.3"/>
    <row r="405" customFormat="1" ht="14.25" customHeight="1" x14ac:dyDescent="0.3"/>
    <row r="406" customFormat="1" ht="14.25" customHeight="1" x14ac:dyDescent="0.3"/>
    <row r="407" customFormat="1" ht="14.25" customHeight="1" x14ac:dyDescent="0.3"/>
    <row r="408" customFormat="1" ht="14.25" customHeight="1" x14ac:dyDescent="0.3"/>
    <row r="409" customFormat="1" ht="14.25" customHeight="1" x14ac:dyDescent="0.3"/>
    <row r="410" customFormat="1" ht="14.25" customHeight="1" x14ac:dyDescent="0.3"/>
    <row r="411" customFormat="1" ht="14.25" customHeight="1" x14ac:dyDescent="0.3"/>
    <row r="412" customFormat="1" ht="14.25" customHeight="1" x14ac:dyDescent="0.3"/>
    <row r="413" customFormat="1" ht="14.25" customHeight="1" x14ac:dyDescent="0.3"/>
    <row r="414" customFormat="1" ht="14.25" customHeight="1" x14ac:dyDescent="0.3"/>
    <row r="415" customFormat="1" ht="14.25" customHeight="1" x14ac:dyDescent="0.3"/>
    <row r="416" customFormat="1" ht="14.25" customHeight="1" x14ac:dyDescent="0.3"/>
    <row r="417" customFormat="1" ht="14.25" customHeight="1" x14ac:dyDescent="0.3"/>
    <row r="418" customFormat="1" ht="14.25" customHeight="1" x14ac:dyDescent="0.3"/>
    <row r="419" customFormat="1" ht="14.25" customHeight="1" x14ac:dyDescent="0.3"/>
    <row r="420" customFormat="1" ht="14.25" customHeight="1" x14ac:dyDescent="0.3"/>
    <row r="421" customFormat="1" ht="14.25" customHeight="1" x14ac:dyDescent="0.3"/>
    <row r="422" customFormat="1" ht="14.25" customHeight="1" x14ac:dyDescent="0.3"/>
    <row r="423" customFormat="1" ht="14.25" customHeight="1" x14ac:dyDescent="0.3"/>
    <row r="424" customFormat="1" ht="14.25" customHeight="1" x14ac:dyDescent="0.3"/>
    <row r="425" customFormat="1" ht="14.25" customHeight="1" x14ac:dyDescent="0.3"/>
    <row r="426" customFormat="1" ht="14.25" customHeight="1" x14ac:dyDescent="0.3"/>
    <row r="427" customFormat="1" ht="14.25" customHeight="1" x14ac:dyDescent="0.3"/>
    <row r="428" customFormat="1" ht="14.25" customHeight="1" x14ac:dyDescent="0.3"/>
    <row r="429" customFormat="1" ht="14.25" customHeight="1" x14ac:dyDescent="0.3"/>
    <row r="430" customFormat="1" ht="14.25" customHeight="1" x14ac:dyDescent="0.3"/>
    <row r="431" customFormat="1" ht="14.25" customHeight="1" x14ac:dyDescent="0.3"/>
    <row r="432" customFormat="1" ht="14.25" customHeight="1" x14ac:dyDescent="0.3"/>
    <row r="433" customFormat="1" ht="14.25" customHeight="1" x14ac:dyDescent="0.3"/>
    <row r="434" customFormat="1" ht="14.25" customHeight="1" x14ac:dyDescent="0.3"/>
    <row r="435" customFormat="1" ht="14.25" customHeight="1" x14ac:dyDescent="0.3"/>
    <row r="436" customFormat="1" ht="14.25" customHeight="1" x14ac:dyDescent="0.3"/>
    <row r="437" customFormat="1" ht="14.25" customHeight="1" x14ac:dyDescent="0.3"/>
    <row r="438" customFormat="1" ht="14.25" customHeight="1" x14ac:dyDescent="0.3"/>
    <row r="439" customFormat="1" ht="14.25" customHeight="1" x14ac:dyDescent="0.3"/>
    <row r="440" customFormat="1" ht="14.25" customHeight="1" x14ac:dyDescent="0.3"/>
    <row r="441" customFormat="1" ht="14.25" customHeight="1" x14ac:dyDescent="0.3"/>
    <row r="442" customFormat="1" ht="14.25" customHeight="1" x14ac:dyDescent="0.3"/>
    <row r="443" customFormat="1" ht="14.25" customHeight="1" x14ac:dyDescent="0.3"/>
    <row r="444" customFormat="1" ht="14.25" customHeight="1" x14ac:dyDescent="0.3"/>
    <row r="445" customFormat="1" ht="14.25" customHeight="1" x14ac:dyDescent="0.3"/>
    <row r="446" customFormat="1" ht="14.25" customHeight="1" x14ac:dyDescent="0.3"/>
    <row r="447" customFormat="1" ht="14.25" customHeight="1" x14ac:dyDescent="0.3"/>
    <row r="448" customFormat="1" ht="14.25" customHeight="1" x14ac:dyDescent="0.3"/>
    <row r="449" customFormat="1" ht="14.25" customHeight="1" x14ac:dyDescent="0.3"/>
    <row r="450" customFormat="1" ht="14.25" customHeight="1" x14ac:dyDescent="0.3"/>
    <row r="451" customFormat="1" ht="14.25" customHeight="1" x14ac:dyDescent="0.3"/>
    <row r="452" customFormat="1" ht="14.25" customHeight="1" x14ac:dyDescent="0.3"/>
    <row r="453" customFormat="1" ht="14.25" customHeight="1" x14ac:dyDescent="0.3"/>
    <row r="454" customFormat="1" ht="14.25" customHeight="1" x14ac:dyDescent="0.3"/>
    <row r="455" customFormat="1" ht="14.25" customHeight="1" x14ac:dyDescent="0.3"/>
    <row r="456" customFormat="1" ht="14.25" customHeight="1" x14ac:dyDescent="0.3"/>
    <row r="457" customFormat="1" ht="14.25" customHeight="1" x14ac:dyDescent="0.3"/>
    <row r="458" customFormat="1" ht="14.25" customHeight="1" x14ac:dyDescent="0.3"/>
    <row r="459" customFormat="1" ht="14.25" customHeight="1" x14ac:dyDescent="0.3"/>
    <row r="460" customFormat="1" ht="14.25" customHeight="1" x14ac:dyDescent="0.3"/>
    <row r="461" customFormat="1" ht="14.25" customHeight="1" x14ac:dyDescent="0.3"/>
    <row r="462" customFormat="1" ht="14.25" customHeight="1" x14ac:dyDescent="0.3"/>
    <row r="463" customFormat="1" ht="14.25" customHeight="1" x14ac:dyDescent="0.3"/>
    <row r="464" customFormat="1" ht="14.25" customHeight="1" x14ac:dyDescent="0.3"/>
    <row r="465" customFormat="1" ht="14.25" customHeight="1" x14ac:dyDescent="0.3"/>
    <row r="466" customFormat="1" ht="14.25" customHeight="1" x14ac:dyDescent="0.3"/>
    <row r="467" customFormat="1" ht="14.25" customHeight="1" x14ac:dyDescent="0.3"/>
    <row r="468" customFormat="1" ht="14.25" customHeight="1" x14ac:dyDescent="0.3"/>
    <row r="469" customFormat="1" ht="14.25" customHeight="1" x14ac:dyDescent="0.3"/>
    <row r="470" customFormat="1" ht="14.25" customHeight="1" x14ac:dyDescent="0.3"/>
    <row r="471" customFormat="1" ht="14.25" customHeight="1" x14ac:dyDescent="0.3"/>
    <row r="472" customFormat="1" ht="14.25" customHeight="1" x14ac:dyDescent="0.3"/>
    <row r="473" customFormat="1" ht="14.25" customHeight="1" x14ac:dyDescent="0.3"/>
    <row r="474" customFormat="1" ht="14.25" customHeight="1" x14ac:dyDescent="0.3"/>
    <row r="475" customFormat="1" ht="14.25" customHeight="1" x14ac:dyDescent="0.3"/>
    <row r="476" customFormat="1" ht="14.25" customHeight="1" x14ac:dyDescent="0.3"/>
    <row r="477" customFormat="1" ht="14.25" customHeight="1" x14ac:dyDescent="0.3"/>
    <row r="478" customFormat="1" ht="14.25" customHeight="1" x14ac:dyDescent="0.3"/>
    <row r="479" customFormat="1" ht="14.25" customHeight="1" x14ac:dyDescent="0.3"/>
    <row r="480" customFormat="1" ht="14.25" customHeight="1" x14ac:dyDescent="0.3"/>
    <row r="481" customFormat="1" ht="14.25" customHeight="1" x14ac:dyDescent="0.3"/>
    <row r="482" customFormat="1" ht="14.25" customHeight="1" x14ac:dyDescent="0.3"/>
    <row r="483" customFormat="1" ht="14.25" customHeight="1" x14ac:dyDescent="0.3"/>
    <row r="484" customFormat="1" ht="14.25" customHeight="1" x14ac:dyDescent="0.3"/>
    <row r="485" customFormat="1" ht="14.25" customHeight="1" x14ac:dyDescent="0.3"/>
    <row r="486" customFormat="1" ht="14.25" customHeight="1" x14ac:dyDescent="0.3"/>
    <row r="487" customFormat="1" ht="14.25" customHeight="1" x14ac:dyDescent="0.3"/>
    <row r="488" customFormat="1" ht="14.25" customHeight="1" x14ac:dyDescent="0.3"/>
    <row r="489" customFormat="1" ht="14.25" customHeight="1" x14ac:dyDescent="0.3"/>
    <row r="490" customFormat="1" ht="14.25" customHeight="1" x14ac:dyDescent="0.3"/>
    <row r="491" customFormat="1" ht="14.25" customHeight="1" x14ac:dyDescent="0.3"/>
    <row r="492" customFormat="1" ht="14.25" customHeight="1" x14ac:dyDescent="0.3"/>
    <row r="493" customFormat="1" ht="14.25" customHeight="1" x14ac:dyDescent="0.3"/>
    <row r="494" customFormat="1" ht="14.25" customHeight="1" x14ac:dyDescent="0.3"/>
    <row r="495" customFormat="1" ht="14.25" customHeight="1" x14ac:dyDescent="0.3"/>
    <row r="496" customFormat="1" ht="14.25" customHeight="1" x14ac:dyDescent="0.3"/>
    <row r="497" customFormat="1" ht="14.25" customHeight="1" x14ac:dyDescent="0.3"/>
    <row r="498" customFormat="1" ht="14.25" customHeight="1" x14ac:dyDescent="0.3"/>
    <row r="499" customFormat="1" ht="14.25" customHeight="1" x14ac:dyDescent="0.3"/>
    <row r="500" customFormat="1" ht="14.25" customHeight="1" x14ac:dyDescent="0.3"/>
    <row r="501" customFormat="1" ht="14.25" customHeight="1" x14ac:dyDescent="0.3"/>
    <row r="502" customFormat="1" ht="14.25" customHeight="1" x14ac:dyDescent="0.3"/>
    <row r="503" customFormat="1" ht="14.25" customHeight="1" x14ac:dyDescent="0.3"/>
    <row r="504" customFormat="1" ht="14.25" customHeight="1" x14ac:dyDescent="0.3"/>
    <row r="505" customFormat="1" ht="14.25" customHeight="1" x14ac:dyDescent="0.3"/>
    <row r="506" customFormat="1" ht="14.25" customHeight="1" x14ac:dyDescent="0.3"/>
    <row r="507" customFormat="1" ht="14.25" customHeight="1" x14ac:dyDescent="0.3"/>
    <row r="508" customFormat="1" ht="14.25" customHeight="1" x14ac:dyDescent="0.3"/>
    <row r="509" customFormat="1" ht="14.25" customHeight="1" x14ac:dyDescent="0.3"/>
    <row r="510" customFormat="1" ht="14.25" customHeight="1" x14ac:dyDescent="0.3"/>
    <row r="511" customFormat="1" ht="14.25" customHeight="1" x14ac:dyDescent="0.3"/>
    <row r="512" customFormat="1" ht="14.25" customHeight="1" x14ac:dyDescent="0.3"/>
    <row r="513" customFormat="1" ht="14.25" customHeight="1" x14ac:dyDescent="0.3"/>
    <row r="514" customFormat="1" ht="14.25" customHeight="1" x14ac:dyDescent="0.3"/>
    <row r="515" customFormat="1" ht="14.25" customHeight="1" x14ac:dyDescent="0.3"/>
    <row r="516" customFormat="1" ht="14.25" customHeight="1" x14ac:dyDescent="0.3"/>
    <row r="517" customFormat="1" ht="14.25" customHeight="1" x14ac:dyDescent="0.3"/>
    <row r="518" customFormat="1" ht="14.25" customHeight="1" x14ac:dyDescent="0.3"/>
    <row r="519" customFormat="1" ht="14.25" customHeight="1" x14ac:dyDescent="0.3"/>
    <row r="520" customFormat="1" ht="14.25" customHeight="1" x14ac:dyDescent="0.3"/>
    <row r="521" customFormat="1" ht="14.25" customHeight="1" x14ac:dyDescent="0.3"/>
    <row r="522" customFormat="1" ht="14.25" customHeight="1" x14ac:dyDescent="0.3"/>
    <row r="523" customFormat="1" ht="14.25" customHeight="1" x14ac:dyDescent="0.3"/>
    <row r="524" customFormat="1" ht="14.25" customHeight="1" x14ac:dyDescent="0.3"/>
    <row r="525" customFormat="1" ht="14.25" customHeight="1" x14ac:dyDescent="0.3"/>
    <row r="526" customFormat="1" ht="14.25" customHeight="1" x14ac:dyDescent="0.3"/>
    <row r="527" customFormat="1" ht="14.25" customHeight="1" x14ac:dyDescent="0.3"/>
    <row r="528" customFormat="1" ht="14.25" customHeight="1" x14ac:dyDescent="0.3"/>
    <row r="529" customFormat="1" ht="14.25" customHeight="1" x14ac:dyDescent="0.3"/>
    <row r="530" customFormat="1" ht="14.25" customHeight="1" x14ac:dyDescent="0.3"/>
    <row r="531" customFormat="1" ht="14.25" customHeight="1" x14ac:dyDescent="0.3"/>
    <row r="532" customFormat="1" ht="14.25" customHeight="1" x14ac:dyDescent="0.3"/>
    <row r="533" customFormat="1" ht="14.25" customHeight="1" x14ac:dyDescent="0.3"/>
    <row r="534" customFormat="1" ht="14.25" customHeight="1" x14ac:dyDescent="0.3"/>
    <row r="535" customFormat="1" ht="14.25" customHeight="1" x14ac:dyDescent="0.3"/>
    <row r="536" customFormat="1" ht="14.25" customHeight="1" x14ac:dyDescent="0.3"/>
    <row r="537" customFormat="1" ht="14.25" customHeight="1" x14ac:dyDescent="0.3"/>
    <row r="538" customFormat="1" ht="14.25" customHeight="1" x14ac:dyDescent="0.3"/>
    <row r="539" customFormat="1" ht="14.25" customHeight="1" x14ac:dyDescent="0.3"/>
    <row r="540" customFormat="1" ht="14.25" customHeight="1" x14ac:dyDescent="0.3"/>
    <row r="541" customFormat="1" ht="14.25" customHeight="1" x14ac:dyDescent="0.3"/>
    <row r="542" customFormat="1" ht="14.25" customHeight="1" x14ac:dyDescent="0.3"/>
    <row r="543" customFormat="1" ht="14.25" customHeight="1" x14ac:dyDescent="0.3"/>
    <row r="544" customFormat="1" ht="14.25" customHeight="1" x14ac:dyDescent="0.3"/>
    <row r="545" customFormat="1" ht="14.25" customHeight="1" x14ac:dyDescent="0.3"/>
    <row r="546" customFormat="1" ht="14.25" customHeight="1" x14ac:dyDescent="0.3"/>
    <row r="547" customFormat="1" ht="14.25" customHeight="1" x14ac:dyDescent="0.3"/>
    <row r="548" customFormat="1" ht="14.25" customHeight="1" x14ac:dyDescent="0.3"/>
    <row r="549" customFormat="1" ht="14.25" customHeight="1" x14ac:dyDescent="0.3"/>
    <row r="550" customFormat="1" ht="14.25" customHeight="1" x14ac:dyDescent="0.3"/>
    <row r="551" customFormat="1" ht="14.25" customHeight="1" x14ac:dyDescent="0.3"/>
    <row r="552" customFormat="1" ht="14.25" customHeight="1" x14ac:dyDescent="0.3"/>
    <row r="553" customFormat="1" ht="14.25" customHeight="1" x14ac:dyDescent="0.3"/>
    <row r="554" customFormat="1" ht="14.25" customHeight="1" x14ac:dyDescent="0.3"/>
    <row r="555" customFormat="1" ht="14.25" customHeight="1" x14ac:dyDescent="0.3"/>
    <row r="556" customFormat="1" ht="14.25" customHeight="1" x14ac:dyDescent="0.3"/>
    <row r="557" customFormat="1" ht="14.25" customHeight="1" x14ac:dyDescent="0.3"/>
    <row r="558" customFormat="1" ht="14.25" customHeight="1" x14ac:dyDescent="0.3"/>
    <row r="559" customFormat="1" ht="14.25" customHeight="1" x14ac:dyDescent="0.3"/>
    <row r="560" customFormat="1" ht="14.25" customHeight="1" x14ac:dyDescent="0.3"/>
    <row r="561" customFormat="1" ht="14.25" customHeight="1" x14ac:dyDescent="0.3"/>
    <row r="562" customFormat="1" ht="14.25" customHeight="1" x14ac:dyDescent="0.3"/>
    <row r="563" customFormat="1" ht="14.25" customHeight="1" x14ac:dyDescent="0.3"/>
    <row r="564" customFormat="1" ht="14.25" customHeight="1" x14ac:dyDescent="0.3"/>
    <row r="565" customFormat="1" ht="14.25" customHeight="1" x14ac:dyDescent="0.3"/>
    <row r="566" customFormat="1" ht="14.25" customHeight="1" x14ac:dyDescent="0.3"/>
    <row r="567" customFormat="1" ht="14.25" customHeight="1" x14ac:dyDescent="0.3"/>
    <row r="568" customFormat="1" ht="14.25" customHeight="1" x14ac:dyDescent="0.3"/>
    <row r="569" customFormat="1" ht="14.25" customHeight="1" x14ac:dyDescent="0.3"/>
    <row r="570" customFormat="1" ht="14.25" customHeight="1" x14ac:dyDescent="0.3"/>
    <row r="571" customFormat="1" ht="14.25" customHeight="1" x14ac:dyDescent="0.3"/>
    <row r="572" customFormat="1" ht="14.25" customHeight="1" x14ac:dyDescent="0.3"/>
    <row r="573" customFormat="1" ht="14.25" customHeight="1" x14ac:dyDescent="0.3"/>
    <row r="574" customFormat="1" ht="14.25" customHeight="1" x14ac:dyDescent="0.3"/>
    <row r="575" customFormat="1" ht="14.25" customHeight="1" x14ac:dyDescent="0.3"/>
    <row r="576" customFormat="1" ht="14.25" customHeight="1" x14ac:dyDescent="0.3"/>
    <row r="577" customFormat="1" ht="14.25" customHeight="1" x14ac:dyDescent="0.3"/>
    <row r="578" customFormat="1" ht="14.25" customHeight="1" x14ac:dyDescent="0.3"/>
    <row r="579" customFormat="1" ht="14.25" customHeight="1" x14ac:dyDescent="0.3"/>
    <row r="580" customFormat="1" ht="14.25" customHeight="1" x14ac:dyDescent="0.3"/>
    <row r="581" customFormat="1" ht="14.25" customHeight="1" x14ac:dyDescent="0.3"/>
    <row r="582" customFormat="1" ht="14.25" customHeight="1" x14ac:dyDescent="0.3"/>
    <row r="583" customFormat="1" ht="14.25" customHeight="1" x14ac:dyDescent="0.3"/>
    <row r="584" customFormat="1" ht="14.25" customHeight="1" x14ac:dyDescent="0.3"/>
    <row r="585" customFormat="1" ht="14.25" customHeight="1" x14ac:dyDescent="0.3"/>
    <row r="586" customFormat="1" ht="14.25" customHeight="1" x14ac:dyDescent="0.3"/>
    <row r="587" customFormat="1" ht="14.25" customHeight="1" x14ac:dyDescent="0.3"/>
    <row r="588" customFormat="1" ht="14.25" customHeight="1" x14ac:dyDescent="0.3"/>
    <row r="589" customFormat="1" ht="14.25" customHeight="1" x14ac:dyDescent="0.3"/>
    <row r="590" customFormat="1" ht="14.25" customHeight="1" x14ac:dyDescent="0.3"/>
    <row r="591" customFormat="1" ht="14.25" customHeight="1" x14ac:dyDescent="0.3"/>
    <row r="592" customFormat="1" ht="14.25" customHeight="1" x14ac:dyDescent="0.3"/>
    <row r="593" customFormat="1" ht="14.25" customHeight="1" x14ac:dyDescent="0.3"/>
    <row r="594" customFormat="1" ht="14.25" customHeight="1" x14ac:dyDescent="0.3"/>
    <row r="595" customFormat="1" ht="14.25" customHeight="1" x14ac:dyDescent="0.3"/>
    <row r="596" customFormat="1" ht="14.25" customHeight="1" x14ac:dyDescent="0.3"/>
    <row r="597" customFormat="1" ht="14.25" customHeight="1" x14ac:dyDescent="0.3"/>
    <row r="598" customFormat="1" ht="14.25" customHeight="1" x14ac:dyDescent="0.3"/>
    <row r="599" customFormat="1" ht="14.25" customHeight="1" x14ac:dyDescent="0.3"/>
    <row r="600" customFormat="1" ht="14.25" customHeight="1" x14ac:dyDescent="0.3"/>
    <row r="601" customFormat="1" ht="14.25" customHeight="1" x14ac:dyDescent="0.3"/>
    <row r="602" customFormat="1" ht="14.25" customHeight="1" x14ac:dyDescent="0.3"/>
    <row r="603" customFormat="1" ht="14.25" customHeight="1" x14ac:dyDescent="0.3"/>
    <row r="604" customFormat="1" ht="14.25" customHeight="1" x14ac:dyDescent="0.3"/>
    <row r="605" customFormat="1" ht="14.25" customHeight="1" x14ac:dyDescent="0.3"/>
    <row r="606" customFormat="1" ht="14.25" customHeight="1" x14ac:dyDescent="0.3"/>
    <row r="607" customFormat="1" ht="14.25" customHeight="1" x14ac:dyDescent="0.3"/>
    <row r="608" customFormat="1" ht="14.25" customHeight="1" x14ac:dyDescent="0.3"/>
    <row r="609" customFormat="1" ht="14.25" customHeight="1" x14ac:dyDescent="0.3"/>
    <row r="610" customFormat="1" ht="14.25" customHeight="1" x14ac:dyDescent="0.3"/>
    <row r="611" customFormat="1" ht="14.25" customHeight="1" x14ac:dyDescent="0.3"/>
    <row r="612" customFormat="1" ht="14.25" customHeight="1" x14ac:dyDescent="0.3"/>
    <row r="613" customFormat="1" ht="14.25" customHeight="1" x14ac:dyDescent="0.3"/>
    <row r="614" customFormat="1" ht="14.25" customHeight="1" x14ac:dyDescent="0.3"/>
    <row r="615" customFormat="1" ht="14.25" customHeight="1" x14ac:dyDescent="0.3"/>
    <row r="616" customFormat="1" ht="14.25" customHeight="1" x14ac:dyDescent="0.3"/>
    <row r="617" customFormat="1" ht="14.25" customHeight="1" x14ac:dyDescent="0.3"/>
    <row r="618" customFormat="1" ht="14.25" customHeight="1" x14ac:dyDescent="0.3"/>
    <row r="619" customFormat="1" ht="14.25" customHeight="1" x14ac:dyDescent="0.3"/>
    <row r="620" customFormat="1" ht="14.25" customHeight="1" x14ac:dyDescent="0.3"/>
    <row r="621" customFormat="1" ht="14.25" customHeight="1" x14ac:dyDescent="0.3"/>
    <row r="622" customFormat="1" ht="14.25" customHeight="1" x14ac:dyDescent="0.3"/>
    <row r="623" customFormat="1" ht="14.25" customHeight="1" x14ac:dyDescent="0.3"/>
    <row r="624" customFormat="1" ht="14.25" customHeight="1" x14ac:dyDescent="0.3"/>
    <row r="625" customFormat="1" ht="14.25" customHeight="1" x14ac:dyDescent="0.3"/>
    <row r="626" customFormat="1" ht="14.25" customHeight="1" x14ac:dyDescent="0.3"/>
    <row r="627" customFormat="1" ht="14.25" customHeight="1" x14ac:dyDescent="0.3"/>
    <row r="628" customFormat="1" ht="14.25" customHeight="1" x14ac:dyDescent="0.3"/>
    <row r="629" customFormat="1" ht="14.25" customHeight="1" x14ac:dyDescent="0.3"/>
    <row r="630" customFormat="1" ht="14.25" customHeight="1" x14ac:dyDescent="0.3"/>
    <row r="631" customFormat="1" ht="14.25" customHeight="1" x14ac:dyDescent="0.3"/>
    <row r="632" customFormat="1" ht="14.25" customHeight="1" x14ac:dyDescent="0.3"/>
    <row r="633" customFormat="1" ht="14.25" customHeight="1" x14ac:dyDescent="0.3"/>
    <row r="634" customFormat="1" ht="14.25" customHeight="1" x14ac:dyDescent="0.3"/>
    <row r="635" customFormat="1" ht="14.25" customHeight="1" x14ac:dyDescent="0.3"/>
    <row r="636" customFormat="1" ht="14.25" customHeight="1" x14ac:dyDescent="0.3"/>
    <row r="637" customFormat="1" ht="14.25" customHeight="1" x14ac:dyDescent="0.3"/>
    <row r="638" customFormat="1" ht="14.25" customHeight="1" x14ac:dyDescent="0.3"/>
    <row r="639" customFormat="1" ht="14.25" customHeight="1" x14ac:dyDescent="0.3"/>
    <row r="640" customFormat="1" ht="14.25" customHeight="1" x14ac:dyDescent="0.3"/>
    <row r="641" customFormat="1" ht="14.25" customHeight="1" x14ac:dyDescent="0.3"/>
    <row r="642" customFormat="1" ht="14.25" customHeight="1" x14ac:dyDescent="0.3"/>
    <row r="643" customFormat="1" ht="14.25" customHeight="1" x14ac:dyDescent="0.3"/>
    <row r="644" customFormat="1" ht="14.25" customHeight="1" x14ac:dyDescent="0.3"/>
    <row r="645" customFormat="1" ht="14.25" customHeight="1" x14ac:dyDescent="0.3"/>
    <row r="646" customFormat="1" ht="14.25" customHeight="1" x14ac:dyDescent="0.3"/>
    <row r="647" customFormat="1" ht="14.25" customHeight="1" x14ac:dyDescent="0.3"/>
    <row r="648" customFormat="1" ht="14.25" customHeight="1" x14ac:dyDescent="0.3"/>
    <row r="649" customFormat="1" ht="14.25" customHeight="1" x14ac:dyDescent="0.3"/>
    <row r="650" customFormat="1" ht="14.25" customHeight="1" x14ac:dyDescent="0.3"/>
    <row r="651" customFormat="1" ht="14.25" customHeight="1" x14ac:dyDescent="0.3"/>
    <row r="652" customFormat="1" ht="14.25" customHeight="1" x14ac:dyDescent="0.3"/>
    <row r="653" customFormat="1" ht="14.25" customHeight="1" x14ac:dyDescent="0.3"/>
    <row r="654" customFormat="1" ht="14.25" customHeight="1" x14ac:dyDescent="0.3"/>
    <row r="655" customFormat="1" ht="14.25" customHeight="1" x14ac:dyDescent="0.3"/>
    <row r="656" customFormat="1" ht="14.25" customHeight="1" x14ac:dyDescent="0.3"/>
    <row r="657" customFormat="1" ht="14.25" customHeight="1" x14ac:dyDescent="0.3"/>
    <row r="658" customFormat="1" ht="14.25" customHeight="1" x14ac:dyDescent="0.3"/>
    <row r="659" customFormat="1" ht="14.25" customHeight="1" x14ac:dyDescent="0.3"/>
    <row r="660" customFormat="1" ht="14.25" customHeight="1" x14ac:dyDescent="0.3"/>
    <row r="661" customFormat="1" ht="14.25" customHeight="1" x14ac:dyDescent="0.3"/>
    <row r="662" customFormat="1" ht="14.25" customHeight="1" x14ac:dyDescent="0.3"/>
    <row r="663" customFormat="1" ht="14.25" customHeight="1" x14ac:dyDescent="0.3"/>
    <row r="664" customFormat="1" ht="14.25" customHeight="1" x14ac:dyDescent="0.3"/>
    <row r="665" customFormat="1" ht="14.25" customHeight="1" x14ac:dyDescent="0.3"/>
    <row r="666" customFormat="1" ht="14.25" customHeight="1" x14ac:dyDescent="0.3"/>
    <row r="667" customFormat="1" ht="14.25" customHeight="1" x14ac:dyDescent="0.3"/>
    <row r="668" customFormat="1" ht="14.25" customHeight="1" x14ac:dyDescent="0.3"/>
    <row r="669" customFormat="1" ht="14.25" customHeight="1" x14ac:dyDescent="0.3"/>
    <row r="670" customFormat="1" ht="14.25" customHeight="1" x14ac:dyDescent="0.3"/>
    <row r="671" customFormat="1" ht="14.25" customHeight="1" x14ac:dyDescent="0.3"/>
    <row r="672" customFormat="1" ht="14.25" customHeight="1" x14ac:dyDescent="0.3"/>
    <row r="673" customFormat="1" ht="14.25" customHeight="1" x14ac:dyDescent="0.3"/>
    <row r="674" customFormat="1" ht="14.25" customHeight="1" x14ac:dyDescent="0.3"/>
    <row r="675" customFormat="1" ht="14.25" customHeight="1" x14ac:dyDescent="0.3"/>
    <row r="676" customFormat="1" ht="14.25" customHeight="1" x14ac:dyDescent="0.3"/>
    <row r="677" customFormat="1" ht="14.25" customHeight="1" x14ac:dyDescent="0.3"/>
    <row r="678" customFormat="1" ht="14.25" customHeight="1" x14ac:dyDescent="0.3"/>
    <row r="679" customFormat="1" ht="14.25" customHeight="1" x14ac:dyDescent="0.3"/>
    <row r="680" customFormat="1" ht="14.25" customHeight="1" x14ac:dyDescent="0.3"/>
    <row r="681" customFormat="1" ht="14.25" customHeight="1" x14ac:dyDescent="0.3"/>
    <row r="682" customFormat="1" ht="14.25" customHeight="1" x14ac:dyDescent="0.3"/>
    <row r="683" customFormat="1" ht="14.25" customHeight="1" x14ac:dyDescent="0.3"/>
    <row r="684" customFormat="1" ht="14.25" customHeight="1" x14ac:dyDescent="0.3"/>
    <row r="685" customFormat="1" ht="14.25" customHeight="1" x14ac:dyDescent="0.3"/>
    <row r="686" customFormat="1" ht="14.25" customHeight="1" x14ac:dyDescent="0.3"/>
    <row r="687" customFormat="1" ht="14.25" customHeight="1" x14ac:dyDescent="0.3"/>
    <row r="688" customFormat="1" ht="14.25" customHeight="1" x14ac:dyDescent="0.3"/>
    <row r="689" customFormat="1" ht="14.25" customHeight="1" x14ac:dyDescent="0.3"/>
    <row r="690" customFormat="1" ht="14.25" customHeight="1" x14ac:dyDescent="0.3"/>
    <row r="691" customFormat="1" ht="14.25" customHeight="1" x14ac:dyDescent="0.3"/>
    <row r="692" customFormat="1" ht="14.25" customHeight="1" x14ac:dyDescent="0.3"/>
    <row r="693" customFormat="1" ht="14.25" customHeight="1" x14ac:dyDescent="0.3"/>
    <row r="694" customFormat="1" ht="14.25" customHeight="1" x14ac:dyDescent="0.3"/>
    <row r="695" customFormat="1" ht="14.25" customHeight="1" x14ac:dyDescent="0.3"/>
    <row r="696" customFormat="1" ht="14.25" customHeight="1" x14ac:dyDescent="0.3"/>
    <row r="697" customFormat="1" ht="14.25" customHeight="1" x14ac:dyDescent="0.3"/>
    <row r="698" customFormat="1" ht="14.25" customHeight="1" x14ac:dyDescent="0.3"/>
    <row r="699" customFormat="1" ht="14.25" customHeight="1" x14ac:dyDescent="0.3"/>
    <row r="700" customFormat="1" ht="14.25" customHeight="1" x14ac:dyDescent="0.3"/>
    <row r="701" customFormat="1" ht="14.25" customHeight="1" x14ac:dyDescent="0.3"/>
    <row r="702" customFormat="1" ht="14.25" customHeight="1" x14ac:dyDescent="0.3"/>
    <row r="703" customFormat="1" ht="14.25" customHeight="1" x14ac:dyDescent="0.3"/>
    <row r="704" customFormat="1" ht="14.25" customHeight="1" x14ac:dyDescent="0.3"/>
    <row r="705" customFormat="1" ht="14.25" customHeight="1" x14ac:dyDescent="0.3"/>
    <row r="706" customFormat="1" ht="14.25" customHeight="1" x14ac:dyDescent="0.3"/>
    <row r="707" customFormat="1" ht="14.25" customHeight="1" x14ac:dyDescent="0.3"/>
    <row r="708" customFormat="1" ht="14.25" customHeight="1" x14ac:dyDescent="0.3"/>
    <row r="709" customFormat="1" ht="14.25" customHeight="1" x14ac:dyDescent="0.3"/>
    <row r="710" customFormat="1" ht="14.25" customHeight="1" x14ac:dyDescent="0.3"/>
    <row r="711" customFormat="1" ht="14.25" customHeight="1" x14ac:dyDescent="0.3"/>
    <row r="712" customFormat="1" ht="14.25" customHeight="1" x14ac:dyDescent="0.3"/>
    <row r="713" customFormat="1" ht="14.25" customHeight="1" x14ac:dyDescent="0.3"/>
    <row r="714" customFormat="1" ht="14.25" customHeight="1" x14ac:dyDescent="0.3"/>
    <row r="715" customFormat="1" ht="14.25" customHeight="1" x14ac:dyDescent="0.3"/>
    <row r="716" customFormat="1" ht="14.25" customHeight="1" x14ac:dyDescent="0.3"/>
    <row r="717" customFormat="1" ht="14.25" customHeight="1" x14ac:dyDescent="0.3"/>
    <row r="718" customFormat="1" ht="14.25" customHeight="1" x14ac:dyDescent="0.3"/>
    <row r="719" customFormat="1" ht="14.25" customHeight="1" x14ac:dyDescent="0.3"/>
    <row r="720" customFormat="1" ht="14.25" customHeight="1" x14ac:dyDescent="0.3"/>
    <row r="721" customFormat="1" ht="14.25" customHeight="1" x14ac:dyDescent="0.3"/>
    <row r="722" customFormat="1" ht="14.25" customHeight="1" x14ac:dyDescent="0.3"/>
    <row r="723" customFormat="1" ht="14.25" customHeight="1" x14ac:dyDescent="0.3"/>
    <row r="724" customFormat="1" ht="14.25" customHeight="1" x14ac:dyDescent="0.3"/>
    <row r="725" customFormat="1" ht="14.25" customHeight="1" x14ac:dyDescent="0.3"/>
    <row r="726" customFormat="1" ht="14.25" customHeight="1" x14ac:dyDescent="0.3"/>
    <row r="727" customFormat="1" ht="14.25" customHeight="1" x14ac:dyDescent="0.3"/>
    <row r="728" customFormat="1" ht="14.25" customHeight="1" x14ac:dyDescent="0.3"/>
    <row r="729" customFormat="1" ht="14.25" customHeight="1" x14ac:dyDescent="0.3"/>
    <row r="730" customFormat="1" ht="14.25" customHeight="1" x14ac:dyDescent="0.3"/>
    <row r="731" customFormat="1" ht="14.25" customHeight="1" x14ac:dyDescent="0.3"/>
    <row r="732" customFormat="1" ht="14.25" customHeight="1" x14ac:dyDescent="0.3"/>
    <row r="733" customFormat="1" ht="14.25" customHeight="1" x14ac:dyDescent="0.3"/>
    <row r="734" customFormat="1" ht="14.25" customHeight="1" x14ac:dyDescent="0.3"/>
    <row r="735" customFormat="1" ht="14.25" customHeight="1" x14ac:dyDescent="0.3"/>
    <row r="736" customFormat="1" ht="14.25" customHeight="1" x14ac:dyDescent="0.3"/>
    <row r="737" customFormat="1" ht="14.25" customHeight="1" x14ac:dyDescent="0.3"/>
    <row r="738" customFormat="1" ht="14.25" customHeight="1" x14ac:dyDescent="0.3"/>
    <row r="739" customFormat="1" ht="14.25" customHeight="1" x14ac:dyDescent="0.3"/>
    <row r="740" customFormat="1" ht="14.25" customHeight="1" x14ac:dyDescent="0.3"/>
    <row r="741" customFormat="1" ht="14.25" customHeight="1" x14ac:dyDescent="0.3"/>
    <row r="742" customFormat="1" ht="14.25" customHeight="1" x14ac:dyDescent="0.3"/>
    <row r="743" customFormat="1" ht="14.25" customHeight="1" x14ac:dyDescent="0.3"/>
    <row r="744" customFormat="1" ht="14.25" customHeight="1" x14ac:dyDescent="0.3"/>
    <row r="745" customFormat="1" ht="14.25" customHeight="1" x14ac:dyDescent="0.3"/>
    <row r="746" customFormat="1" ht="14.25" customHeight="1" x14ac:dyDescent="0.3"/>
    <row r="747" customFormat="1" ht="14.25" customHeight="1" x14ac:dyDescent="0.3"/>
    <row r="748" customFormat="1" ht="14.25" customHeight="1" x14ac:dyDescent="0.3"/>
    <row r="749" customFormat="1" ht="14.25" customHeight="1" x14ac:dyDescent="0.3"/>
    <row r="750" customFormat="1" ht="14.25" customHeight="1" x14ac:dyDescent="0.3"/>
    <row r="751" customFormat="1" ht="14.25" customHeight="1" x14ac:dyDescent="0.3"/>
    <row r="752" customFormat="1" ht="14.25" customHeight="1" x14ac:dyDescent="0.3"/>
    <row r="753" customFormat="1" ht="14.25" customHeight="1" x14ac:dyDescent="0.3"/>
    <row r="754" customFormat="1" ht="14.25" customHeight="1" x14ac:dyDescent="0.3"/>
    <row r="755" customFormat="1" ht="14.25" customHeight="1" x14ac:dyDescent="0.3"/>
    <row r="756" customFormat="1" ht="14.25" customHeight="1" x14ac:dyDescent="0.3"/>
    <row r="757" customFormat="1" ht="14.25" customHeight="1" x14ac:dyDescent="0.3"/>
    <row r="758" customFormat="1" ht="14.25" customHeight="1" x14ac:dyDescent="0.3"/>
    <row r="759" customFormat="1" ht="14.25" customHeight="1" x14ac:dyDescent="0.3"/>
    <row r="760" customFormat="1" ht="14.25" customHeight="1" x14ac:dyDescent="0.3"/>
    <row r="761" customFormat="1" ht="14.25" customHeight="1" x14ac:dyDescent="0.3"/>
    <row r="762" customFormat="1" ht="14.25" customHeight="1" x14ac:dyDescent="0.3"/>
    <row r="763" customFormat="1" ht="14.25" customHeight="1" x14ac:dyDescent="0.3"/>
    <row r="764" customFormat="1" ht="14.25" customHeight="1" x14ac:dyDescent="0.3"/>
    <row r="765" customFormat="1" ht="14.25" customHeight="1" x14ac:dyDescent="0.3"/>
    <row r="766" customFormat="1" ht="14.25" customHeight="1" x14ac:dyDescent="0.3"/>
    <row r="767" customFormat="1" ht="14.25" customHeight="1" x14ac:dyDescent="0.3"/>
    <row r="768" customFormat="1" ht="14.25" customHeight="1" x14ac:dyDescent="0.3"/>
    <row r="769" customFormat="1" ht="14.25" customHeight="1" x14ac:dyDescent="0.3"/>
    <row r="770" customFormat="1" ht="14.25" customHeight="1" x14ac:dyDescent="0.3"/>
    <row r="771" customFormat="1" ht="14.25" customHeight="1" x14ac:dyDescent="0.3"/>
    <row r="772" customFormat="1" ht="14.25" customHeight="1" x14ac:dyDescent="0.3"/>
    <row r="773" customFormat="1" ht="14.25" customHeight="1" x14ac:dyDescent="0.3"/>
    <row r="774" customFormat="1" ht="14.25" customHeight="1" x14ac:dyDescent="0.3"/>
    <row r="775" customFormat="1" ht="14.25" customHeight="1" x14ac:dyDescent="0.3"/>
    <row r="776" customFormat="1" ht="14.25" customHeight="1" x14ac:dyDescent="0.3"/>
    <row r="777" customFormat="1" ht="14.25" customHeight="1" x14ac:dyDescent="0.3"/>
    <row r="778" customFormat="1" ht="14.25" customHeight="1" x14ac:dyDescent="0.3"/>
    <row r="779" customFormat="1" ht="14.25" customHeight="1" x14ac:dyDescent="0.3"/>
    <row r="780" customFormat="1" ht="14.25" customHeight="1" x14ac:dyDescent="0.3"/>
    <row r="781" customFormat="1" ht="14.25" customHeight="1" x14ac:dyDescent="0.3"/>
    <row r="782" customFormat="1" ht="14.25" customHeight="1" x14ac:dyDescent="0.3"/>
    <row r="783" customFormat="1" ht="14.25" customHeight="1" x14ac:dyDescent="0.3"/>
    <row r="784" customFormat="1" ht="14.25" customHeight="1" x14ac:dyDescent="0.3"/>
    <row r="785" customFormat="1" ht="14.25" customHeight="1" x14ac:dyDescent="0.3"/>
    <row r="786" customFormat="1" ht="14.25" customHeight="1" x14ac:dyDescent="0.3"/>
    <row r="787" customFormat="1" ht="14.25" customHeight="1" x14ac:dyDescent="0.3"/>
    <row r="788" customFormat="1" ht="14.25" customHeight="1" x14ac:dyDescent="0.3"/>
    <row r="789" customFormat="1" ht="14.25" customHeight="1" x14ac:dyDescent="0.3"/>
    <row r="790" customFormat="1" ht="14.25" customHeight="1" x14ac:dyDescent="0.3"/>
    <row r="791" customFormat="1" ht="14.25" customHeight="1" x14ac:dyDescent="0.3"/>
    <row r="792" customFormat="1" ht="14.25" customHeight="1" x14ac:dyDescent="0.3"/>
    <row r="793" customFormat="1" ht="14.25" customHeight="1" x14ac:dyDescent="0.3"/>
    <row r="794" customFormat="1" ht="14.25" customHeight="1" x14ac:dyDescent="0.3"/>
    <row r="795" customFormat="1" ht="14.25" customHeight="1" x14ac:dyDescent="0.3"/>
    <row r="796" customFormat="1" ht="14.25" customHeight="1" x14ac:dyDescent="0.3"/>
    <row r="797" customFormat="1" ht="14.25" customHeight="1" x14ac:dyDescent="0.3"/>
    <row r="798" customFormat="1" ht="14.25" customHeight="1" x14ac:dyDescent="0.3"/>
    <row r="799" customFormat="1" ht="14.25" customHeight="1" x14ac:dyDescent="0.3"/>
    <row r="800" customFormat="1" ht="14.25" customHeight="1" x14ac:dyDescent="0.3"/>
    <row r="801" customFormat="1" ht="14.25" customHeight="1" x14ac:dyDescent="0.3"/>
    <row r="802" customFormat="1" ht="14.25" customHeight="1" x14ac:dyDescent="0.3"/>
    <row r="803" customFormat="1" ht="14.25" customHeight="1" x14ac:dyDescent="0.3"/>
    <row r="804" customFormat="1" ht="14.25" customHeight="1" x14ac:dyDescent="0.3"/>
    <row r="805" customFormat="1" ht="14.25" customHeight="1" x14ac:dyDescent="0.3"/>
    <row r="806" customFormat="1" ht="14.25" customHeight="1" x14ac:dyDescent="0.3"/>
    <row r="807" customFormat="1" ht="14.25" customHeight="1" x14ac:dyDescent="0.3"/>
    <row r="808" customFormat="1" ht="14.25" customHeight="1" x14ac:dyDescent="0.3"/>
    <row r="809" customFormat="1" ht="14.25" customHeight="1" x14ac:dyDescent="0.3"/>
    <row r="810" customFormat="1" ht="14.25" customHeight="1" x14ac:dyDescent="0.3"/>
    <row r="811" customFormat="1" ht="14.25" customHeight="1" x14ac:dyDescent="0.3"/>
    <row r="812" customFormat="1" ht="14.25" customHeight="1" x14ac:dyDescent="0.3"/>
    <row r="813" customFormat="1" ht="14.25" customHeight="1" x14ac:dyDescent="0.3"/>
    <row r="814" customFormat="1" ht="14.25" customHeight="1" x14ac:dyDescent="0.3"/>
    <row r="815" customFormat="1" ht="14.25" customHeight="1" x14ac:dyDescent="0.3"/>
    <row r="816" customFormat="1" ht="14.25" customHeight="1" x14ac:dyDescent="0.3"/>
    <row r="817" customFormat="1" ht="14.25" customHeight="1" x14ac:dyDescent="0.3"/>
    <row r="818" customFormat="1" ht="14.25" customHeight="1" x14ac:dyDescent="0.3"/>
    <row r="819" customFormat="1" ht="14.25" customHeight="1" x14ac:dyDescent="0.3"/>
    <row r="820" customFormat="1" ht="14.25" customHeight="1" x14ac:dyDescent="0.3"/>
    <row r="821" customFormat="1" ht="14.25" customHeight="1" x14ac:dyDescent="0.3"/>
    <row r="822" customFormat="1" ht="14.25" customHeight="1" x14ac:dyDescent="0.3"/>
    <row r="823" customFormat="1" ht="14.25" customHeight="1" x14ac:dyDescent="0.3"/>
    <row r="824" customFormat="1" ht="14.25" customHeight="1" x14ac:dyDescent="0.3"/>
    <row r="825" customFormat="1" ht="14.25" customHeight="1" x14ac:dyDescent="0.3"/>
    <row r="826" customFormat="1" ht="14.25" customHeight="1" x14ac:dyDescent="0.3"/>
    <row r="827" customFormat="1" ht="14.25" customHeight="1" x14ac:dyDescent="0.3"/>
    <row r="828" customFormat="1" ht="14.25" customHeight="1" x14ac:dyDescent="0.3"/>
    <row r="829" customFormat="1" ht="14.25" customHeight="1" x14ac:dyDescent="0.3"/>
    <row r="830" customFormat="1" ht="14.25" customHeight="1" x14ac:dyDescent="0.3"/>
    <row r="831" customFormat="1" ht="14.25" customHeight="1" x14ac:dyDescent="0.3"/>
    <row r="832" customFormat="1" ht="14.25" customHeight="1" x14ac:dyDescent="0.3"/>
    <row r="833" customFormat="1" ht="14.25" customHeight="1" x14ac:dyDescent="0.3"/>
    <row r="834" customFormat="1" ht="14.25" customHeight="1" x14ac:dyDescent="0.3"/>
    <row r="835" customFormat="1" ht="14.25" customHeight="1" x14ac:dyDescent="0.3"/>
    <row r="836" customFormat="1" ht="14.25" customHeight="1" x14ac:dyDescent="0.3"/>
    <row r="837" customFormat="1" ht="14.25" customHeight="1" x14ac:dyDescent="0.3"/>
    <row r="838" customFormat="1" ht="14.25" customHeight="1" x14ac:dyDescent="0.3"/>
    <row r="839" customFormat="1" ht="14.25" customHeight="1" x14ac:dyDescent="0.3"/>
    <row r="840" customFormat="1" ht="14.25" customHeight="1" x14ac:dyDescent="0.3"/>
    <row r="841" customFormat="1" ht="14.25" customHeight="1" x14ac:dyDescent="0.3"/>
    <row r="842" customFormat="1" ht="14.25" customHeight="1" x14ac:dyDescent="0.3"/>
    <row r="843" customFormat="1" ht="14.25" customHeight="1" x14ac:dyDescent="0.3"/>
    <row r="844" customFormat="1" ht="14.25" customHeight="1" x14ac:dyDescent="0.3"/>
    <row r="845" customFormat="1" ht="14.25" customHeight="1" x14ac:dyDescent="0.3"/>
    <row r="846" customFormat="1" ht="14.25" customHeight="1" x14ac:dyDescent="0.3"/>
    <row r="847" customFormat="1" ht="14.25" customHeight="1" x14ac:dyDescent="0.3"/>
    <row r="848" customFormat="1" ht="14.25" customHeight="1" x14ac:dyDescent="0.3"/>
    <row r="849" customFormat="1" ht="14.25" customHeight="1" x14ac:dyDescent="0.3"/>
    <row r="850" customFormat="1" ht="14.25" customHeight="1" x14ac:dyDescent="0.3"/>
    <row r="851" customFormat="1" ht="14.25" customHeight="1" x14ac:dyDescent="0.3"/>
    <row r="852" customFormat="1" ht="14.25" customHeight="1" x14ac:dyDescent="0.3"/>
    <row r="853" customFormat="1" ht="14.25" customHeight="1" x14ac:dyDescent="0.3"/>
    <row r="854" customFormat="1" ht="14.25" customHeight="1" x14ac:dyDescent="0.3"/>
    <row r="855" customFormat="1" ht="14.25" customHeight="1" x14ac:dyDescent="0.3"/>
    <row r="856" customFormat="1" ht="14.25" customHeight="1" x14ac:dyDescent="0.3"/>
    <row r="857" customFormat="1" ht="14.25" customHeight="1" x14ac:dyDescent="0.3"/>
    <row r="858" customFormat="1" ht="14.25" customHeight="1" x14ac:dyDescent="0.3"/>
    <row r="859" customFormat="1" ht="14.25" customHeight="1" x14ac:dyDescent="0.3"/>
    <row r="860" customFormat="1" ht="14.25" customHeight="1" x14ac:dyDescent="0.3"/>
    <row r="861" customFormat="1" ht="14.25" customHeight="1" x14ac:dyDescent="0.3"/>
    <row r="862" customFormat="1" ht="14.25" customHeight="1" x14ac:dyDescent="0.3"/>
    <row r="863" customFormat="1" ht="14.25" customHeight="1" x14ac:dyDescent="0.3"/>
    <row r="864" customFormat="1" ht="14.25" customHeight="1" x14ac:dyDescent="0.3"/>
    <row r="865" customFormat="1" ht="14.25" customHeight="1" x14ac:dyDescent="0.3"/>
    <row r="866" customFormat="1" ht="14.25" customHeight="1" x14ac:dyDescent="0.3"/>
    <row r="867" customFormat="1" ht="14.25" customHeight="1" x14ac:dyDescent="0.3"/>
    <row r="868" customFormat="1" ht="14.25" customHeight="1" x14ac:dyDescent="0.3"/>
    <row r="869" customFormat="1" ht="14.25" customHeight="1" x14ac:dyDescent="0.3"/>
    <row r="870" customFormat="1" ht="14.25" customHeight="1" x14ac:dyDescent="0.3"/>
    <row r="871" customFormat="1" ht="14.25" customHeight="1" x14ac:dyDescent="0.3"/>
    <row r="872" customFormat="1" ht="14.25" customHeight="1" x14ac:dyDescent="0.3"/>
    <row r="873" customFormat="1" ht="14.25" customHeight="1" x14ac:dyDescent="0.3"/>
    <row r="874" customFormat="1" ht="14.25" customHeight="1" x14ac:dyDescent="0.3"/>
    <row r="875" customFormat="1" ht="14.25" customHeight="1" x14ac:dyDescent="0.3"/>
    <row r="876" customFormat="1" ht="14.25" customHeight="1" x14ac:dyDescent="0.3"/>
    <row r="877" customFormat="1" ht="14.25" customHeight="1" x14ac:dyDescent="0.3"/>
    <row r="878" customFormat="1" ht="14.25" customHeight="1" x14ac:dyDescent="0.3"/>
    <row r="879" customFormat="1" ht="14.25" customHeight="1" x14ac:dyDescent="0.3"/>
    <row r="880" customFormat="1" ht="14.25" customHeight="1" x14ac:dyDescent="0.3"/>
    <row r="881" customFormat="1" ht="14.25" customHeight="1" x14ac:dyDescent="0.3"/>
    <row r="882" customFormat="1" ht="14.25" customHeight="1" x14ac:dyDescent="0.3"/>
    <row r="883" customFormat="1" ht="14.25" customHeight="1" x14ac:dyDescent="0.3"/>
    <row r="884" customFormat="1" ht="14.25" customHeight="1" x14ac:dyDescent="0.3"/>
    <row r="885" customFormat="1" ht="14.25" customHeight="1" x14ac:dyDescent="0.3"/>
    <row r="886" customFormat="1" ht="14.25" customHeight="1" x14ac:dyDescent="0.3"/>
    <row r="887" customFormat="1" ht="14.25" customHeight="1" x14ac:dyDescent="0.3"/>
    <row r="888" customFormat="1" ht="14.25" customHeight="1" x14ac:dyDescent="0.3"/>
    <row r="889" customFormat="1" ht="14.25" customHeight="1" x14ac:dyDescent="0.3"/>
    <row r="890" customFormat="1" ht="14.25" customHeight="1" x14ac:dyDescent="0.3"/>
    <row r="891" customFormat="1" ht="14.25" customHeight="1" x14ac:dyDescent="0.3"/>
    <row r="892" customFormat="1" ht="14.25" customHeight="1" x14ac:dyDescent="0.3"/>
    <row r="893" customFormat="1" ht="14.25" customHeight="1" x14ac:dyDescent="0.3"/>
    <row r="894" customFormat="1" ht="14.25" customHeight="1" x14ac:dyDescent="0.3"/>
    <row r="895" customFormat="1" ht="14.25" customHeight="1" x14ac:dyDescent="0.3"/>
    <row r="896" customFormat="1" ht="14.25" customHeight="1" x14ac:dyDescent="0.3"/>
    <row r="897" customFormat="1" ht="14.25" customHeight="1" x14ac:dyDescent="0.3"/>
    <row r="898" customFormat="1" ht="14.25" customHeight="1" x14ac:dyDescent="0.3"/>
    <row r="899" customFormat="1" ht="14.25" customHeight="1" x14ac:dyDescent="0.3"/>
    <row r="900" customFormat="1" ht="14.25" customHeight="1" x14ac:dyDescent="0.3"/>
    <row r="901" customFormat="1" ht="14.25" customHeight="1" x14ac:dyDescent="0.3"/>
    <row r="902" customFormat="1" ht="14.25" customHeight="1" x14ac:dyDescent="0.3"/>
    <row r="903" customFormat="1" ht="14.25" customHeight="1" x14ac:dyDescent="0.3"/>
    <row r="904" customFormat="1" ht="14.25" customHeight="1" x14ac:dyDescent="0.3"/>
    <row r="905" customFormat="1" ht="14.25" customHeight="1" x14ac:dyDescent="0.3"/>
    <row r="906" customFormat="1" ht="14.25" customHeight="1" x14ac:dyDescent="0.3"/>
    <row r="907" customFormat="1" ht="14.25" customHeight="1" x14ac:dyDescent="0.3"/>
    <row r="908" customFormat="1" ht="14.25" customHeight="1" x14ac:dyDescent="0.3"/>
    <row r="909" customFormat="1" ht="14.25" customHeight="1" x14ac:dyDescent="0.3"/>
    <row r="910" customFormat="1" ht="14.25" customHeight="1" x14ac:dyDescent="0.3"/>
    <row r="911" customFormat="1" ht="14.25" customHeight="1" x14ac:dyDescent="0.3"/>
    <row r="912" customFormat="1" ht="14.25" customHeight="1" x14ac:dyDescent="0.3"/>
    <row r="913" customFormat="1" ht="14.25" customHeight="1" x14ac:dyDescent="0.3"/>
    <row r="914" customFormat="1" ht="14.25" customHeight="1" x14ac:dyDescent="0.3"/>
    <row r="915" customFormat="1" ht="14.25" customHeight="1" x14ac:dyDescent="0.3"/>
    <row r="916" customFormat="1" ht="14.25" customHeight="1" x14ac:dyDescent="0.3"/>
    <row r="917" customFormat="1" ht="14.25" customHeight="1" x14ac:dyDescent="0.3"/>
    <row r="918" customFormat="1" ht="14.25" customHeight="1" x14ac:dyDescent="0.3"/>
    <row r="919" customFormat="1" ht="14.25" customHeight="1" x14ac:dyDescent="0.3"/>
    <row r="920" customFormat="1" ht="14.25" customHeight="1" x14ac:dyDescent="0.3"/>
    <row r="921" customFormat="1" ht="14.25" customHeight="1" x14ac:dyDescent="0.3"/>
    <row r="922" customFormat="1" ht="14.25" customHeight="1" x14ac:dyDescent="0.3"/>
    <row r="923" customFormat="1" ht="14.25" customHeight="1" x14ac:dyDescent="0.3"/>
    <row r="924" customFormat="1" ht="14.25" customHeight="1" x14ac:dyDescent="0.3"/>
    <row r="925" customFormat="1" ht="14.25" customHeight="1" x14ac:dyDescent="0.3"/>
    <row r="926" customFormat="1" ht="14.25" customHeight="1" x14ac:dyDescent="0.3"/>
    <row r="927" customFormat="1" ht="14.25" customHeight="1" x14ac:dyDescent="0.3"/>
    <row r="928" customFormat="1" ht="14.25" customHeight="1" x14ac:dyDescent="0.3"/>
    <row r="929" customFormat="1" ht="14.25" customHeight="1" x14ac:dyDescent="0.3"/>
    <row r="930" customFormat="1" ht="14.25" customHeight="1" x14ac:dyDescent="0.3"/>
    <row r="931" customFormat="1" ht="14.25" customHeight="1" x14ac:dyDescent="0.3"/>
    <row r="932" customFormat="1" ht="14.25" customHeight="1" x14ac:dyDescent="0.3"/>
    <row r="933" customFormat="1" ht="14.25" customHeight="1" x14ac:dyDescent="0.3"/>
    <row r="934" customFormat="1" ht="14.25" customHeight="1" x14ac:dyDescent="0.3"/>
    <row r="935" customFormat="1" ht="14.25" customHeight="1" x14ac:dyDescent="0.3"/>
    <row r="936" customFormat="1" ht="14.25" customHeight="1" x14ac:dyDescent="0.3"/>
    <row r="937" customFormat="1" ht="14.25" customHeight="1" x14ac:dyDescent="0.3"/>
    <row r="938" customFormat="1" ht="14.25" customHeight="1" x14ac:dyDescent="0.3"/>
    <row r="939" customFormat="1" ht="14.25" customHeight="1" x14ac:dyDescent="0.3"/>
    <row r="940" customFormat="1" ht="14.25" customHeight="1" x14ac:dyDescent="0.3"/>
    <row r="941" customFormat="1" ht="14.25" customHeight="1" x14ac:dyDescent="0.3"/>
    <row r="942" customFormat="1" ht="14.25" customHeight="1" x14ac:dyDescent="0.3"/>
    <row r="943" customFormat="1" ht="14.25" customHeight="1" x14ac:dyDescent="0.3"/>
    <row r="944" customFormat="1" ht="14.25" customHeight="1" x14ac:dyDescent="0.3"/>
    <row r="945" customFormat="1" ht="14.25" customHeight="1" x14ac:dyDescent="0.3"/>
    <row r="946" customFormat="1" ht="14.25" customHeight="1" x14ac:dyDescent="0.3"/>
    <row r="947" customFormat="1" ht="14.25" customHeight="1" x14ac:dyDescent="0.3"/>
    <row r="948" customFormat="1" ht="14.25" customHeight="1" x14ac:dyDescent="0.3"/>
    <row r="949" customFormat="1" ht="14.25" customHeight="1" x14ac:dyDescent="0.3"/>
    <row r="950" customFormat="1" ht="14.25" customHeight="1" x14ac:dyDescent="0.3"/>
    <row r="951" customFormat="1" ht="14.25" customHeight="1" x14ac:dyDescent="0.3"/>
    <row r="952" customFormat="1" ht="14.25" customHeight="1" x14ac:dyDescent="0.3"/>
    <row r="953" customFormat="1" ht="14.25" customHeight="1" x14ac:dyDescent="0.3"/>
    <row r="954" customFormat="1" ht="14.25" customHeight="1" x14ac:dyDescent="0.3"/>
    <row r="955" customFormat="1" ht="14.25" customHeight="1" x14ac:dyDescent="0.3"/>
    <row r="956" customFormat="1" ht="14.25" customHeight="1" x14ac:dyDescent="0.3"/>
    <row r="957" customFormat="1" ht="14.25" customHeight="1" x14ac:dyDescent="0.3"/>
    <row r="958" customFormat="1" ht="14.25" customHeight="1" x14ac:dyDescent="0.3"/>
    <row r="959" customFormat="1" ht="14.25" customHeight="1" x14ac:dyDescent="0.3"/>
    <row r="960" customFormat="1" ht="14.25" customHeight="1" x14ac:dyDescent="0.3"/>
    <row r="961" customFormat="1" ht="14.25" customHeight="1" x14ac:dyDescent="0.3"/>
    <row r="962" customFormat="1" ht="14.25" customHeight="1" x14ac:dyDescent="0.3"/>
    <row r="963" customFormat="1" ht="14.25" customHeight="1" x14ac:dyDescent="0.3"/>
    <row r="964" customFormat="1" ht="14.25" customHeight="1" x14ac:dyDescent="0.3"/>
    <row r="965" customFormat="1" ht="14.25" customHeight="1" x14ac:dyDescent="0.3"/>
    <row r="966" customFormat="1" ht="14.25" customHeight="1" x14ac:dyDescent="0.3"/>
    <row r="967" customFormat="1" ht="14.25" customHeight="1" x14ac:dyDescent="0.3"/>
    <row r="968" customFormat="1" ht="14.25" customHeight="1" x14ac:dyDescent="0.3"/>
    <row r="969" customFormat="1" ht="14.25" customHeight="1" x14ac:dyDescent="0.3"/>
    <row r="970" customFormat="1" ht="14.25" customHeight="1" x14ac:dyDescent="0.3"/>
    <row r="971" customFormat="1" ht="14.25" customHeight="1" x14ac:dyDescent="0.3"/>
    <row r="972" customFormat="1" ht="14.25" customHeight="1" x14ac:dyDescent="0.3"/>
    <row r="973" customFormat="1" ht="14.25" customHeight="1" x14ac:dyDescent="0.3"/>
    <row r="974" customFormat="1" ht="14.25" customHeight="1" x14ac:dyDescent="0.3"/>
    <row r="975" customFormat="1" ht="14.25" customHeight="1" x14ac:dyDescent="0.3"/>
    <row r="976" customFormat="1" ht="14.25" customHeight="1" x14ac:dyDescent="0.3"/>
    <row r="977" customFormat="1" ht="14.25" customHeight="1" x14ac:dyDescent="0.3"/>
    <row r="978" customFormat="1" ht="14.25" customHeight="1" x14ac:dyDescent="0.3"/>
    <row r="979" customFormat="1" ht="14.25" customHeight="1" x14ac:dyDescent="0.3"/>
    <row r="980" customFormat="1" ht="14.25" customHeight="1" x14ac:dyDescent="0.3"/>
    <row r="981" customFormat="1" ht="14.25" customHeight="1" x14ac:dyDescent="0.3"/>
    <row r="982" customFormat="1" ht="14.25" customHeight="1" x14ac:dyDescent="0.3"/>
    <row r="983" customFormat="1" ht="14.25" customHeight="1" x14ac:dyDescent="0.3"/>
    <row r="984" customFormat="1" ht="14.25" customHeight="1" x14ac:dyDescent="0.3"/>
    <row r="985" customFormat="1" ht="14.25" customHeight="1" x14ac:dyDescent="0.3"/>
    <row r="986" customFormat="1" ht="14.25" customHeight="1" x14ac:dyDescent="0.3"/>
    <row r="987" customFormat="1" ht="14.25" customHeight="1" x14ac:dyDescent="0.3"/>
    <row r="988" customFormat="1" ht="14.25" customHeight="1" x14ac:dyDescent="0.3"/>
    <row r="989" customFormat="1" ht="14.25" customHeight="1" x14ac:dyDescent="0.3"/>
    <row r="990" customFormat="1" ht="14.25" customHeight="1" x14ac:dyDescent="0.3"/>
    <row r="991" customFormat="1" ht="14.25" customHeight="1" x14ac:dyDescent="0.3"/>
    <row r="992" customFormat="1" ht="14.25" customHeight="1" x14ac:dyDescent="0.3"/>
    <row r="993" customFormat="1" ht="14.25" customHeight="1" x14ac:dyDescent="0.3"/>
    <row r="994" customFormat="1" ht="14.25" customHeight="1" x14ac:dyDescent="0.3"/>
    <row r="995" customFormat="1" ht="14.25" customHeight="1" x14ac:dyDescent="0.3"/>
    <row r="996" customFormat="1" ht="14.25" customHeight="1" x14ac:dyDescent="0.3"/>
    <row r="997" customFormat="1" ht="14.25" customHeight="1" x14ac:dyDescent="0.3"/>
    <row r="998" customFormat="1" ht="14.25" customHeight="1" x14ac:dyDescent="0.3"/>
    <row r="999" customFormat="1" ht="14.25" customHeight="1" x14ac:dyDescent="0.3"/>
    <row r="1000" customFormat="1" ht="14.25" customHeight="1" x14ac:dyDescent="0.3"/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B8BFF-1D26-48D1-AC5B-9B2C656D7D85}">
  <sheetPr codeName="Sheet25"/>
  <dimension ref="C2:S41"/>
  <sheetViews>
    <sheetView topLeftCell="F1" workbookViewId="0">
      <selection activeCell="M5" sqref="M5"/>
    </sheetView>
  </sheetViews>
  <sheetFormatPr defaultRowHeight="14.4" x14ac:dyDescent="0.3"/>
  <cols>
    <col min="4" max="4" width="14.21875" customWidth="1"/>
    <col min="5" max="5" width="17.33203125" customWidth="1"/>
    <col min="6" max="6" width="11" customWidth="1"/>
    <col min="7" max="7" width="14.33203125" customWidth="1"/>
    <col min="8" max="8" width="23.109375" customWidth="1"/>
    <col min="9" max="9" width="23" customWidth="1"/>
  </cols>
  <sheetData>
    <row r="2" spans="3:19" x14ac:dyDescent="0.3">
      <c r="C2" s="106" t="s">
        <v>310</v>
      </c>
      <c r="I2" s="106" t="s">
        <v>315</v>
      </c>
    </row>
    <row r="3" spans="3:19" x14ac:dyDescent="0.3">
      <c r="C3" s="106" t="s">
        <v>311</v>
      </c>
    </row>
    <row r="4" spans="3:19" x14ac:dyDescent="0.3">
      <c r="C4" s="106" t="s">
        <v>312</v>
      </c>
    </row>
    <row r="5" spans="3:19" x14ac:dyDescent="0.3">
      <c r="C5" s="106" t="s">
        <v>313</v>
      </c>
    </row>
    <row r="6" spans="3:19" x14ac:dyDescent="0.3">
      <c r="C6" s="106" t="s">
        <v>314</v>
      </c>
    </row>
    <row r="7" spans="3:19" x14ac:dyDescent="0.3">
      <c r="M7" s="107"/>
      <c r="N7" s="42" t="s">
        <v>316</v>
      </c>
      <c r="O7" s="42"/>
      <c r="P7" s="42"/>
      <c r="Q7" s="42"/>
      <c r="R7" s="42"/>
      <c r="S7" s="108"/>
    </row>
    <row r="8" spans="3:19" x14ac:dyDescent="0.3">
      <c r="C8" t="s">
        <v>298</v>
      </c>
      <c r="D8" t="s">
        <v>299</v>
      </c>
      <c r="E8" t="s">
        <v>300</v>
      </c>
      <c r="F8" t="s">
        <v>301</v>
      </c>
      <c r="G8" t="s">
        <v>302</v>
      </c>
      <c r="H8" t="s">
        <v>303</v>
      </c>
      <c r="I8" t="s">
        <v>304</v>
      </c>
      <c r="J8" t="s">
        <v>265</v>
      </c>
      <c r="M8" s="56" t="s">
        <v>317</v>
      </c>
      <c r="N8" s="46"/>
      <c r="O8" s="46"/>
      <c r="P8" s="46"/>
      <c r="Q8" s="46"/>
      <c r="R8" s="46"/>
      <c r="S8" s="55"/>
    </row>
    <row r="9" spans="3:19" x14ac:dyDescent="0.3">
      <c r="C9" s="109">
        <v>20847</v>
      </c>
      <c r="D9" t="s">
        <v>305</v>
      </c>
      <c r="E9" s="109">
        <v>4</v>
      </c>
      <c r="F9" s="110">
        <v>2.84</v>
      </c>
      <c r="G9" s="110">
        <v>0.93</v>
      </c>
      <c r="H9">
        <v>11.36</v>
      </c>
      <c r="I9">
        <v>0.54</v>
      </c>
      <c r="J9">
        <v>1.23</v>
      </c>
    </row>
    <row r="10" spans="3:19" x14ac:dyDescent="0.3">
      <c r="C10" s="109">
        <v>20228</v>
      </c>
      <c r="D10" t="s">
        <v>306</v>
      </c>
      <c r="E10" s="109">
        <v>12</v>
      </c>
      <c r="F10" s="110">
        <v>500.98</v>
      </c>
      <c r="G10" s="110">
        <v>26</v>
      </c>
      <c r="H10">
        <v>6011.76</v>
      </c>
      <c r="I10">
        <v>0.6</v>
      </c>
      <c r="J10">
        <v>-18.8</v>
      </c>
    </row>
    <row r="11" spans="3:19" x14ac:dyDescent="0.3">
      <c r="C11" s="109">
        <v>21776</v>
      </c>
      <c r="D11" t="s">
        <v>307</v>
      </c>
      <c r="E11" s="109">
        <v>22</v>
      </c>
      <c r="F11" s="110">
        <v>9.48</v>
      </c>
      <c r="G11" s="110">
        <v>7.29</v>
      </c>
      <c r="H11">
        <v>208.56</v>
      </c>
      <c r="I11">
        <v>0.45</v>
      </c>
      <c r="J11">
        <v>2.6100000000000003</v>
      </c>
    </row>
    <row r="12" spans="3:19" x14ac:dyDescent="0.3">
      <c r="C12" s="109">
        <v>24844</v>
      </c>
      <c r="D12" t="s">
        <v>308</v>
      </c>
      <c r="E12" s="109">
        <v>16</v>
      </c>
      <c r="F12" s="110">
        <v>78.69</v>
      </c>
      <c r="G12" s="110">
        <v>19.989999999999998</v>
      </c>
      <c r="H12">
        <v>1259.04</v>
      </c>
      <c r="I12">
        <v>0.43</v>
      </c>
      <c r="J12">
        <v>-13.11</v>
      </c>
    </row>
    <row r="13" spans="3:19" x14ac:dyDescent="0.3">
      <c r="C13" s="109">
        <v>24846</v>
      </c>
      <c r="D13" t="s">
        <v>308</v>
      </c>
      <c r="E13" s="109">
        <v>7</v>
      </c>
      <c r="F13" s="110">
        <v>3.28</v>
      </c>
      <c r="G13" s="110">
        <v>2.31</v>
      </c>
      <c r="H13">
        <v>22.959999999999997</v>
      </c>
      <c r="I13">
        <v>0.56000000000000005</v>
      </c>
      <c r="J13">
        <v>1.6100000000000003</v>
      </c>
    </row>
    <row r="14" spans="3:19" x14ac:dyDescent="0.3">
      <c r="C14" s="109">
        <v>24847</v>
      </c>
      <c r="D14" t="s">
        <v>308</v>
      </c>
      <c r="E14" s="109">
        <v>4</v>
      </c>
      <c r="F14" s="110">
        <v>3.28</v>
      </c>
      <c r="G14" s="110">
        <v>4.2</v>
      </c>
      <c r="H14">
        <v>13.12</v>
      </c>
      <c r="I14">
        <v>0.56000000000000005</v>
      </c>
      <c r="J14">
        <v>-1.96</v>
      </c>
    </row>
    <row r="15" spans="3:19" x14ac:dyDescent="0.3">
      <c r="C15" s="109">
        <v>24848</v>
      </c>
      <c r="D15" t="s">
        <v>308</v>
      </c>
      <c r="E15" s="109">
        <v>4</v>
      </c>
      <c r="F15" s="110">
        <v>3.58</v>
      </c>
      <c r="G15" s="110">
        <v>1.63</v>
      </c>
      <c r="H15">
        <v>14.32</v>
      </c>
      <c r="I15">
        <v>0.36</v>
      </c>
      <c r="J15">
        <v>-0.18999999999999995</v>
      </c>
    </row>
    <row r="16" spans="3:19" x14ac:dyDescent="0.3">
      <c r="C16" s="109">
        <v>18181</v>
      </c>
      <c r="D16" t="s">
        <v>307</v>
      </c>
      <c r="E16" s="109">
        <v>7</v>
      </c>
      <c r="F16" s="110">
        <v>4.42</v>
      </c>
      <c r="G16" s="110">
        <v>4.99</v>
      </c>
      <c r="H16">
        <v>30.939999999999998</v>
      </c>
      <c r="I16">
        <v>0.38</v>
      </c>
      <c r="J16">
        <v>-2.33</v>
      </c>
    </row>
    <row r="17" spans="3:18" x14ac:dyDescent="0.3">
      <c r="C17" s="109">
        <v>20925</v>
      </c>
      <c r="D17" t="s">
        <v>308</v>
      </c>
      <c r="E17" s="109">
        <v>10</v>
      </c>
      <c r="F17" s="110">
        <v>35.94</v>
      </c>
      <c r="G17" s="110">
        <v>6.66</v>
      </c>
      <c r="H17">
        <v>359.4</v>
      </c>
      <c r="I17">
        <v>0.4</v>
      </c>
      <c r="J17">
        <v>-2.66</v>
      </c>
    </row>
    <row r="18" spans="3:18" x14ac:dyDescent="0.3">
      <c r="C18" s="109">
        <v>26267</v>
      </c>
      <c r="D18" t="s">
        <v>305</v>
      </c>
      <c r="E18" s="109">
        <v>6</v>
      </c>
      <c r="F18" s="110">
        <v>2.98</v>
      </c>
      <c r="G18" s="110">
        <v>1.58</v>
      </c>
      <c r="H18">
        <v>17.88</v>
      </c>
      <c r="I18">
        <v>0.39</v>
      </c>
      <c r="J18">
        <v>0.75999999999999979</v>
      </c>
    </row>
    <row r="19" spans="3:18" x14ac:dyDescent="0.3">
      <c r="C19" s="109">
        <v>26268</v>
      </c>
      <c r="D19" t="s">
        <v>305</v>
      </c>
      <c r="E19" s="109">
        <v>10</v>
      </c>
      <c r="F19" s="110">
        <v>115.99</v>
      </c>
      <c r="G19" s="110">
        <v>2.5</v>
      </c>
      <c r="H19">
        <v>1159.8999999999999</v>
      </c>
      <c r="I19">
        <v>0.55000000000000004</v>
      </c>
      <c r="J19">
        <v>3</v>
      </c>
    </row>
    <row r="20" spans="3:18" x14ac:dyDescent="0.3">
      <c r="C20" s="109">
        <v>23890</v>
      </c>
      <c r="D20" t="s">
        <v>305</v>
      </c>
      <c r="E20" s="109">
        <v>17</v>
      </c>
      <c r="F20" s="110">
        <v>26.48</v>
      </c>
      <c r="G20" s="110">
        <v>6.93</v>
      </c>
      <c r="H20">
        <v>450.16</v>
      </c>
      <c r="I20">
        <v>0.49</v>
      </c>
      <c r="J20">
        <v>1.4000000000000004</v>
      </c>
    </row>
    <row r="21" spans="3:18" x14ac:dyDescent="0.3">
      <c r="C21" s="109">
        <v>24063</v>
      </c>
      <c r="D21" t="s">
        <v>306</v>
      </c>
      <c r="E21" s="109">
        <v>18</v>
      </c>
      <c r="F21" s="110">
        <v>12.99</v>
      </c>
      <c r="G21" s="110">
        <v>9.44</v>
      </c>
      <c r="H21">
        <v>233.82</v>
      </c>
      <c r="I21">
        <v>0.39</v>
      </c>
      <c r="J21">
        <v>-2.419999999999999</v>
      </c>
    </row>
    <row r="22" spans="3:18" x14ac:dyDescent="0.3">
      <c r="C22" s="109">
        <v>5890</v>
      </c>
      <c r="D22" t="s">
        <v>305</v>
      </c>
      <c r="E22" s="109">
        <v>70</v>
      </c>
      <c r="F22" s="110">
        <v>26.48</v>
      </c>
      <c r="G22" s="110">
        <v>6.93</v>
      </c>
      <c r="H22">
        <v>1853.6000000000001</v>
      </c>
      <c r="I22">
        <v>0.49</v>
      </c>
      <c r="J22">
        <v>27.369999999999997</v>
      </c>
      <c r="O22" t="s">
        <v>318</v>
      </c>
    </row>
    <row r="23" spans="3:18" x14ac:dyDescent="0.3">
      <c r="C23" s="109">
        <v>6062</v>
      </c>
      <c r="D23" t="s">
        <v>306</v>
      </c>
      <c r="E23" s="109">
        <v>58</v>
      </c>
      <c r="F23" s="110">
        <v>5</v>
      </c>
      <c r="G23" s="110">
        <v>3.39</v>
      </c>
      <c r="H23">
        <v>290</v>
      </c>
      <c r="I23">
        <v>0.37</v>
      </c>
      <c r="J23">
        <v>18.07</v>
      </c>
    </row>
    <row r="24" spans="3:18" x14ac:dyDescent="0.3">
      <c r="C24" s="109">
        <v>6063</v>
      </c>
      <c r="D24" t="s">
        <v>306</v>
      </c>
      <c r="E24" s="109">
        <v>71</v>
      </c>
      <c r="F24" s="110">
        <v>12.99</v>
      </c>
      <c r="G24" s="110">
        <v>9.44</v>
      </c>
      <c r="H24">
        <v>922.29</v>
      </c>
      <c r="I24">
        <v>0.39</v>
      </c>
      <c r="J24">
        <v>18.25</v>
      </c>
    </row>
    <row r="25" spans="3:18" x14ac:dyDescent="0.3">
      <c r="C25" s="109">
        <v>20631</v>
      </c>
      <c r="D25" t="s">
        <v>305</v>
      </c>
      <c r="E25" s="109">
        <v>1</v>
      </c>
      <c r="F25" s="110">
        <v>55.48</v>
      </c>
      <c r="G25" s="110">
        <v>14.3</v>
      </c>
      <c r="H25">
        <v>55.48</v>
      </c>
      <c r="I25">
        <v>0.37</v>
      </c>
      <c r="J25">
        <v>-13.930000000000001</v>
      </c>
    </row>
    <row r="26" spans="3:18" x14ac:dyDescent="0.3">
      <c r="C26" s="109">
        <v>20632</v>
      </c>
      <c r="D26" t="s">
        <v>305</v>
      </c>
      <c r="E26" s="109">
        <v>1</v>
      </c>
      <c r="F26" s="110">
        <v>1.68</v>
      </c>
      <c r="G26" s="110">
        <v>1.57</v>
      </c>
      <c r="H26">
        <v>1.68</v>
      </c>
      <c r="I26">
        <v>0.59</v>
      </c>
      <c r="J26">
        <v>-0.98000000000000009</v>
      </c>
    </row>
    <row r="27" spans="3:18" x14ac:dyDescent="0.3">
      <c r="C27" s="109">
        <v>23967</v>
      </c>
      <c r="D27" t="s">
        <v>306</v>
      </c>
      <c r="E27" s="109">
        <v>12</v>
      </c>
      <c r="F27" s="110">
        <v>4.1399999999999997</v>
      </c>
      <c r="G27" s="110">
        <v>6.6</v>
      </c>
      <c r="H27">
        <v>49.679999999999993</v>
      </c>
      <c r="I27">
        <v>0.49</v>
      </c>
      <c r="J27">
        <v>-0.71999999999999975</v>
      </c>
    </row>
    <row r="28" spans="3:18" x14ac:dyDescent="0.3">
      <c r="C28" s="109">
        <v>23509</v>
      </c>
      <c r="D28" t="s">
        <v>305</v>
      </c>
      <c r="E28" s="109">
        <v>13</v>
      </c>
      <c r="F28" s="110">
        <v>34.99</v>
      </c>
      <c r="G28" s="110">
        <v>7.73</v>
      </c>
      <c r="H28">
        <v>454.87</v>
      </c>
      <c r="I28">
        <v>0.59</v>
      </c>
      <c r="J28">
        <v>-6.0000000000000497E-2</v>
      </c>
    </row>
    <row r="29" spans="3:18" x14ac:dyDescent="0.3">
      <c r="C29" s="109">
        <v>23612</v>
      </c>
      <c r="D29" t="s">
        <v>305</v>
      </c>
      <c r="E29" s="109">
        <v>2</v>
      </c>
      <c r="F29" s="110">
        <v>17.98</v>
      </c>
      <c r="G29" s="110">
        <v>8.51</v>
      </c>
      <c r="H29">
        <v>35.96</v>
      </c>
      <c r="I29">
        <v>0.4</v>
      </c>
      <c r="J29">
        <v>-7.71</v>
      </c>
    </row>
    <row r="30" spans="3:18" x14ac:dyDescent="0.3">
      <c r="C30" s="109">
        <v>23278</v>
      </c>
      <c r="D30" t="s">
        <v>308</v>
      </c>
      <c r="E30" s="109">
        <v>8</v>
      </c>
      <c r="F30" s="110">
        <v>125.99</v>
      </c>
      <c r="G30" s="110">
        <v>7.69</v>
      </c>
      <c r="H30">
        <v>1007.92</v>
      </c>
      <c r="I30">
        <v>0.59</v>
      </c>
      <c r="J30">
        <v>-2.9700000000000006</v>
      </c>
    </row>
    <row r="31" spans="3:18" x14ac:dyDescent="0.3">
      <c r="C31" s="109">
        <v>19355</v>
      </c>
      <c r="D31" t="s">
        <v>309</v>
      </c>
      <c r="E31" s="109">
        <v>22</v>
      </c>
      <c r="F31" s="110">
        <v>205.99</v>
      </c>
      <c r="G31" s="110">
        <v>8.99</v>
      </c>
      <c r="H31">
        <v>4531.7800000000007</v>
      </c>
      <c r="I31">
        <v>0.56000000000000005</v>
      </c>
      <c r="J31">
        <v>3.33</v>
      </c>
      <c r="O31" s="119"/>
      <c r="P31" s="119"/>
      <c r="Q31" s="119"/>
      <c r="R31" s="119"/>
    </row>
    <row r="32" spans="3:18" x14ac:dyDescent="0.3">
      <c r="C32" s="109">
        <v>23654</v>
      </c>
      <c r="D32" t="s">
        <v>306</v>
      </c>
      <c r="E32" s="109">
        <v>13</v>
      </c>
      <c r="F32" s="110">
        <v>4.24</v>
      </c>
      <c r="G32" s="110">
        <v>5.41</v>
      </c>
      <c r="H32">
        <v>55.120000000000005</v>
      </c>
      <c r="I32">
        <v>0.35</v>
      </c>
      <c r="J32">
        <v>-0.86000000000000032</v>
      </c>
    </row>
    <row r="33" spans="3:10" x14ac:dyDescent="0.3">
      <c r="C33" s="109">
        <v>23655</v>
      </c>
      <c r="D33" t="s">
        <v>306</v>
      </c>
      <c r="E33" s="109">
        <v>18</v>
      </c>
      <c r="F33" s="110">
        <v>2.94</v>
      </c>
      <c r="G33" s="110">
        <v>0.7</v>
      </c>
      <c r="H33">
        <v>52.92</v>
      </c>
      <c r="I33">
        <v>0.57999999999999996</v>
      </c>
      <c r="J33">
        <v>9.74</v>
      </c>
    </row>
    <row r="34" spans="3:10" x14ac:dyDescent="0.3">
      <c r="C34" s="109">
        <v>25933</v>
      </c>
      <c r="D34" t="s">
        <v>305</v>
      </c>
      <c r="E34" s="109">
        <v>6</v>
      </c>
      <c r="F34" s="110">
        <v>99.99</v>
      </c>
      <c r="G34" s="110">
        <v>19.989999999999998</v>
      </c>
      <c r="H34">
        <v>599.93999999999994</v>
      </c>
      <c r="I34">
        <v>0.52</v>
      </c>
      <c r="J34">
        <v>-16.869999999999997</v>
      </c>
    </row>
    <row r="35" spans="3:10" x14ac:dyDescent="0.3">
      <c r="C35" s="109">
        <v>20697</v>
      </c>
      <c r="D35" t="s">
        <v>308</v>
      </c>
      <c r="E35" s="109">
        <v>6</v>
      </c>
      <c r="F35" s="110">
        <v>115.99</v>
      </c>
      <c r="G35" s="110">
        <v>2.5</v>
      </c>
      <c r="H35">
        <v>695.93999999999994</v>
      </c>
      <c r="I35">
        <v>0.56999999999999995</v>
      </c>
      <c r="J35">
        <v>0.91999999999999993</v>
      </c>
    </row>
    <row r="36" spans="3:10" x14ac:dyDescent="0.3">
      <c r="C36" s="109">
        <v>20698</v>
      </c>
      <c r="D36" t="s">
        <v>308</v>
      </c>
      <c r="E36" s="109">
        <v>1</v>
      </c>
      <c r="F36" s="110">
        <v>3502.14</v>
      </c>
      <c r="G36" s="110">
        <v>8.73</v>
      </c>
      <c r="H36">
        <v>3502.14</v>
      </c>
      <c r="I36">
        <v>0.56999999999999995</v>
      </c>
      <c r="J36">
        <v>-8.16</v>
      </c>
    </row>
    <row r="37" spans="3:10" x14ac:dyDescent="0.3">
      <c r="C37" s="109">
        <v>22890</v>
      </c>
      <c r="D37" t="s">
        <v>305</v>
      </c>
      <c r="E37" s="109">
        <v>17</v>
      </c>
      <c r="F37" s="110">
        <v>175.99</v>
      </c>
      <c r="G37" s="110">
        <v>5.79</v>
      </c>
      <c r="H37">
        <v>2991.83</v>
      </c>
      <c r="I37">
        <v>0.36</v>
      </c>
      <c r="J37">
        <v>0.33000000000000007</v>
      </c>
    </row>
    <row r="38" spans="3:10" x14ac:dyDescent="0.3">
      <c r="C38" s="109">
        <v>25354</v>
      </c>
      <c r="D38" t="s">
        <v>305</v>
      </c>
      <c r="E38" s="109">
        <v>20</v>
      </c>
      <c r="F38" s="110">
        <v>155.06</v>
      </c>
      <c r="G38" s="110">
        <v>1.49</v>
      </c>
      <c r="H38">
        <v>3101.2</v>
      </c>
      <c r="I38">
        <v>0.38</v>
      </c>
      <c r="J38">
        <v>6.1099999999999994</v>
      </c>
    </row>
    <row r="39" spans="3:10" x14ac:dyDescent="0.3">
      <c r="C39" s="109">
        <v>21017</v>
      </c>
      <c r="D39" t="s">
        <v>306</v>
      </c>
      <c r="E39" s="109">
        <v>17</v>
      </c>
      <c r="F39" s="110">
        <v>5.98</v>
      </c>
      <c r="G39" s="110">
        <v>0.7</v>
      </c>
      <c r="H39">
        <v>101.66000000000001</v>
      </c>
      <c r="I39">
        <v>0.56000000000000005</v>
      </c>
      <c r="J39">
        <v>8.8200000000000021</v>
      </c>
    </row>
    <row r="40" spans="3:10" x14ac:dyDescent="0.3">
      <c r="C40" s="109">
        <v>21019</v>
      </c>
      <c r="D40" t="s">
        <v>306</v>
      </c>
      <c r="E40" s="109">
        <v>3</v>
      </c>
      <c r="F40" s="110">
        <v>29.14</v>
      </c>
      <c r="G40" s="110">
        <v>5.15</v>
      </c>
      <c r="H40">
        <v>87.42</v>
      </c>
      <c r="I40">
        <v>0.36</v>
      </c>
      <c r="J40">
        <v>-4.07</v>
      </c>
    </row>
    <row r="41" spans="3:10" x14ac:dyDescent="0.3">
      <c r="C41" s="109">
        <v>23274</v>
      </c>
      <c r="D41" t="s">
        <v>309</v>
      </c>
      <c r="E41" s="109">
        <v>17</v>
      </c>
      <c r="F41" s="110">
        <v>3.69</v>
      </c>
      <c r="G41" s="110">
        <v>4.8600000000000003</v>
      </c>
      <c r="H41">
        <v>62.73</v>
      </c>
      <c r="I41">
        <v>0.38</v>
      </c>
      <c r="J41">
        <v>1.5999999999999996</v>
      </c>
    </row>
  </sheetData>
  <mergeCells count="1">
    <mergeCell ref="O31:R31"/>
  </mergeCells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7FD2B-09F7-4CC2-9213-EF4B6B84CAD0}">
  <sheetPr codeName="Sheet26"/>
  <dimension ref="A1:L1048576"/>
  <sheetViews>
    <sheetView workbookViewId="0">
      <selection activeCell="M2" sqref="M2"/>
    </sheetView>
  </sheetViews>
  <sheetFormatPr defaultRowHeight="14.4" x14ac:dyDescent="0.3"/>
  <cols>
    <col min="1" max="1" width="11.88671875" customWidth="1"/>
    <col min="2" max="2" width="11.77734375" customWidth="1"/>
    <col min="3" max="3" width="11.6640625" customWidth="1"/>
    <col min="4" max="4" width="13.44140625" customWidth="1"/>
    <col min="5" max="6" width="10.44140625" customWidth="1"/>
    <col min="7" max="7" width="12.21875" customWidth="1"/>
    <col min="8" max="8" width="14.77734375" customWidth="1"/>
    <col min="9" max="10" width="11.44140625" customWidth="1"/>
    <col min="11" max="11" width="14.44140625" customWidth="1"/>
  </cols>
  <sheetData>
    <row r="1" spans="1:12" x14ac:dyDescent="0.3">
      <c r="A1" t="s">
        <v>206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</row>
    <row r="2" spans="1:12" x14ac:dyDescent="0.3">
      <c r="A2" t="s">
        <v>329</v>
      </c>
      <c r="B2" t="s">
        <v>330</v>
      </c>
      <c r="C2" t="s">
        <v>331</v>
      </c>
      <c r="D2">
        <v>7389213013</v>
      </c>
      <c r="E2" t="s">
        <v>332</v>
      </c>
      <c r="F2">
        <v>35</v>
      </c>
      <c r="G2" t="s">
        <v>333</v>
      </c>
      <c r="H2" t="s">
        <v>334</v>
      </c>
      <c r="I2" t="s">
        <v>335</v>
      </c>
      <c r="J2" t="s">
        <v>336</v>
      </c>
      <c r="K2">
        <v>3718903106734</v>
      </c>
    </row>
    <row r="3" spans="1:12" x14ac:dyDescent="0.3">
      <c r="A3" t="s">
        <v>337</v>
      </c>
      <c r="B3" t="s">
        <v>338</v>
      </c>
      <c r="C3" t="s">
        <v>339</v>
      </c>
      <c r="D3">
        <v>2318928102910</v>
      </c>
      <c r="E3" t="s">
        <v>340</v>
      </c>
      <c r="F3">
        <v>36</v>
      </c>
      <c r="G3" t="s">
        <v>341</v>
      </c>
      <c r="H3">
        <v>2192710212</v>
      </c>
      <c r="I3" t="s">
        <v>342</v>
      </c>
      <c r="J3" t="s">
        <v>343</v>
      </c>
      <c r="K3">
        <v>2810921217916290</v>
      </c>
    </row>
    <row r="4" spans="1:12" x14ac:dyDescent="0.3">
      <c r="A4" t="s">
        <v>16</v>
      </c>
      <c r="B4" t="s">
        <v>107</v>
      </c>
      <c r="C4" t="s">
        <v>344</v>
      </c>
      <c r="D4">
        <v>434728904</v>
      </c>
      <c r="E4" t="s">
        <v>345</v>
      </c>
      <c r="F4">
        <v>45</v>
      </c>
      <c r="G4" t="s">
        <v>346</v>
      </c>
      <c r="H4">
        <v>78271821210</v>
      </c>
      <c r="I4" t="s">
        <v>347</v>
      </c>
      <c r="J4" t="s">
        <v>348</v>
      </c>
      <c r="L4">
        <v>792918728172091</v>
      </c>
    </row>
    <row r="5" spans="1:12" x14ac:dyDescent="0.3">
      <c r="A5" t="s">
        <v>350</v>
      </c>
      <c r="B5" t="s">
        <v>351</v>
      </c>
      <c r="C5" t="s">
        <v>352</v>
      </c>
      <c r="D5">
        <v>728172918291</v>
      </c>
      <c r="E5" t="s">
        <v>353</v>
      </c>
      <c r="F5">
        <v>23</v>
      </c>
      <c r="G5" t="s">
        <v>354</v>
      </c>
      <c r="H5">
        <v>83918310</v>
      </c>
      <c r="I5" t="s">
        <v>355</v>
      </c>
      <c r="J5" t="s">
        <v>356</v>
      </c>
      <c r="K5">
        <v>649867489123741</v>
      </c>
    </row>
    <row r="6" spans="1:12" x14ac:dyDescent="0.3">
      <c r="A6" t="s">
        <v>357</v>
      </c>
      <c r="B6" t="s">
        <v>358</v>
      </c>
      <c r="C6" t="s">
        <v>359</v>
      </c>
      <c r="D6">
        <v>2172817281</v>
      </c>
      <c r="E6" t="s">
        <v>360</v>
      </c>
      <c r="F6">
        <v>17</v>
      </c>
      <c r="G6">
        <v>34</v>
      </c>
      <c r="H6">
        <v>27182718721</v>
      </c>
      <c r="I6" t="s">
        <v>361</v>
      </c>
      <c r="J6" t="s">
        <v>362</v>
      </c>
      <c r="K6" t="s">
        <v>363</v>
      </c>
    </row>
    <row r="7" spans="1:12" x14ac:dyDescent="0.3">
      <c r="A7" t="s">
        <v>364</v>
      </c>
      <c r="B7" t="s">
        <v>365</v>
      </c>
      <c r="C7" t="s">
        <v>366</v>
      </c>
      <c r="D7">
        <v>5654646464</v>
      </c>
      <c r="E7" t="s">
        <v>367</v>
      </c>
      <c r="F7">
        <v>23</v>
      </c>
      <c r="G7">
        <v>247398473824</v>
      </c>
      <c r="H7">
        <v>32793791273</v>
      </c>
      <c r="I7" t="s">
        <v>368</v>
      </c>
      <c r="J7" t="s">
        <v>369</v>
      </c>
      <c r="K7" t="s">
        <v>370</v>
      </c>
    </row>
    <row r="1048576" spans="1:2" x14ac:dyDescent="0.3">
      <c r="A1048576" t="s">
        <v>349</v>
      </c>
      <c r="B1048576" t="s">
        <v>338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Button 1">
              <controlPr defaultSize="0" print="0" autoFill="0" autoPict="0" macro="[2]!enter_employee_details">
                <anchor moveWithCells="1" sizeWithCells="1">
                  <from>
                    <xdr:col>12</xdr:col>
                    <xdr:colOff>525780</xdr:colOff>
                    <xdr:row>6</xdr:row>
                    <xdr:rowOff>121920</xdr:rowOff>
                  </from>
                  <to>
                    <xdr:col>16</xdr:col>
                    <xdr:colOff>358140</xdr:colOff>
                    <xdr:row>9</xdr:row>
                    <xdr:rowOff>106680</xdr:rowOff>
                  </to>
                </anchor>
              </controlPr>
            </control>
          </mc:Choice>
        </mc:AlternateContent>
      </controls>
    </mc:Choice>
  </mc:AlternateContent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62433482-E23D-4746-80F3-B658EDE1F364}">
  <ds:schemaRefs/>
</ds:datastoreItem>
</file>

<file path=customXml/itemProps2.xml><?xml version="1.0" encoding="utf-8"?>
<ds:datastoreItem xmlns:ds="http://schemas.openxmlformats.org/officeDocument/2006/customXml" ds:itemID="{C957BD2C-D023-424E-8336-8A4FBD592F53}">
  <ds:schemaRefs/>
</ds:datastoreItem>
</file>

<file path=customXml/itemProps3.xml><?xml version="1.0" encoding="utf-8"?>
<ds:datastoreItem xmlns:ds="http://schemas.openxmlformats.org/officeDocument/2006/customXml" ds:itemID="{EE8EE819-ED2B-4FC4-B4B9-52E56AE81462}">
  <ds:schemaRefs/>
</ds:datastoreItem>
</file>

<file path=customXml/itemProps4.xml><?xml version="1.0" encoding="utf-8"?>
<ds:datastoreItem xmlns:ds="http://schemas.openxmlformats.org/officeDocument/2006/customXml" ds:itemID="{29439FAC-C7C3-461C-AA55-0D8C32B2A488}">
  <ds:schemaRefs/>
</ds:datastoreItem>
</file>

<file path=customXml/itemProps5.xml><?xml version="1.0" encoding="utf-8"?>
<ds:datastoreItem xmlns:ds="http://schemas.openxmlformats.org/officeDocument/2006/customXml" ds:itemID="{30DA21E6-C251-424B-AD51-176A1CDEF3CC}">
  <ds:schemaRefs/>
</ds:datastoreItem>
</file>

<file path=customXml/itemProps6.xml><?xml version="1.0" encoding="utf-8"?>
<ds:datastoreItem xmlns:ds="http://schemas.openxmlformats.org/officeDocument/2006/customXml" ds:itemID="{9FB0BEF1-E89E-408C-832B-02EAFE35B8D9}">
  <ds:schemaRefs/>
</ds:datastoreItem>
</file>

<file path=customXml/itemProps7.xml><?xml version="1.0" encoding="utf-8"?>
<ds:datastoreItem xmlns:ds="http://schemas.openxmlformats.org/officeDocument/2006/customXml" ds:itemID="{4979717C-4E28-4EF3-8AF0-250CDBFAFF8A}">
  <ds:schemaRefs/>
</ds:datastoreItem>
</file>

<file path=customXml/itemProps8.xml><?xml version="1.0" encoding="utf-8"?>
<ds:datastoreItem xmlns:ds="http://schemas.openxmlformats.org/officeDocument/2006/customXml" ds:itemID="{31622230-DA5F-44C7-B5CD-F646636ADE0F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6DBADD9E-4D14-4975-8A0F-FC822D11BC1F}">
  <ds:schemaRefs/>
</ds:datastoreItem>
</file>

<file path=customXml/itemProps10.xml><?xml version="1.0" encoding="utf-8"?>
<ds:datastoreItem xmlns:ds="http://schemas.openxmlformats.org/officeDocument/2006/customXml" ds:itemID="{177DCEBC-4067-40FC-8D21-279F7791B577}">
  <ds:schemaRefs/>
</ds:datastoreItem>
</file>

<file path=customXml/itemProps11.xml><?xml version="1.0" encoding="utf-8"?>
<ds:datastoreItem xmlns:ds="http://schemas.openxmlformats.org/officeDocument/2006/customXml" ds:itemID="{22074D37-445F-4B1B-91AA-2D3D5C99D150}">
  <ds:schemaRefs/>
</ds:datastoreItem>
</file>

<file path=customXml/itemProps12.xml><?xml version="1.0" encoding="utf-8"?>
<ds:datastoreItem xmlns:ds="http://schemas.openxmlformats.org/officeDocument/2006/customXml" ds:itemID="{8BA5A25E-E64F-4D5F-8FE1-7A1931F0A1E0}">
  <ds:schemaRefs/>
</ds:datastoreItem>
</file>

<file path=customXml/itemProps13.xml><?xml version="1.0" encoding="utf-8"?>
<ds:datastoreItem xmlns:ds="http://schemas.openxmlformats.org/officeDocument/2006/customXml" ds:itemID="{22FE0D34-B493-4338-8830-BCE82D1776B6}">
  <ds:schemaRefs/>
</ds:datastoreItem>
</file>

<file path=customXml/itemProps14.xml><?xml version="1.0" encoding="utf-8"?>
<ds:datastoreItem xmlns:ds="http://schemas.openxmlformats.org/officeDocument/2006/customXml" ds:itemID="{A20C6CED-D9AE-4840-B52B-B5AD197390D4}">
  <ds:schemaRefs/>
</ds:datastoreItem>
</file>

<file path=customXml/itemProps15.xml><?xml version="1.0" encoding="utf-8"?>
<ds:datastoreItem xmlns:ds="http://schemas.openxmlformats.org/officeDocument/2006/customXml" ds:itemID="{06C152C1-9072-4EC2-8B3E-EA16E533ED67}">
  <ds:schemaRefs/>
</ds:datastoreItem>
</file>

<file path=customXml/itemProps16.xml><?xml version="1.0" encoding="utf-8"?>
<ds:datastoreItem xmlns:ds="http://schemas.openxmlformats.org/officeDocument/2006/customXml" ds:itemID="{3F7C1D88-E499-47A3-81FF-798415F209CB}">
  <ds:schemaRefs/>
</ds:datastoreItem>
</file>

<file path=customXml/itemProps17.xml><?xml version="1.0" encoding="utf-8"?>
<ds:datastoreItem xmlns:ds="http://schemas.openxmlformats.org/officeDocument/2006/customXml" ds:itemID="{64283575-E058-4309-92DC-2D6183B65562}">
  <ds:schemaRefs/>
</ds:datastoreItem>
</file>

<file path=customXml/itemProps18.xml><?xml version="1.0" encoding="utf-8"?>
<ds:datastoreItem xmlns:ds="http://schemas.openxmlformats.org/officeDocument/2006/customXml" ds:itemID="{AA2B8E54-CE23-4E55-9FB8-8123DB980C21}">
  <ds:schemaRefs/>
</ds:datastoreItem>
</file>

<file path=customXml/itemProps19.xml><?xml version="1.0" encoding="utf-8"?>
<ds:datastoreItem xmlns:ds="http://schemas.openxmlformats.org/officeDocument/2006/customXml" ds:itemID="{A291A22D-BBEC-45DE-B584-2CEB21B467B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15</vt:i4>
      </vt:variant>
    </vt:vector>
  </HeadingPairs>
  <TitlesOfParts>
    <vt:vector size="34" baseType="lpstr">
      <vt:lpstr>Arithmatic Functions</vt:lpstr>
      <vt:lpstr>Average_if</vt:lpstr>
      <vt:lpstr>Maxif and Maxif</vt:lpstr>
      <vt:lpstr>IF AND OR nested</vt:lpstr>
      <vt:lpstr>Source</vt:lpstr>
      <vt:lpstr>Master Emp sheet</vt:lpstr>
      <vt:lpstr>Vlookup</vt:lpstr>
      <vt:lpstr>Index match</vt:lpstr>
      <vt:lpstr>Date1</vt:lpstr>
      <vt:lpstr>Date2</vt:lpstr>
      <vt:lpstr>Short_Problem</vt:lpstr>
      <vt:lpstr>Short_solution</vt:lpstr>
      <vt:lpstr>Filter_Problem</vt:lpstr>
      <vt:lpstr>FIlter_solution</vt:lpstr>
      <vt:lpstr>Charts1</vt:lpstr>
      <vt:lpstr>Charts2</vt:lpstr>
      <vt:lpstr>3</vt:lpstr>
      <vt:lpstr>Assignement 9-13</vt:lpstr>
      <vt:lpstr>new_joinee_sheet</vt:lpstr>
      <vt:lpstr>Source!Basic_Salary</vt:lpstr>
      <vt:lpstr>Basic_Salary</vt:lpstr>
      <vt:lpstr>Birthdate</vt:lpstr>
      <vt:lpstr>'Master Emp sheet'!C_Code</vt:lpstr>
      <vt:lpstr>C_Code</vt:lpstr>
      <vt:lpstr>Date__yyyymmdd.000</vt:lpstr>
      <vt:lpstr>Source!Department</vt:lpstr>
      <vt:lpstr>Department</vt:lpstr>
      <vt:lpstr>Gender</vt:lpstr>
      <vt:lpstr>Grade</vt:lpstr>
      <vt:lpstr>Manager_name</vt:lpstr>
      <vt:lpstr>Source!Region</vt:lpstr>
      <vt:lpstr>Region</vt:lpstr>
      <vt:lpstr>'Maxif and Maxif'!Scores</vt:lpstr>
      <vt:lpstr>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radharaman jha</cp:lastModifiedBy>
  <dcterms:created xsi:type="dcterms:W3CDTF">2022-07-27T05:54:27Z</dcterms:created>
  <dcterms:modified xsi:type="dcterms:W3CDTF">2023-08-14T12:00:19Z</dcterms:modified>
</cp:coreProperties>
</file>