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no_Med\Tareas_Economed\T1\"/>
    </mc:Choice>
  </mc:AlternateContent>
  <xr:revisionPtr revIDLastSave="0" documentId="13_ncr:1_{90A7F723-40D0-4FCC-BBFD-55FAECE14CC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entrales" sheetId="1" r:id="rId1"/>
    <sheet name="Factores emisión" sheetId="4" r:id="rId2"/>
    <sheet name="Demanda" sheetId="2" r:id="rId3"/>
    <sheet name="Combustibles" sheetId="3" r:id="rId4"/>
    <sheet name="Daño ambiental" sheetId="5" r:id="rId5"/>
    <sheet name="Abati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65" i="1"/>
  <c r="M54" i="1"/>
  <c r="M48" i="1"/>
  <c r="M49" i="1"/>
  <c r="M50" i="1"/>
  <c r="M51" i="1"/>
  <c r="M52" i="1"/>
  <c r="M47" i="1"/>
  <c r="L66" i="1"/>
  <c r="L67" i="1"/>
  <c r="L68" i="1"/>
  <c r="L69" i="1"/>
  <c r="L70" i="1"/>
  <c r="L65" i="1"/>
  <c r="L54" i="1"/>
  <c r="L48" i="1"/>
  <c r="L49" i="1"/>
  <c r="L50" i="1"/>
  <c r="L51" i="1"/>
  <c r="L52" i="1"/>
  <c r="L47" i="1"/>
  <c r="K12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0" i="1"/>
  <c r="J15" i="1"/>
  <c r="J16" i="1"/>
  <c r="J17" i="1"/>
  <c r="J18" i="1"/>
  <c r="J19" i="1"/>
  <c r="J20" i="1"/>
  <c r="J21" i="1"/>
  <c r="J22" i="1"/>
  <c r="J23" i="1"/>
  <c r="J24" i="1"/>
  <c r="J25" i="1"/>
  <c r="J14" i="1"/>
  <c r="J1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18" i="4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<sst xmlns="http://schemas.openxmlformats.org/spreadsheetml/2006/main" count="298" uniqueCount="148">
  <si>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</si>
  <si>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</si>
  <si>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</si>
  <si>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</si>
  <si>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</si>
  <si>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</si>
  <si>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</si>
  <si>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</si>
  <si>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</si>
  <si>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</si>
  <si>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</si>
  <si>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</si>
  <si>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</si>
  <si>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</si>
  <si>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</si>
  <si>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</si>
  <si>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</si>
  <si>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</si>
  <si>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</si>
  <si>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</si>
  <si>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</si>
  <si>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</si>
  <si>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</si>
  <si>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</si>
  <si>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</si>
  <si>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</si>
  <si>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</si>
  <si>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</si>
  <si>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</si>
  <si>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</si>
  <si>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</si>
  <si>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</si>
  <si>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</si>
  <si>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</si>
  <si>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</si>
  <si>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</si>
  <si>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</si>
  <si>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</si>
  <si>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</si>
  <si>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</si>
  <si>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</si>
  <si>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</si>
  <si>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</si>
  <si>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</si>
  <si>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</si>
  <si>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</si>
  <si>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</si>
  <si>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</si>
  <si>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</si>
  <si>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</si>
  <si>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</si>
  <si>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</si>
  <si>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</si>
  <si>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</si>
  <si>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</si>
  <si>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</si>
  <si>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</si>
  <si>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</si>
  <si>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</si>
  <si>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</si>
  <si>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</si>
  <si>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</si>
  <si>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</si>
  <si>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</si>
  <si>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</si>
  <si>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</si>
  <si>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</si>
  <si>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</si>
  <si>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</si>
  <si>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</si>
  <si>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</si>
  <si>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</si>
  <si>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</si>
  <si>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</si>
  <si>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</si>
  <si>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</si>
  <si>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</si>
  <si>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</si>
  <si>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</si>
  <si>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</si>
  <si>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</si>
  <si>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</si>
  <si>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</si>
  <si>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</si>
  <si>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</si>
  <si>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</si>
  <si>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</si>
  <si>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</si>
  <si>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</si>
  <si>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</si>
  <si>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</si>
  <si>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</si>
  <si>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</si>
  <si>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</si>
  <si>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</si>
  <si>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</si>
  <si>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</si>
  <si>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</si>
  <si>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</si>
  <si>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</si>
  <si>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</si>
  <si>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</si>
  <si>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</si>
  <si>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</si>
  <si>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</si>
  <si>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</si>
  <si>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</si>
  <si>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</si>
  <si>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</si>
  <si>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</si>
  <si>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</si>
  <si>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</si>
  <si>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</si>
  <si>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</si>
  <si>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</si>
  <si>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</si>
  <si>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</si>
  <si>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</si>
  <si>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</si>
  <si>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</si>
  <si>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</si>
  <si>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</si>
  <si>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</si>
  <si>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</si>
  <si>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</si>
  <si>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</si>
  <si>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</si>
  <si>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</si>
  <si>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</si>
  <si>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</si>
  <si>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</si>
  <si>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</si>
  <si>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</si>
  <si>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</si>
  <si>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</si>
  <si>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</si>
  <si>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</si>
  <si>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</si>
  <si>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</si>
  <si>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</si>
  <si>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</si>
  <si>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</si>
  <si>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</si>
  <si>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2030 ($/MWh)</t>
  </si>
  <si>
    <t>Mg=tonelada</t>
  </si>
  <si>
    <t>no hay limite</t>
  </si>
  <si>
    <t>ojo: $/kw</t>
  </si>
  <si>
    <t>pasar a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</si>
</sst>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tabSelected="1" topLeftCell="A49" zoomScale="145" zoomScaleNormal="145" workbookViewId="0">
      <selection activeCell="E73" sqref="E73"/>
    </sheetView>
  </sheetViews>
  <sheetFormatPr baseColWidth="10" defaultRowHeight="12.75" x14ac:dyDescent="0.2"/>
  <cols>
    <col min="2" max="2" width="27.5703125" customWidth="1"/>
    <col min="3" max="3" width="17.140625" customWidth="1"/>
    <col min="5" max="5" width="12.5703125" customWidth="1"/>
    <col min="10" max="10" width="17.42578125" customWidth="1"/>
    <col min="11" max="11" width="14.7109375" customWidth="1"/>
  </cols>
  <sheetData>
    <row r="2" spans="2:15" x14ac:dyDescent="0.2">
      <c r="K2" t="s">
        <v>139</v>
      </c>
    </row>
    <row r="3" spans="2:15" x14ac:dyDescent="0.2">
      <c r="B3" s="1" t="s">
        <v>90</v>
      </c>
      <c r="K3" s="18">
        <v>3412</v>
      </c>
    </row>
    <row r="4" spans="2:15" x14ac:dyDescent="0.2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6" t="s">
        <v>140</v>
      </c>
      <c r="K4" s="36" t="s">
        <v>140</v>
      </c>
    </row>
    <row r="5" spans="2:15" x14ac:dyDescent="0.2">
      <c r="D5" s="3" t="s">
        <v>4</v>
      </c>
      <c r="F5" s="3" t="s">
        <v>5</v>
      </c>
      <c r="H5" s="2" t="s">
        <v>6</v>
      </c>
      <c r="I5" t="s">
        <v>137</v>
      </c>
      <c r="J5" s="36" t="s">
        <v>141</v>
      </c>
      <c r="K5" s="36" t="s">
        <v>141</v>
      </c>
    </row>
    <row r="6" spans="2:15" x14ac:dyDescent="0.2">
      <c r="B6" s="28" t="s">
        <v>100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  <c r="I6" t="s">
        <v>138</v>
      </c>
      <c r="J6" s="27" t="s">
        <v>142</v>
      </c>
      <c r="K6" s="27" t="s">
        <v>143</v>
      </c>
    </row>
    <row r="7" spans="2:15" x14ac:dyDescent="0.2">
      <c r="I7" s="37"/>
      <c r="J7" s="37"/>
      <c r="K7" s="37"/>
      <c r="O7" s="27" t="s">
        <v>136</v>
      </c>
    </row>
    <row r="8" spans="2:15" x14ac:dyDescent="0.2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  <c r="N8" t="s">
        <v>15</v>
      </c>
      <c r="O8" s="8">
        <v>2.5</v>
      </c>
    </row>
    <row r="9" spans="2:15" x14ac:dyDescent="0.2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  <c r="N9" s="26" t="s">
        <v>135</v>
      </c>
      <c r="O9" s="8">
        <v>13</v>
      </c>
    </row>
    <row r="10" spans="2:15" x14ac:dyDescent="0.2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  <c r="I10" s="8">
        <f>$K$3/(E10*1000)</f>
        <v>9.0744680851063837</v>
      </c>
      <c r="J10" s="8">
        <f>I10*$O$8</f>
        <v>22.686170212765958</v>
      </c>
      <c r="K10" s="8">
        <f>J10*(1+0.1)^(2030-2016)</f>
        <v>86.150693629389608</v>
      </c>
      <c r="N10" t="s">
        <v>43</v>
      </c>
      <c r="O10" s="8">
        <v>8</v>
      </c>
    </row>
    <row r="11" spans="2:15" x14ac:dyDescent="0.2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  <c r="I11" s="8">
        <f t="shared" ref="I11:I25" si="0">$K$3/(E11*1000)</f>
        <v>9.7485714285714291</v>
      </c>
      <c r="J11" s="8">
        <f t="shared" ref="J11:J12" si="1">I11*$O$8</f>
        <v>24.371428571428574</v>
      </c>
      <c r="K11" s="8">
        <f>J11*(1+0.1)^(2030-2016)</f>
        <v>92.55045944185855</v>
      </c>
    </row>
    <row r="12" spans="2:15" x14ac:dyDescent="0.2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  <c r="I12" s="8">
        <f t="shared" si="0"/>
        <v>8.9789473684210535</v>
      </c>
      <c r="J12" s="8">
        <f t="shared" si="1"/>
        <v>22.447368421052634</v>
      </c>
      <c r="K12" s="8">
        <f>J12*(1+0.1)^(2030-2016)</f>
        <v>85.243844222764452</v>
      </c>
    </row>
    <row r="13" spans="2:15" x14ac:dyDescent="0.2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  <c r="I13" s="8">
        <f t="shared" si="0"/>
        <v>7.5154185022026434</v>
      </c>
      <c r="J13" s="8">
        <f>I13*O10</f>
        <v>60.123348017621147</v>
      </c>
      <c r="K13" s="8">
        <f t="shared" ref="K13:K25" si="2">J13*(1+0.1)^(2030-2016)</f>
        <v>228.31831404158936</v>
      </c>
    </row>
    <row r="14" spans="2:15" x14ac:dyDescent="0.2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  <c r="I14" s="8">
        <f t="shared" si="0"/>
        <v>12.185714285714285</v>
      </c>
      <c r="J14" s="8">
        <f>$O$9*I14</f>
        <v>158.41428571428571</v>
      </c>
      <c r="K14" s="8">
        <f t="shared" si="2"/>
        <v>601.57798637208055</v>
      </c>
    </row>
    <row r="15" spans="2:15" x14ac:dyDescent="0.2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  <c r="I15" s="8">
        <f t="shared" si="0"/>
        <v>10.185074626865672</v>
      </c>
      <c r="J15" s="8">
        <f t="shared" ref="J15:J25" si="3">$O$9*I15</f>
        <v>132.40597014925373</v>
      </c>
      <c r="K15" s="8">
        <f t="shared" si="2"/>
        <v>502.81145129606733</v>
      </c>
    </row>
    <row r="16" spans="2:15" x14ac:dyDescent="0.2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  <c r="I16" s="8">
        <f t="shared" si="0"/>
        <v>9.5307262569832396</v>
      </c>
      <c r="J16" s="8">
        <f t="shared" si="3"/>
        <v>123.89944134078212</v>
      </c>
      <c r="K16" s="8">
        <f t="shared" si="2"/>
        <v>470.50792230218588</v>
      </c>
    </row>
    <row r="17" spans="2:11" x14ac:dyDescent="0.2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  <c r="I17" s="8">
        <f t="shared" si="0"/>
        <v>15.438914027149321</v>
      </c>
      <c r="J17" s="8">
        <f t="shared" si="3"/>
        <v>200.70588235294119</v>
      </c>
      <c r="K17" s="8">
        <f t="shared" si="2"/>
        <v>762.18025422707046</v>
      </c>
    </row>
    <row r="18" spans="2:11" x14ac:dyDescent="0.2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  <c r="I18" s="8">
        <f t="shared" si="0"/>
        <v>11.15032679738562</v>
      </c>
      <c r="J18" s="8">
        <f t="shared" si="3"/>
        <v>144.95424836601308</v>
      </c>
      <c r="K18" s="8">
        <f t="shared" si="2"/>
        <v>550.46351694177304</v>
      </c>
    </row>
    <row r="19" spans="2:11" x14ac:dyDescent="0.2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  <c r="I19" s="8">
        <f t="shared" si="0"/>
        <v>8.3832923832923836</v>
      </c>
      <c r="J19" s="8">
        <f t="shared" si="3"/>
        <v>108.98280098280098</v>
      </c>
      <c r="K19" s="8">
        <f t="shared" si="2"/>
        <v>413.86200536654189</v>
      </c>
    </row>
    <row r="20" spans="2:11" x14ac:dyDescent="0.2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  <c r="I20" s="8">
        <f t="shared" si="0"/>
        <v>16.725490196078432</v>
      </c>
      <c r="J20" s="8">
        <f t="shared" si="3"/>
        <v>217.43137254901961</v>
      </c>
      <c r="K20" s="8">
        <f t="shared" si="2"/>
        <v>825.69527541265961</v>
      </c>
    </row>
    <row r="21" spans="2:11" x14ac:dyDescent="0.2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  <c r="I21" s="8">
        <f t="shared" si="0"/>
        <v>12.185714285714285</v>
      </c>
      <c r="J21" s="8">
        <f t="shared" si="3"/>
        <v>158.41428571428571</v>
      </c>
      <c r="K21" s="8">
        <f t="shared" si="2"/>
        <v>601.57798637208055</v>
      </c>
    </row>
    <row r="22" spans="2:11" x14ac:dyDescent="0.2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  <c r="I22" s="8">
        <f t="shared" si="0"/>
        <v>12.273381294964029</v>
      </c>
      <c r="J22" s="8">
        <f t="shared" si="3"/>
        <v>159.55395683453239</v>
      </c>
      <c r="K22" s="8">
        <f t="shared" si="2"/>
        <v>605.90588555461352</v>
      </c>
    </row>
    <row r="23" spans="2:11" x14ac:dyDescent="0.2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  <c r="I23" s="8">
        <f t="shared" si="0"/>
        <v>9.5041782729805018</v>
      </c>
      <c r="J23" s="8">
        <f t="shared" si="3"/>
        <v>123.55431754874652</v>
      </c>
      <c r="K23" s="8">
        <f t="shared" si="2"/>
        <v>469.19731527627454</v>
      </c>
    </row>
    <row r="24" spans="2:11" x14ac:dyDescent="0.2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  <c r="I24" s="8">
        <f t="shared" si="0"/>
        <v>11.527027027027026</v>
      </c>
      <c r="J24" s="8">
        <f t="shared" si="3"/>
        <v>149.85135135135135</v>
      </c>
      <c r="K24" s="8">
        <f t="shared" si="2"/>
        <v>569.06025737899517</v>
      </c>
    </row>
    <row r="25" spans="2:11" x14ac:dyDescent="0.2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  <c r="I25" s="8">
        <f t="shared" si="0"/>
        <v>9.4515235457063707</v>
      </c>
      <c r="J25" s="8">
        <f t="shared" si="3"/>
        <v>122.86980609418282</v>
      </c>
      <c r="K25" s="8">
        <f t="shared" si="2"/>
        <v>466.59788416671063</v>
      </c>
    </row>
    <row r="26" spans="2:11" x14ac:dyDescent="0.2">
      <c r="B26" t="s">
        <v>29</v>
      </c>
      <c r="C26" t="s">
        <v>14</v>
      </c>
      <c r="D26" s="7">
        <v>5571</v>
      </c>
      <c r="G26" s="9">
        <v>0.6</v>
      </c>
    </row>
    <row r="27" spans="2:11" x14ac:dyDescent="0.2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11" x14ac:dyDescent="0.2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11" x14ac:dyDescent="0.2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11" x14ac:dyDescent="0.2">
      <c r="B31" s="1" t="s">
        <v>31</v>
      </c>
    </row>
    <row r="32" spans="2:11" x14ac:dyDescent="0.2">
      <c r="D32" s="2" t="s">
        <v>0</v>
      </c>
    </row>
    <row r="33" spans="2:13" x14ac:dyDescent="0.2">
      <c r="D33" s="5" t="s">
        <v>32</v>
      </c>
    </row>
    <row r="34" spans="2:13" x14ac:dyDescent="0.2">
      <c r="B34" t="s">
        <v>12</v>
      </c>
      <c r="D34" s="7">
        <f>+D8+D9</f>
        <v>264</v>
      </c>
    </row>
    <row r="35" spans="2:13" x14ac:dyDescent="0.2">
      <c r="B35" t="s">
        <v>15</v>
      </c>
      <c r="D35" s="7">
        <f>+SUM(D10:D12)</f>
        <v>2193</v>
      </c>
    </row>
    <row r="36" spans="2:13" x14ac:dyDescent="0.2">
      <c r="B36" t="s">
        <v>19</v>
      </c>
      <c r="D36" s="7">
        <f>+D13</f>
        <v>731</v>
      </c>
    </row>
    <row r="37" spans="2:13" x14ac:dyDescent="0.2">
      <c r="B37" t="s">
        <v>20</v>
      </c>
      <c r="D37" s="7">
        <f>+SUM(D14:D25)</f>
        <v>3556</v>
      </c>
    </row>
    <row r="38" spans="2:13" x14ac:dyDescent="0.2">
      <c r="B38" t="s">
        <v>29</v>
      </c>
      <c r="D38" s="7">
        <f>+D26</f>
        <v>5571</v>
      </c>
    </row>
    <row r="39" spans="2:13" x14ac:dyDescent="0.2">
      <c r="B39" t="s">
        <v>30</v>
      </c>
      <c r="D39" s="7">
        <f>+D27</f>
        <v>192</v>
      </c>
    </row>
    <row r="40" spans="2:13" x14ac:dyDescent="0.2">
      <c r="B40" s="26" t="s">
        <v>39</v>
      </c>
      <c r="D40" s="7">
        <f>+D28</f>
        <v>200</v>
      </c>
    </row>
    <row r="41" spans="2:13" x14ac:dyDescent="0.2">
      <c r="B41" s="26"/>
      <c r="D41" s="7"/>
    </row>
    <row r="42" spans="2:13" x14ac:dyDescent="0.2">
      <c r="B42" t="s">
        <v>6</v>
      </c>
      <c r="D42" s="7">
        <f>+SUM(D34:D40)</f>
        <v>12707</v>
      </c>
    </row>
    <row r="44" spans="2:13" x14ac:dyDescent="0.2">
      <c r="B44" s="1" t="s">
        <v>33</v>
      </c>
      <c r="K44" s="27" t="s">
        <v>102</v>
      </c>
      <c r="M44" s="36" t="s">
        <v>140</v>
      </c>
    </row>
    <row r="45" spans="2:13" x14ac:dyDescent="0.2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103</v>
      </c>
      <c r="L45" t="s">
        <v>137</v>
      </c>
      <c r="M45" s="36" t="s">
        <v>141</v>
      </c>
    </row>
    <row r="46" spans="2:13" x14ac:dyDescent="0.2">
      <c r="B46" s="28" t="s">
        <v>100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138</v>
      </c>
      <c r="M46" s="27" t="s">
        <v>142</v>
      </c>
    </row>
    <row r="47" spans="2:13" x14ac:dyDescent="0.2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  <c r="L47">
        <f>$K$3/(H47*1000)</f>
        <v>8.9789473684210535</v>
      </c>
      <c r="M47">
        <f>L47*$O$8</f>
        <v>22.447368421052634</v>
      </c>
    </row>
    <row r="48" spans="2:13" x14ac:dyDescent="0.2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  <c r="L48">
        <f t="shared" ref="L48:L54" si="4">$K$3/(H48*1000)</f>
        <v>8.9789473684210535</v>
      </c>
      <c r="M48">
        <f t="shared" ref="M48:M52" si="5">L48*$O$8</f>
        <v>22.447368421052634</v>
      </c>
    </row>
    <row r="49" spans="2:13" x14ac:dyDescent="0.2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  <c r="L49">
        <f t="shared" si="4"/>
        <v>8.9789473684210535</v>
      </c>
      <c r="M49">
        <f t="shared" si="5"/>
        <v>22.447368421052634</v>
      </c>
    </row>
    <row r="50" spans="2:13" x14ac:dyDescent="0.2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  <c r="L50">
        <f t="shared" si="4"/>
        <v>8.9789473684210535</v>
      </c>
      <c r="M50">
        <f t="shared" si="5"/>
        <v>22.447368421052634</v>
      </c>
    </row>
    <row r="51" spans="2:13" x14ac:dyDescent="0.2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  <c r="L51">
        <f t="shared" si="4"/>
        <v>8.9789473684210535</v>
      </c>
      <c r="M51">
        <f t="shared" si="5"/>
        <v>22.447368421052634</v>
      </c>
    </row>
    <row r="52" spans="2:13" x14ac:dyDescent="0.2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  <c r="L52">
        <f t="shared" si="4"/>
        <v>8.9789473684210535</v>
      </c>
      <c r="M52">
        <f t="shared" si="5"/>
        <v>22.447368421052634</v>
      </c>
    </row>
    <row r="53" spans="2:13" x14ac:dyDescent="0.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3" x14ac:dyDescent="0.2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  <c r="L54">
        <f t="shared" si="4"/>
        <v>7.5822222222222226</v>
      </c>
      <c r="M54">
        <f>L54*O10</f>
        <v>60.657777777777781</v>
      </c>
    </row>
    <row r="55" spans="2:13" x14ac:dyDescent="0.2">
      <c r="B55" s="38" t="s">
        <v>37</v>
      </c>
      <c r="C55" s="38" t="s">
        <v>37</v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2:13" x14ac:dyDescent="0.2">
      <c r="B56" s="26" t="s">
        <v>29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3" x14ac:dyDescent="0.2">
      <c r="K57" s="27"/>
    </row>
    <row r="58" spans="2:13" x14ac:dyDescent="0.2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3" x14ac:dyDescent="0.2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 t="s">
        <v>145</v>
      </c>
    </row>
    <row r="60" spans="2:13" x14ac:dyDescent="0.2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3" x14ac:dyDescent="0.2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 t="s">
        <v>145</v>
      </c>
    </row>
    <row r="62" spans="2:13" x14ac:dyDescent="0.2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3" x14ac:dyDescent="0.2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3" x14ac:dyDescent="0.2">
      <c r="J64" s="9"/>
    </row>
    <row r="65" spans="1:13" x14ac:dyDescent="0.2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6">+G47</f>
        <v>10</v>
      </c>
      <c r="H65" s="10">
        <v>0.3</v>
      </c>
      <c r="I65">
        <v>12</v>
      </c>
      <c r="J65" s="9">
        <v>0.8</v>
      </c>
      <c r="L65">
        <f t="shared" ref="L65:L70" si="7">$K$3/(H65*1000)</f>
        <v>11.373333333333333</v>
      </c>
      <c r="M65">
        <f>L65*$O$9</f>
        <v>147.85333333333332</v>
      </c>
    </row>
    <row r="66" spans="1:13" x14ac:dyDescent="0.2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6"/>
        <v>5</v>
      </c>
      <c r="H66" s="10">
        <v>0.3</v>
      </c>
      <c r="I66">
        <v>12</v>
      </c>
      <c r="J66" s="9">
        <v>0.8</v>
      </c>
      <c r="L66">
        <f t="shared" si="7"/>
        <v>11.373333333333333</v>
      </c>
      <c r="M66">
        <f t="shared" ref="M66:M70" si="8">L66*$O$9</f>
        <v>147.85333333333332</v>
      </c>
    </row>
    <row r="67" spans="1:13" x14ac:dyDescent="0.2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6"/>
        <v>0.3</v>
      </c>
      <c r="H67" s="10">
        <v>0.3</v>
      </c>
      <c r="I67">
        <v>12</v>
      </c>
      <c r="J67" s="9">
        <v>0.8</v>
      </c>
      <c r="L67">
        <f t="shared" si="7"/>
        <v>11.373333333333333</v>
      </c>
      <c r="M67">
        <f t="shared" si="8"/>
        <v>147.85333333333332</v>
      </c>
    </row>
    <row r="68" spans="1:13" x14ac:dyDescent="0.2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6"/>
        <v>0.3</v>
      </c>
      <c r="H68" s="10">
        <v>0.3</v>
      </c>
      <c r="I68">
        <v>12</v>
      </c>
      <c r="J68" s="9">
        <v>0.8</v>
      </c>
      <c r="L68">
        <f t="shared" si="7"/>
        <v>11.373333333333333</v>
      </c>
      <c r="M68">
        <f t="shared" si="8"/>
        <v>147.85333333333332</v>
      </c>
    </row>
    <row r="69" spans="1:13" x14ac:dyDescent="0.2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6"/>
        <v>3</v>
      </c>
      <c r="H69" s="10">
        <v>0.3</v>
      </c>
      <c r="I69">
        <v>12</v>
      </c>
      <c r="J69" s="9">
        <v>0.8</v>
      </c>
      <c r="L69">
        <f t="shared" si="7"/>
        <v>11.373333333333333</v>
      </c>
      <c r="M69">
        <f t="shared" si="8"/>
        <v>147.85333333333332</v>
      </c>
    </row>
    <row r="70" spans="1:13" x14ac:dyDescent="0.2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6"/>
        <v>5</v>
      </c>
      <c r="H70" s="10">
        <v>0.3</v>
      </c>
      <c r="I70">
        <v>12</v>
      </c>
      <c r="J70" s="9">
        <v>0.8</v>
      </c>
      <c r="L70">
        <f t="shared" si="7"/>
        <v>11.373333333333333</v>
      </c>
      <c r="M70">
        <f t="shared" si="8"/>
        <v>147.85333333333332</v>
      </c>
    </row>
    <row r="71" spans="1:13" x14ac:dyDescent="0.2">
      <c r="E71" s="8" t="s">
        <v>37</v>
      </c>
    </row>
    <row r="72" spans="1:13" x14ac:dyDescent="0.2">
      <c r="D72" t="s">
        <v>146</v>
      </c>
    </row>
    <row r="73" spans="1:13" x14ac:dyDescent="0.2">
      <c r="B73" s="26" t="s">
        <v>101</v>
      </c>
      <c r="D73" t="s">
        <v>147</v>
      </c>
      <c r="E73" s="39"/>
    </row>
    <row r="75" spans="1:13" x14ac:dyDescent="0.2">
      <c r="A75" s="10" t="s">
        <v>37</v>
      </c>
    </row>
    <row r="65540" spans="11:11" x14ac:dyDescent="0.2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zoomScale="115" zoomScaleNormal="115" workbookViewId="0">
      <selection activeCell="J8" sqref="J8"/>
    </sheetView>
  </sheetViews>
  <sheetFormatPr baseColWidth="10" defaultRowHeight="12.75" x14ac:dyDescent="0.2"/>
  <cols>
    <col min="2" max="2" width="16.85546875" style="13" customWidth="1"/>
    <col min="8" max="9" width="12.5703125" bestFit="1" customWidth="1"/>
    <col min="10" max="10" width="11.5703125" bestFit="1" customWidth="1"/>
  </cols>
  <sheetData>
    <row r="2" spans="2:10" x14ac:dyDescent="0.2">
      <c r="B2" s="16" t="s">
        <v>60</v>
      </c>
    </row>
    <row r="4" spans="2:10" x14ac:dyDescent="0.2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x14ac:dyDescent="0.2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H8" t="s">
        <v>144</v>
      </c>
      <c r="I8" s="13"/>
      <c r="J8" s="15"/>
    </row>
    <row r="9" spans="2:10" x14ac:dyDescent="0.2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15"/>
    </row>
    <row r="10" spans="2:10" x14ac:dyDescent="0.2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15"/>
    </row>
    <row r="11" spans="2:10" x14ac:dyDescent="0.2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x14ac:dyDescent="0.2">
      <c r="C13" s="3"/>
      <c r="D13" s="3"/>
      <c r="E13" s="15"/>
      <c r="F13" s="15"/>
    </row>
    <row r="14" spans="2:10" x14ac:dyDescent="0.2">
      <c r="C14" s="3"/>
      <c r="D14" s="3"/>
      <c r="E14" s="3"/>
    </row>
    <row r="15" spans="2:10" x14ac:dyDescent="0.2">
      <c r="B15" s="16" t="s">
        <v>70</v>
      </c>
    </row>
    <row r="16" spans="2:10" x14ac:dyDescent="0.2">
      <c r="C16" s="18"/>
      <c r="D16" s="18"/>
      <c r="E16" s="18"/>
      <c r="F16" s="18"/>
    </row>
    <row r="17" spans="2:6" x14ac:dyDescent="0.2">
      <c r="B17" s="14"/>
      <c r="C17" s="21" t="s">
        <v>72</v>
      </c>
      <c r="D17" s="21" t="s">
        <v>74</v>
      </c>
      <c r="E17" s="6" t="s">
        <v>62</v>
      </c>
    </row>
    <row r="18" spans="2:6" x14ac:dyDescent="0.2">
      <c r="B18" s="13" t="s">
        <v>71</v>
      </c>
      <c r="C18" s="19">
        <f>9.12*1000000</f>
        <v>9120000</v>
      </c>
      <c r="D18" s="19"/>
    </row>
    <row r="19" spans="2:6" x14ac:dyDescent="0.2">
      <c r="B19" s="13" t="s">
        <v>73</v>
      </c>
      <c r="C19" s="3"/>
      <c r="D19" s="19">
        <v>6500</v>
      </c>
    </row>
    <row r="20" spans="2:6" x14ac:dyDescent="0.2">
      <c r="B20" s="13" t="s">
        <v>43</v>
      </c>
      <c r="C20" s="19">
        <v>9341</v>
      </c>
      <c r="D20" s="19"/>
    </row>
    <row r="21" spans="2:6" x14ac:dyDescent="0.2">
      <c r="C21" s="19"/>
      <c r="D21" s="19"/>
    </row>
    <row r="22" spans="2:6" x14ac:dyDescent="0.2">
      <c r="C22" s="18"/>
      <c r="D22" s="18"/>
      <c r="E22" s="18"/>
      <c r="F22" s="18"/>
    </row>
    <row r="23" spans="2:6" x14ac:dyDescent="0.2">
      <c r="B23" s="16" t="s">
        <v>80</v>
      </c>
      <c r="F23" s="18"/>
    </row>
    <row r="24" spans="2:6" x14ac:dyDescent="0.2">
      <c r="C24" s="18"/>
      <c r="D24" s="18"/>
      <c r="E24" s="18"/>
      <c r="F24" s="18"/>
    </row>
    <row r="25" spans="2:6" x14ac:dyDescent="0.2">
      <c r="B25" s="14"/>
      <c r="C25" s="21" t="s">
        <v>77</v>
      </c>
      <c r="D25" s="18"/>
      <c r="E25" s="18"/>
      <c r="F25" s="18"/>
    </row>
    <row r="26" spans="2:6" x14ac:dyDescent="0.2">
      <c r="B26" s="13" t="s">
        <v>71</v>
      </c>
      <c r="C26" s="18">
        <v>845</v>
      </c>
      <c r="D26" s="18"/>
      <c r="E26" s="18"/>
      <c r="F26" s="18"/>
    </row>
    <row r="27" spans="2:6" x14ac:dyDescent="0.2">
      <c r="B27" s="13" t="s">
        <v>43</v>
      </c>
      <c r="C27" s="20">
        <v>0.67300000000000004</v>
      </c>
      <c r="D27" s="18"/>
      <c r="E27" s="18"/>
    </row>
    <row r="30" spans="2:6" x14ac:dyDescent="0.2">
      <c r="B30" s="16" t="s">
        <v>81</v>
      </c>
    </row>
    <row r="32" spans="2:6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4" t="s">
        <v>89</v>
      </c>
      <c r="D37">
        <v>1000000</v>
      </c>
      <c r="E37" s="22" t="s">
        <v>88</v>
      </c>
    </row>
    <row r="45" spans="1:5" x14ac:dyDescent="0.2">
      <c r="A45" s="13"/>
    </row>
    <row r="46" spans="1:5" x14ac:dyDescent="0.2">
      <c r="A46" s="13"/>
    </row>
    <row r="47" spans="1:5" x14ac:dyDescent="0.2">
      <c r="A47" s="13"/>
    </row>
    <row r="48" spans="1:5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E26"/>
  <sheetViews>
    <sheetView zoomScale="115" zoomScaleNormal="115" workbookViewId="0">
      <selection activeCell="C26" sqref="C26"/>
    </sheetView>
  </sheetViews>
  <sheetFormatPr baseColWidth="10" defaultRowHeight="12.75" x14ac:dyDescent="0.2"/>
  <sheetData>
    <row r="2" spans="2:5" x14ac:dyDescent="0.2">
      <c r="B2" s="1" t="s">
        <v>47</v>
      </c>
      <c r="D2" s="1">
        <v>2016</v>
      </c>
      <c r="E2" s="1">
        <v>2016</v>
      </c>
    </row>
    <row r="3" spans="2:5" x14ac:dyDescent="0.2">
      <c r="B3" s="4"/>
      <c r="C3" s="6" t="s">
        <v>48</v>
      </c>
      <c r="D3" s="6" t="s">
        <v>8</v>
      </c>
      <c r="E3" s="6" t="s">
        <v>49</v>
      </c>
    </row>
    <row r="4" spans="2:5" x14ac:dyDescent="0.2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5" x14ac:dyDescent="0.2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5" x14ac:dyDescent="0.2">
      <c r="B6" t="s">
        <v>46</v>
      </c>
      <c r="C6">
        <v>3408</v>
      </c>
      <c r="D6" s="7">
        <v>4773</v>
      </c>
      <c r="E6" s="7">
        <f>+C6*D6/1000</f>
        <v>16266.384</v>
      </c>
    </row>
    <row r="7" spans="2:5" x14ac:dyDescent="0.2">
      <c r="E7" s="7"/>
    </row>
    <row r="8" spans="2:5" x14ac:dyDescent="0.2">
      <c r="C8">
        <f>+SUM(C4:C6)</f>
        <v>8760</v>
      </c>
      <c r="E8" s="7">
        <f>+SUM(E4:E6)</f>
        <v>50344.415999999997</v>
      </c>
    </row>
    <row r="12" spans="2:5" x14ac:dyDescent="0.2">
      <c r="B12" s="1" t="s">
        <v>86</v>
      </c>
    </row>
    <row r="13" spans="2:5" x14ac:dyDescent="0.2">
      <c r="B13" s="22">
        <v>2017</v>
      </c>
      <c r="C13">
        <v>0.02</v>
      </c>
    </row>
    <row r="14" spans="2:5" x14ac:dyDescent="0.2">
      <c r="B14" s="22">
        <v>2018</v>
      </c>
      <c r="C14">
        <f>+C13</f>
        <v>0.02</v>
      </c>
    </row>
    <row r="15" spans="2:5" x14ac:dyDescent="0.2">
      <c r="B15" s="22">
        <v>2019</v>
      </c>
      <c r="C15">
        <f t="shared" ref="C15:C25" si="0">+C14</f>
        <v>0.02</v>
      </c>
    </row>
    <row r="16" spans="2:5" x14ac:dyDescent="0.2">
      <c r="B16" s="22">
        <v>2020</v>
      </c>
      <c r="C16">
        <f t="shared" si="0"/>
        <v>0.02</v>
      </c>
    </row>
    <row r="17" spans="2:3" x14ac:dyDescent="0.2">
      <c r="B17" s="22">
        <v>2021</v>
      </c>
      <c r="C17">
        <f t="shared" si="0"/>
        <v>0.02</v>
      </c>
    </row>
    <row r="18" spans="2:3" x14ac:dyDescent="0.2">
      <c r="B18" s="22">
        <v>2022</v>
      </c>
      <c r="C18">
        <f t="shared" si="0"/>
        <v>0.02</v>
      </c>
    </row>
    <row r="19" spans="2:3" x14ac:dyDescent="0.2">
      <c r="B19" s="22">
        <v>2023</v>
      </c>
      <c r="C19">
        <f t="shared" si="0"/>
        <v>0.02</v>
      </c>
    </row>
    <row r="20" spans="2:3" x14ac:dyDescent="0.2">
      <c r="B20" s="22">
        <v>2024</v>
      </c>
      <c r="C20">
        <f t="shared" si="0"/>
        <v>0.02</v>
      </c>
    </row>
    <row r="21" spans="2:3" x14ac:dyDescent="0.2">
      <c r="B21" s="22">
        <v>2025</v>
      </c>
      <c r="C21">
        <f t="shared" si="0"/>
        <v>0.02</v>
      </c>
    </row>
    <row r="22" spans="2:3" x14ac:dyDescent="0.2">
      <c r="B22" s="22">
        <v>2026</v>
      </c>
      <c r="C22">
        <f t="shared" si="0"/>
        <v>0.02</v>
      </c>
    </row>
    <row r="23" spans="2:3" x14ac:dyDescent="0.2">
      <c r="B23" s="22">
        <v>2027</v>
      </c>
      <c r="C23">
        <f t="shared" si="0"/>
        <v>0.02</v>
      </c>
    </row>
    <row r="24" spans="2:3" x14ac:dyDescent="0.2">
      <c r="B24" s="22">
        <v>2028</v>
      </c>
      <c r="C24">
        <f t="shared" si="0"/>
        <v>0.02</v>
      </c>
    </row>
    <row r="25" spans="2:3" x14ac:dyDescent="0.2">
      <c r="B25" s="22">
        <v>2029</v>
      </c>
      <c r="C25">
        <f t="shared" si="0"/>
        <v>0.02</v>
      </c>
    </row>
    <row r="26" spans="2:3" x14ac:dyDescent="0.2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2.75" x14ac:dyDescent="0.2"/>
  <sheetData>
    <row r="4" spans="2:3" x14ac:dyDescent="0.2">
      <c r="B4" s="1" t="s">
        <v>42</v>
      </c>
    </row>
    <row r="6" spans="2:3" x14ac:dyDescent="0.2">
      <c r="C6" s="27" t="s">
        <v>136</v>
      </c>
    </row>
    <row r="7" spans="2:3" x14ac:dyDescent="0.2">
      <c r="B7" t="s">
        <v>15</v>
      </c>
      <c r="C7" s="8">
        <v>2.5</v>
      </c>
    </row>
    <row r="8" spans="2:3" x14ac:dyDescent="0.2">
      <c r="B8" s="26" t="s">
        <v>135</v>
      </c>
      <c r="C8" s="8">
        <v>13</v>
      </c>
    </row>
    <row r="9" spans="2:3" x14ac:dyDescent="0.2">
      <c r="B9" t="s">
        <v>43</v>
      </c>
      <c r="C9" s="8">
        <v>8</v>
      </c>
    </row>
    <row r="11" spans="2:3" x14ac:dyDescent="0.2">
      <c r="B11" s="26" t="s">
        <v>101</v>
      </c>
    </row>
  </sheetData>
  <phoneticPr fontId="3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zoomScale="115" zoomScaleNormal="115" workbookViewId="0">
      <selection activeCell="H12" sqref="H12"/>
    </sheetView>
  </sheetViews>
  <sheetFormatPr baseColWidth="10" defaultRowHeight="12.75" x14ac:dyDescent="0.2"/>
  <sheetData>
    <row r="2" spans="2:11" x14ac:dyDescent="0.2">
      <c r="B2" s="16" t="s">
        <v>104</v>
      </c>
    </row>
    <row r="3" spans="2:11" x14ac:dyDescent="0.2">
      <c r="B3" s="16" t="s">
        <v>105</v>
      </c>
    </row>
    <row r="4" spans="2:11" ht="15.75" x14ac:dyDescent="0.3">
      <c r="B4" s="13"/>
      <c r="C4" s="3" t="s">
        <v>50</v>
      </c>
      <c r="D4" s="3" t="s">
        <v>51</v>
      </c>
      <c r="E4" s="3" t="s">
        <v>69</v>
      </c>
      <c r="F4" s="27" t="s">
        <v>134</v>
      </c>
    </row>
    <row r="5" spans="2:11" x14ac:dyDescent="0.2">
      <c r="B5" s="14"/>
      <c r="C5" s="30" t="s">
        <v>106</v>
      </c>
      <c r="D5" s="30" t="s">
        <v>106</v>
      </c>
      <c r="E5" s="30" t="s">
        <v>106</v>
      </c>
      <c r="F5" s="30" t="s">
        <v>106</v>
      </c>
    </row>
    <row r="6" spans="2:11" x14ac:dyDescent="0.2">
      <c r="B6" t="s">
        <v>21</v>
      </c>
      <c r="C6" s="34">
        <v>526.84727859553038</v>
      </c>
      <c r="D6" s="34">
        <v>210.73891143821214</v>
      </c>
      <c r="E6" s="34">
        <v>105.36945571910607</v>
      </c>
      <c r="F6" s="34">
        <v>50</v>
      </c>
      <c r="I6" s="34"/>
      <c r="J6" s="34"/>
      <c r="K6" s="34"/>
    </row>
    <row r="7" spans="2:11" x14ac:dyDescent="0.2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">
      <c r="B10" t="s">
        <v>23</v>
      </c>
      <c r="C10" s="7">
        <v>3161.0836715731821</v>
      </c>
      <c r="D10" s="34">
        <v>1580.541835786591</v>
      </c>
      <c r="E10" s="34">
        <v>2107.3891143821215</v>
      </c>
      <c r="F10" s="34">
        <v>50</v>
      </c>
      <c r="I10" s="7"/>
      <c r="J10" s="34"/>
      <c r="K10" s="34"/>
    </row>
    <row r="11" spans="2:11" x14ac:dyDescent="0.2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">
      <c r="B19" s="13"/>
    </row>
    <row r="20" spans="2:11" x14ac:dyDescent="0.2">
      <c r="B20" s="13"/>
    </row>
    <row r="21" spans="2:11" x14ac:dyDescent="0.2">
      <c r="B21" s="31" t="s">
        <v>107</v>
      </c>
    </row>
    <row r="22" spans="2:11" x14ac:dyDescent="0.2">
      <c r="B22" s="31" t="s">
        <v>108</v>
      </c>
    </row>
    <row r="23" spans="2:11" x14ac:dyDescent="0.2">
      <c r="B23" s="13"/>
    </row>
    <row r="24" spans="2:11" x14ac:dyDescent="0.2">
      <c r="B24" s="13"/>
    </row>
    <row r="25" spans="2:11" x14ac:dyDescent="0.2">
      <c r="B25" s="26" t="s">
        <v>101</v>
      </c>
    </row>
    <row r="26" spans="2:11" x14ac:dyDescent="0.2">
      <c r="B26" s="13"/>
    </row>
    <row r="27" spans="2:11" x14ac:dyDescent="0.2">
      <c r="B27" s="13"/>
    </row>
    <row r="28" spans="2:11" x14ac:dyDescent="0.2">
      <c r="B28" s="13"/>
    </row>
    <row r="29" spans="2:11" x14ac:dyDescent="0.2">
      <c r="B29" s="13"/>
    </row>
    <row r="30" spans="2:11" x14ac:dyDescent="0.2">
      <c r="B30" s="13"/>
    </row>
    <row r="31" spans="2:11" x14ac:dyDescent="0.2">
      <c r="B31" s="13"/>
    </row>
    <row r="32" spans="2:11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  <row r="43" spans="2:2" x14ac:dyDescent="0.2">
      <c r="B43" s="13"/>
    </row>
    <row r="44" spans="2:2" x14ac:dyDescent="0.2">
      <c r="B44" s="13"/>
    </row>
    <row r="45" spans="2:2" x14ac:dyDescent="0.2">
      <c r="B45" s="13"/>
    </row>
    <row r="46" spans="2:2" x14ac:dyDescent="0.2">
      <c r="B46" s="13"/>
    </row>
    <row r="47" spans="2:2" x14ac:dyDescent="0.2">
      <c r="B47" s="13"/>
    </row>
    <row r="48" spans="2: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topLeftCell="A2" zoomScale="115" zoomScaleNormal="115" workbookViewId="0">
      <selection activeCell="B26" sqref="B26"/>
    </sheetView>
  </sheetViews>
  <sheetFormatPr baseColWidth="10" defaultRowHeight="12.75" x14ac:dyDescent="0.2"/>
  <sheetData>
    <row r="2" spans="2:17" x14ac:dyDescent="0.2">
      <c r="B2" s="1" t="s">
        <v>109</v>
      </c>
    </row>
    <row r="3" spans="2:17" ht="14.25" x14ac:dyDescent="0.2">
      <c r="C3" s="3" t="s">
        <v>110</v>
      </c>
      <c r="D3" s="29" t="s">
        <v>130</v>
      </c>
      <c r="E3" s="26" t="s">
        <v>131</v>
      </c>
    </row>
    <row r="4" spans="2:17" x14ac:dyDescent="0.2">
      <c r="B4" s="4"/>
      <c r="C4" s="6" t="s">
        <v>11</v>
      </c>
      <c r="D4" s="32" t="s">
        <v>129</v>
      </c>
      <c r="E4" s="30" t="s">
        <v>10</v>
      </c>
      <c r="F4" s="3"/>
      <c r="G4" s="3"/>
      <c r="H4" s="3"/>
      <c r="I4" s="3"/>
      <c r="J4" s="3"/>
    </row>
    <row r="5" spans="2:17" x14ac:dyDescent="0.2">
      <c r="B5" t="s">
        <v>111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">
      <c r="B6" t="s">
        <v>112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">
      <c r="B7" t="s">
        <v>113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">
      <c r="D8" s="7"/>
      <c r="E8" s="3"/>
      <c r="F8" s="3"/>
      <c r="G8" s="3"/>
      <c r="H8" s="3"/>
      <c r="I8" s="3"/>
    </row>
    <row r="9" spans="2:17" x14ac:dyDescent="0.2">
      <c r="B9" s="1" t="s">
        <v>114</v>
      </c>
      <c r="D9" s="7"/>
      <c r="E9" s="3"/>
      <c r="F9" s="3"/>
      <c r="G9" s="3"/>
      <c r="H9" s="3"/>
      <c r="I9" s="3"/>
    </row>
    <row r="10" spans="2:17" ht="14.25" x14ac:dyDescent="0.2">
      <c r="C10" s="3" t="s">
        <v>110</v>
      </c>
      <c r="D10" s="29" t="s">
        <v>130</v>
      </c>
      <c r="E10" s="26" t="s">
        <v>131</v>
      </c>
      <c r="G10" s="3"/>
      <c r="H10" s="3"/>
      <c r="I10" s="3"/>
    </row>
    <row r="11" spans="2:17" x14ac:dyDescent="0.2">
      <c r="B11" s="4"/>
      <c r="C11" s="6" t="s">
        <v>11</v>
      </c>
      <c r="D11" s="35" t="s">
        <v>129</v>
      </c>
      <c r="E11" s="30" t="s">
        <v>10</v>
      </c>
      <c r="F11" s="3"/>
      <c r="G11" s="3"/>
      <c r="H11" s="3"/>
      <c r="I11" s="3"/>
    </row>
    <row r="12" spans="2:17" x14ac:dyDescent="0.2">
      <c r="B12" t="s">
        <v>115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">
      <c r="B13" t="s">
        <v>116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">
      <c r="B14" t="s">
        <v>117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">
      <c r="D15" s="7"/>
      <c r="E15" s="3"/>
      <c r="F15" s="3"/>
      <c r="G15" s="3"/>
      <c r="H15" s="3"/>
    </row>
    <row r="16" spans="2:17" x14ac:dyDescent="0.2">
      <c r="B16" s="1" t="s">
        <v>118</v>
      </c>
      <c r="D16" s="7"/>
      <c r="E16" s="3"/>
      <c r="F16" s="3"/>
      <c r="G16" s="3"/>
      <c r="H16" s="3"/>
    </row>
    <row r="17" spans="2:10" ht="14.25" x14ac:dyDescent="0.2">
      <c r="C17" s="3" t="s">
        <v>110</v>
      </c>
      <c r="D17" s="29" t="s">
        <v>130</v>
      </c>
      <c r="E17" s="26" t="s">
        <v>131</v>
      </c>
      <c r="G17" s="3"/>
      <c r="H17" s="3"/>
    </row>
    <row r="18" spans="2:10" x14ac:dyDescent="0.2">
      <c r="B18" s="4"/>
      <c r="C18" s="6" t="s">
        <v>11</v>
      </c>
      <c r="D18" s="35" t="s">
        <v>129</v>
      </c>
      <c r="E18" s="30" t="s">
        <v>10</v>
      </c>
      <c r="F18" s="3"/>
      <c r="G18" s="3"/>
      <c r="H18" s="3"/>
      <c r="I18" s="3"/>
      <c r="J18" s="3"/>
    </row>
    <row r="19" spans="2:10" x14ac:dyDescent="0.2">
      <c r="B19" t="s">
        <v>119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">
      <c r="B20" t="s">
        <v>120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">
      <c r="B21" t="s">
        <v>121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">
      <c r="E22" s="3"/>
      <c r="F22" s="3"/>
      <c r="G22" s="3"/>
      <c r="H22" s="3"/>
      <c r="I22" s="3"/>
      <c r="J22" s="3"/>
    </row>
    <row r="23" spans="2:10" x14ac:dyDescent="0.2">
      <c r="E23" s="3"/>
      <c r="F23" s="3"/>
      <c r="G23" s="3"/>
      <c r="H23" s="3"/>
      <c r="I23" s="3"/>
      <c r="J23" s="3"/>
    </row>
    <row r="24" spans="2:10" x14ac:dyDescent="0.2">
      <c r="B24" t="s">
        <v>122</v>
      </c>
      <c r="E24" s="3"/>
      <c r="F24" s="3"/>
      <c r="G24" s="3"/>
      <c r="H24" s="3"/>
      <c r="I24" s="3"/>
      <c r="J24" s="3"/>
    </row>
    <row r="25" spans="2:10" x14ac:dyDescent="0.2">
      <c r="B25" t="s">
        <v>123</v>
      </c>
    </row>
    <row r="26" spans="2:10" x14ac:dyDescent="0.2">
      <c r="B26" s="39" t="s">
        <v>132</v>
      </c>
    </row>
    <row r="27" spans="2:10" x14ac:dyDescent="0.2">
      <c r="B27" s="26" t="s">
        <v>133</v>
      </c>
    </row>
    <row r="28" spans="2:10" x14ac:dyDescent="0.2">
      <c r="B28" s="26" t="s">
        <v>101</v>
      </c>
    </row>
    <row r="30" spans="2:10" x14ac:dyDescent="0.2">
      <c r="B30" s="1" t="s">
        <v>124</v>
      </c>
    </row>
    <row r="33" spans="2:6" x14ac:dyDescent="0.2">
      <c r="B33" s="4"/>
      <c r="C33" s="6" t="s">
        <v>50</v>
      </c>
      <c r="D33" s="6" t="s">
        <v>51</v>
      </c>
      <c r="E33" s="6" t="s">
        <v>69</v>
      </c>
    </row>
    <row r="34" spans="2:6" x14ac:dyDescent="0.2">
      <c r="B34" t="s">
        <v>73</v>
      </c>
      <c r="C34">
        <v>0.99</v>
      </c>
      <c r="D34" s="3">
        <v>0.95</v>
      </c>
      <c r="E34" s="33" t="s">
        <v>125</v>
      </c>
    </row>
    <row r="35" spans="2:6" x14ac:dyDescent="0.2">
      <c r="B35" t="s">
        <v>126</v>
      </c>
      <c r="C35">
        <v>0.95</v>
      </c>
      <c r="D35" s="33" t="s">
        <v>125</v>
      </c>
      <c r="E35" s="15">
        <v>0.9</v>
      </c>
    </row>
    <row r="36" spans="2:6" x14ac:dyDescent="0.2">
      <c r="B36" t="s">
        <v>71</v>
      </c>
      <c r="C36">
        <v>0.95</v>
      </c>
      <c r="D36" s="33" t="s">
        <v>125</v>
      </c>
      <c r="E36" s="33" t="s">
        <v>125</v>
      </c>
    </row>
    <row r="37" spans="2:6" x14ac:dyDescent="0.2">
      <c r="D37" s="3"/>
      <c r="E37" s="3"/>
    </row>
    <row r="38" spans="2:6" x14ac:dyDescent="0.2">
      <c r="B38" t="s">
        <v>127</v>
      </c>
    </row>
    <row r="39" spans="2:6" x14ac:dyDescent="0.2">
      <c r="B39" t="s">
        <v>128</v>
      </c>
    </row>
    <row r="40" spans="2:6" x14ac:dyDescent="0.2">
      <c r="F40" s="3"/>
    </row>
    <row r="41" spans="2:6" x14ac:dyDescent="0.2">
      <c r="F41" s="3"/>
    </row>
    <row r="42" spans="2:6" x14ac:dyDescent="0.2">
      <c r="F42" s="3"/>
    </row>
    <row r="43" spans="2:6" x14ac:dyDescent="0.2">
      <c r="F43" s="3"/>
    </row>
    <row r="44" spans="2:6" x14ac:dyDescent="0.2">
      <c r="F4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Centrales</vt:lpstr>
      <vt:lpstr>Factores emisión</vt:lpstr>
      <vt:lpstr>Demanda</vt:lpstr>
      <vt:lpstr>Combustibles</vt:lpstr>
      <vt:lpstr>Daño ambiental</vt:lpstr>
      <vt:lpstr>Abatimiento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2025-10-14T04:26:34Z</dcterms:modified>
</cp:coreProperties>
</file>