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forga\YandexDisk\Education\2019-2020\3-4modules\Projects automation\project\по пунктам\9_расчет_себестоимости_проекта\"/>
    </mc:Choice>
  </mc:AlternateContent>
  <xr:revisionPtr revIDLastSave="0" documentId="13_ncr:1_{0B55C66F-B11E-4AC1-8D2B-72297F054E18}" xr6:coauthVersionLast="45" xr6:coauthVersionMax="45" xr10:uidLastSave="{00000000-0000-0000-0000-000000000000}"/>
  <bookViews>
    <workbookView xWindow="-13650" yWindow="4215" windowWidth="21600" windowHeight="11385" xr2:uid="{00000000-000D-0000-FFFF-FFFF00000000}"/>
  </bookViews>
  <sheets>
    <sheet name="Лист1" sheetId="2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3" l="1"/>
  <c r="G6" i="2"/>
  <c r="G7" i="2"/>
  <c r="G17" i="2" s="1"/>
  <c r="E40" i="2" s="1"/>
  <c r="E42" i="2" s="1"/>
  <c r="E45" i="2" s="1"/>
  <c r="G8" i="2"/>
  <c r="G9" i="2"/>
  <c r="G10" i="2"/>
  <c r="G11" i="2"/>
  <c r="G12" i="2"/>
  <c r="G13" i="2"/>
  <c r="G14" i="2"/>
  <c r="G15" i="2"/>
  <c r="D16" i="2"/>
  <c r="E17" i="2"/>
  <c r="G22" i="2"/>
  <c r="G23" i="2"/>
  <c r="G37" i="2" s="1"/>
  <c r="E46" i="2" s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F37" i="2"/>
  <c r="E41" i="2"/>
</calcChain>
</file>

<file path=xl/sharedStrings.xml><?xml version="1.0" encoding="utf-8"?>
<sst xmlns="http://schemas.openxmlformats.org/spreadsheetml/2006/main" count="61" uniqueCount="57">
  <si>
    <t>Предполагаемая окупаемость (проданных устройств)</t>
  </si>
  <si>
    <t>Чистая прибыль от продажи одного устройства (руб.)</t>
  </si>
  <si>
    <t>НДС, %</t>
  </si>
  <si>
    <t>Предполагаемая отпускная цена одного устройства (руб.)</t>
  </si>
  <si>
    <t>Себестоимость</t>
  </si>
  <si>
    <t>Стоимость работ</t>
  </si>
  <si>
    <t>Стоимость материалов</t>
  </si>
  <si>
    <t>Стоимость изготовления устройства (серийное производство)</t>
  </si>
  <si>
    <t>3. Расчёт себестоимости</t>
  </si>
  <si>
    <t>ИТОГО:</t>
  </si>
  <si>
    <t>Испытание прототипа устройства</t>
  </si>
  <si>
    <t>Сборка (изготовление) устройства</t>
  </si>
  <si>
    <t>Создание презентации</t>
  </si>
  <si>
    <t>Создание проектной документации</t>
  </si>
  <si>
    <t>Создание ИЭТР</t>
  </si>
  <si>
    <t>Исследование вопросов утилизации</t>
  </si>
  <si>
    <t>Исследование надёжности</t>
  </si>
  <si>
    <t>Расчёт стандартизации и унификации</t>
  </si>
  <si>
    <t>Расчёт экономических показателей</t>
  </si>
  <si>
    <t>Механическое моделирование</t>
  </si>
  <si>
    <t>Тепловое моделирование</t>
  </si>
  <si>
    <t>3D-моделирование</t>
  </si>
  <si>
    <t>Топологическое моделирование</t>
  </si>
  <si>
    <t>Схемотехническое моделирование, выбор элементной базы</t>
  </si>
  <si>
    <t>Разработка ТЗ</t>
  </si>
  <si>
    <t>Стоимость (руб.)</t>
  </si>
  <si>
    <t>Время (ч.)</t>
  </si>
  <si>
    <t>Ставка (руб./ч.)</t>
  </si>
  <si>
    <t>Вид работы</t>
  </si>
  <si>
    <t>2. Расчёт стоимости работ по разработке устройства</t>
  </si>
  <si>
    <t>Итого позиций:</t>
  </si>
  <si>
    <t>Печатная плата, дм^1</t>
  </si>
  <si>
    <t>ABS пластик</t>
  </si>
  <si>
    <t>Нить для 3D-принтера, 0.75г</t>
  </si>
  <si>
    <t>DS1040-03RN</t>
  </si>
  <si>
    <t>Переключатель 3 пина</t>
  </si>
  <si>
    <t>DS1040-02RN</t>
  </si>
  <si>
    <t>Переключатель 2 пина</t>
  </si>
  <si>
    <t>60SMD</t>
  </si>
  <si>
    <t>Лента светодиодная 1 метр Синий</t>
  </si>
  <si>
    <t>Лента светодиодная 1 метр Зеленый</t>
  </si>
  <si>
    <t>Лента светодиодная 1 метр Красный</t>
  </si>
  <si>
    <t>DIP18</t>
  </si>
  <si>
    <t>Микроконтроллер PIC16F628A-I/P</t>
  </si>
  <si>
    <t>20МГц</t>
  </si>
  <si>
    <t>Кварцевый резонатор NX3225SA-20MHZ</t>
  </si>
  <si>
    <t>NPO 22пФ</t>
  </si>
  <si>
    <t>Конденсатор керамический 22пФ 50В 5%</t>
  </si>
  <si>
    <t>1206 4.7кОм</t>
  </si>
  <si>
    <t>Резистор 1206 0.25Вт, 4.7кОМ 1%</t>
  </si>
  <si>
    <t>Сумма (руб.)</t>
  </si>
  <si>
    <t>Кол.-во</t>
  </si>
  <si>
    <t>Продукт</t>
  </si>
  <si>
    <t>Элемент</t>
  </si>
  <si>
    <t>1. Смета материалов, необходимых для изготовления 1 единицы устройства</t>
  </si>
  <si>
    <t>AM3TW-4809SZ</t>
  </si>
  <si>
    <t xml:space="preserve">DC/DC преобразователь 3Вт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</si>
</sst>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70C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right"/>
    </xf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 applyAlignment="1">
      <alignment horizontal="right"/>
    </xf>
    <xf numFmtId="0" fontId="2" fillId="0" borderId="5" xfId="1" applyFont="1" applyBorder="1"/>
    <xf numFmtId="0" fontId="2" fillId="0" borderId="6" xfId="1" applyFont="1" applyBorder="1" applyAlignment="1">
      <alignment vertical="top" wrapText="1"/>
    </xf>
    <xf numFmtId="0" fontId="2" fillId="0" borderId="0" xfId="1" applyFont="1"/>
    <xf numFmtId="0" fontId="2" fillId="0" borderId="7" xfId="1" applyFont="1" applyBorder="1"/>
    <xf numFmtId="0" fontId="2" fillId="0" borderId="7" xfId="1" applyFont="1" applyBorder="1" applyAlignment="1">
      <alignment horizontal="right"/>
    </xf>
    <xf numFmtId="0" fontId="2" fillId="0" borderId="7" xfId="1" applyFont="1" applyBorder="1" applyAlignment="1">
      <alignment wrapText="1"/>
    </xf>
    <xf numFmtId="0" fontId="1" fillId="2" borderId="7" xfId="1" applyFill="1" applyBorder="1" applyAlignment="1">
      <alignment horizontal="right"/>
    </xf>
    <xf numFmtId="0" fontId="2" fillId="0" borderId="4" xfId="1" applyFont="1" applyBorder="1"/>
    <xf numFmtId="0" fontId="2" fillId="0" borderId="8" xfId="1" applyFont="1" applyBorder="1"/>
    <xf numFmtId="0" fontId="1" fillId="2" borderId="0" xfId="1" applyFill="1"/>
    <xf numFmtId="0" fontId="3" fillId="0" borderId="0" xfId="1" applyFont="1"/>
    <xf numFmtId="0" fontId="2" fillId="0" borderId="8" xfId="1" applyFont="1" applyBorder="1" applyAlignment="1">
      <alignment wrapText="1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1" fillId="2" borderId="7" xfId="1" applyFill="1" applyBorder="1" applyAlignment="1">
      <alignment horizontal="left"/>
    </xf>
    <xf numFmtId="0" fontId="2" fillId="0" borderId="7" xfId="1" applyFont="1" applyBorder="1" applyAlignment="1">
      <alignment horizontal="left"/>
    </xf>
    <xf numFmtId="0" fontId="1" fillId="2" borderId="7" xfId="1" applyFill="1" applyBorder="1"/>
    <xf numFmtId="0" fontId="4" fillId="0" borderId="7" xfId="1" applyFont="1" applyBorder="1"/>
    <xf numFmtId="0" fontId="5" fillId="0" borderId="7" xfId="2" applyBorder="1" applyAlignment="1">
      <alignment horizontal="left"/>
    </xf>
    <xf numFmtId="0" fontId="6" fillId="0" borderId="0" xfId="1" applyFont="1" applyAlignment="1">
      <alignment vertical="center" wrapText="1"/>
    </xf>
    <xf numFmtId="0" fontId="7" fillId="0" borderId="0" xfId="1" applyFont="1" applyAlignment="1">
      <alignment vertical="center" wrapText="1"/>
    </xf>
  </cellXfs>
  <cellStyles count="3">
    <cellStyle name="Гиперссылка" xfId="2" builtinId="8"/>
    <cellStyle name="Обычный" xfId="0" builtinId="0"/>
    <cellStyle name="Обычный 2" xfId="1" xr:uid="{AE81E359-F2D6-4A2D-8FE4-12404BDB5D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0/800159399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chipdip.ru/product0/8001593999" TargetMode="External"/><Relationship Id="rId7" Type="http://schemas.openxmlformats.org/officeDocument/2006/relationships/hyperlink" Target="https://www.chipdip.ru/product0/9000523955" TargetMode="External"/><Relationship Id="rId12" Type="http://schemas.openxmlformats.org/officeDocument/2006/relationships/hyperlink" Target="https://www.chipdip.ru/product/ds1040-03rn" TargetMode="External"/><Relationship Id="rId2" Type="http://schemas.openxmlformats.org/officeDocument/2006/relationships/hyperlink" Target="https://www.chipdip.ru/product0/61048" TargetMode="External"/><Relationship Id="rId1" Type="http://schemas.openxmlformats.org/officeDocument/2006/relationships/hyperlink" Target="https://www.chipdip.ru/product0/9000079651" TargetMode="External"/><Relationship Id="rId6" Type="http://schemas.openxmlformats.org/officeDocument/2006/relationships/hyperlink" Target="https://www.fdplast.ru/plastik-dlya-3d-printera/abs/abs_1_75_mm_750_gr/" TargetMode="External"/><Relationship Id="rId11" Type="http://schemas.openxmlformats.org/officeDocument/2006/relationships/hyperlink" Target="https://www.chipdip.ru/product/ds1040-02rn" TargetMode="External"/><Relationship Id="rId5" Type="http://schemas.openxmlformats.org/officeDocument/2006/relationships/hyperlink" Target="https://www.chipdip.ru/product/ls603-141-331" TargetMode="External"/><Relationship Id="rId10" Type="http://schemas.openxmlformats.org/officeDocument/2006/relationships/hyperlink" Target="https://www.chipdip.ru/product/ls603-141-333" TargetMode="External"/><Relationship Id="rId4" Type="http://schemas.openxmlformats.org/officeDocument/2006/relationships/hyperlink" Target="https://www.chipdip.ru/product/pic16f628a-i-p" TargetMode="External"/><Relationship Id="rId9" Type="http://schemas.openxmlformats.org/officeDocument/2006/relationships/hyperlink" Target="https://www.chipdip.ru/product/34-141-334-apeyron-electr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pdip.ru/product/am3tw-4809s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F0AA-00BB-4D4D-A58A-94C1EC1E1502}">
  <sheetPr>
    <outlinePr summaryBelow="0" summaryRight="0"/>
  </sheetPr>
  <dimension ref="A2:I46"/>
  <sheetViews>
    <sheetView tabSelected="1" topLeftCell="C1" workbookViewId="0">
      <selection activeCell="C23" sqref="C23"/>
    </sheetView>
  </sheetViews>
  <sheetFormatPr defaultColWidth="14.42578125" defaultRowHeight="15.75" customHeight="1" x14ac:dyDescent="0.2"/>
  <cols>
    <col min="1" max="1" width="14.42578125" style="1"/>
    <col min="2" max="2" width="11.140625" style="1" customWidth="1"/>
    <col min="3" max="3" width="37.85546875" style="1" customWidth="1"/>
    <col min="4" max="4" width="32.5703125" style="1" customWidth="1"/>
    <col min="5" max="5" width="16.5703125" style="1" customWidth="1"/>
    <col min="6" max="6" width="15.28515625" style="1" customWidth="1"/>
    <col min="7" max="7" width="16" style="1" customWidth="1"/>
    <col min="8" max="8" width="35.85546875" style="1" customWidth="1"/>
    <col min="9" max="9" width="7.28515625" style="1" customWidth="1"/>
    <col min="10" max="16384" width="14.42578125" style="1"/>
  </cols>
  <sheetData>
    <row r="2" spans="1:9" ht="15.75" customHeight="1" x14ac:dyDescent="0.2">
      <c r="D2" s="30"/>
    </row>
    <row r="3" spans="1:9" ht="15.75" customHeight="1" x14ac:dyDescent="0.2">
      <c r="B3" s="10"/>
      <c r="H3" s="10"/>
      <c r="I3" s="10"/>
    </row>
    <row r="4" spans="1:9" ht="15.75" customHeight="1" x14ac:dyDescent="0.2">
      <c r="C4" s="10" t="s">
        <v>54</v>
      </c>
      <c r="H4" s="18"/>
      <c r="I4" s="23"/>
    </row>
    <row r="5" spans="1:9" ht="15.75" customHeight="1" x14ac:dyDescent="0.2">
      <c r="C5" s="21" t="s">
        <v>53</v>
      </c>
      <c r="D5" s="21" t="s">
        <v>52</v>
      </c>
      <c r="E5" s="21" t="s">
        <v>51</v>
      </c>
      <c r="F5" s="21" t="s">
        <v>25</v>
      </c>
      <c r="G5" s="21" t="s">
        <v>50</v>
      </c>
      <c r="H5" s="18"/>
      <c r="I5" s="23"/>
    </row>
    <row r="6" spans="1:9" ht="15.75" customHeight="1" x14ac:dyDescent="0.2">
      <c r="A6" s="29"/>
      <c r="C6" s="11" t="s">
        <v>49</v>
      </c>
      <c r="D6" s="28" t="s">
        <v>48</v>
      </c>
      <c r="E6" s="12">
        <v>6</v>
      </c>
      <c r="F6" s="14">
        <v>2</v>
      </c>
      <c r="G6" s="26">
        <f>E6*F6</f>
        <v>12</v>
      </c>
      <c r="H6" s="18"/>
      <c r="I6" s="23"/>
    </row>
    <row r="7" spans="1:9" ht="15.75" customHeight="1" x14ac:dyDescent="0.2">
      <c r="C7" s="11" t="s">
        <v>47</v>
      </c>
      <c r="D7" s="28" t="s">
        <v>46</v>
      </c>
      <c r="E7" s="12">
        <v>2</v>
      </c>
      <c r="F7" s="14">
        <v>3</v>
      </c>
      <c r="G7" s="26">
        <f>E7*F7</f>
        <v>6</v>
      </c>
      <c r="I7" s="23"/>
    </row>
    <row r="8" spans="1:9" ht="15.75" customHeight="1" x14ac:dyDescent="0.2">
      <c r="C8" s="11" t="s">
        <v>45</v>
      </c>
      <c r="D8" s="28" t="s">
        <v>44</v>
      </c>
      <c r="E8" s="12">
        <v>1</v>
      </c>
      <c r="F8" s="14">
        <v>7</v>
      </c>
      <c r="G8" s="26">
        <f>E8*F8</f>
        <v>7</v>
      </c>
      <c r="I8" s="23"/>
    </row>
    <row r="9" spans="1:9" ht="15.75" customHeight="1" x14ac:dyDescent="0.2">
      <c r="C9" s="11" t="s">
        <v>43</v>
      </c>
      <c r="D9" s="28" t="s">
        <v>42</v>
      </c>
      <c r="E9" s="12">
        <v>1</v>
      </c>
      <c r="F9" s="14">
        <v>150</v>
      </c>
      <c r="G9" s="26">
        <f>E9*F9</f>
        <v>150</v>
      </c>
      <c r="I9" s="23"/>
    </row>
    <row r="10" spans="1:9" ht="15.75" customHeight="1" x14ac:dyDescent="0.2">
      <c r="C10" s="11" t="s">
        <v>41</v>
      </c>
      <c r="D10" s="28" t="s">
        <v>38</v>
      </c>
      <c r="E10" s="12">
        <v>1</v>
      </c>
      <c r="F10" s="14">
        <v>190</v>
      </c>
      <c r="G10" s="26">
        <f>E10*F10</f>
        <v>190</v>
      </c>
      <c r="I10" s="23"/>
    </row>
    <row r="11" spans="1:9" ht="15.75" customHeight="1" x14ac:dyDescent="0.2">
      <c r="C11" s="11" t="s">
        <v>40</v>
      </c>
      <c r="D11" s="28" t="s">
        <v>38</v>
      </c>
      <c r="E11" s="12">
        <v>1</v>
      </c>
      <c r="F11" s="14">
        <v>170</v>
      </c>
      <c r="G11" s="26">
        <f>E11*F11</f>
        <v>170</v>
      </c>
      <c r="I11" s="23"/>
    </row>
    <row r="12" spans="1:9" ht="15.75" customHeight="1" x14ac:dyDescent="0.2">
      <c r="C12" s="11" t="s">
        <v>39</v>
      </c>
      <c r="D12" s="28" t="s">
        <v>38</v>
      </c>
      <c r="E12" s="12">
        <v>1</v>
      </c>
      <c r="F12" s="14">
        <v>170</v>
      </c>
      <c r="G12" s="26">
        <f>E12*F12</f>
        <v>170</v>
      </c>
      <c r="I12" s="23"/>
    </row>
    <row r="13" spans="1:9" ht="15.75" customHeight="1" x14ac:dyDescent="0.2">
      <c r="C13" s="11" t="s">
        <v>37</v>
      </c>
      <c r="D13" s="28" t="s">
        <v>36</v>
      </c>
      <c r="E13" s="12">
        <v>1</v>
      </c>
      <c r="F13" s="12">
        <v>24</v>
      </c>
      <c r="G13" s="26">
        <f>E13*F13</f>
        <v>24</v>
      </c>
      <c r="I13" s="23"/>
    </row>
    <row r="14" spans="1:9" ht="15.75" customHeight="1" x14ac:dyDescent="0.2">
      <c r="C14" s="11" t="s">
        <v>35</v>
      </c>
      <c r="D14" s="28" t="s">
        <v>34</v>
      </c>
      <c r="E14" s="12">
        <v>1</v>
      </c>
      <c r="F14" s="12">
        <v>21</v>
      </c>
      <c r="G14" s="26">
        <f>E14*F14</f>
        <v>21</v>
      </c>
      <c r="I14" s="23"/>
    </row>
    <row r="15" spans="1:9" ht="15.75" customHeight="1" x14ac:dyDescent="0.2">
      <c r="C15" s="11" t="s">
        <v>33</v>
      </c>
      <c r="D15" s="28" t="s">
        <v>32</v>
      </c>
      <c r="E15" s="11">
        <v>3.4000000000000002E-2</v>
      </c>
      <c r="F15" s="11">
        <v>690</v>
      </c>
      <c r="G15" s="26">
        <f>E15*F15</f>
        <v>23.46</v>
      </c>
      <c r="I15" s="23"/>
    </row>
    <row r="16" spans="1:9" ht="15.75" customHeight="1" x14ac:dyDescent="0.2">
      <c r="C16" s="11" t="s">
        <v>31</v>
      </c>
      <c r="D16" s="27" t="str">
        <f>HYPERLINK("https://www.rezonit.ru/price/#small","ООО Резонит")</f>
        <v>ООО Резонит</v>
      </c>
      <c r="E16" s="12">
        <v>9.6000000000000002E-2</v>
      </c>
      <c r="F16" s="11">
        <v>165</v>
      </c>
      <c r="G16" s="26">
        <v>165</v>
      </c>
      <c r="I16" s="23"/>
    </row>
    <row r="17" spans="3:9" ht="15.75" customHeight="1" x14ac:dyDescent="0.2">
      <c r="C17" s="10"/>
      <c r="D17" s="12" t="s">
        <v>30</v>
      </c>
      <c r="E17" s="25">
        <f>SUM(E6:E14)</f>
        <v>15</v>
      </c>
      <c r="F17" s="12" t="s">
        <v>9</v>
      </c>
      <c r="G17" s="24">
        <f>SUM(G6:G16)</f>
        <v>938.46</v>
      </c>
      <c r="I17" s="23"/>
    </row>
    <row r="18" spans="3:9" ht="15.75" customHeight="1" x14ac:dyDescent="0.2">
      <c r="I18" s="23"/>
    </row>
    <row r="20" spans="3:9" ht="15.75" customHeight="1" x14ac:dyDescent="0.2">
      <c r="D20" s="10" t="s">
        <v>29</v>
      </c>
      <c r="E20" s="10"/>
      <c r="F20" s="22"/>
      <c r="G20" s="10"/>
      <c r="H20" s="18"/>
      <c r="I20" s="10"/>
    </row>
    <row r="21" spans="3:9" ht="15.75" customHeight="1" x14ac:dyDescent="0.2">
      <c r="D21" s="21" t="s">
        <v>28</v>
      </c>
      <c r="E21" s="20" t="s">
        <v>27</v>
      </c>
      <c r="F21" s="21" t="s">
        <v>26</v>
      </c>
      <c r="G21" s="21" t="s">
        <v>25</v>
      </c>
      <c r="H21" s="10"/>
      <c r="I21" s="10"/>
    </row>
    <row r="22" spans="3:9" ht="15.75" customHeight="1" x14ac:dyDescent="0.2">
      <c r="D22" s="16" t="s">
        <v>24</v>
      </c>
      <c r="E22" s="20">
        <v>300</v>
      </c>
      <c r="F22" s="7">
        <v>1</v>
      </c>
      <c r="G22" s="11">
        <f>$E$22*F22</f>
        <v>300</v>
      </c>
      <c r="H22" s="10"/>
      <c r="I22" s="10"/>
    </row>
    <row r="23" spans="3:9" ht="25.9" customHeight="1" x14ac:dyDescent="0.2">
      <c r="D23" s="19" t="s">
        <v>23</v>
      </c>
      <c r="E23" s="15"/>
      <c r="F23" s="7">
        <v>3</v>
      </c>
      <c r="G23" s="11">
        <f>$E$22*F23</f>
        <v>900</v>
      </c>
      <c r="H23" s="18"/>
      <c r="I23" s="10"/>
    </row>
    <row r="24" spans="3:9" ht="15.75" customHeight="1" x14ac:dyDescent="0.2">
      <c r="D24" s="16" t="s">
        <v>22</v>
      </c>
      <c r="E24" s="15"/>
      <c r="F24" s="7">
        <v>1</v>
      </c>
      <c r="G24" s="11">
        <f>$E$22*F24</f>
        <v>300</v>
      </c>
      <c r="H24" s="18"/>
      <c r="I24" s="10"/>
    </row>
    <row r="25" spans="3:9" ht="15.75" customHeight="1" x14ac:dyDescent="0.2">
      <c r="D25" s="16" t="s">
        <v>21</v>
      </c>
      <c r="E25" s="15"/>
      <c r="F25" s="7">
        <v>1</v>
      </c>
      <c r="G25" s="11">
        <f>$E$22*F25</f>
        <v>300</v>
      </c>
      <c r="H25" s="17"/>
      <c r="I25" s="10"/>
    </row>
    <row r="26" spans="3:9" ht="15.75" customHeight="1" x14ac:dyDescent="0.2">
      <c r="D26" s="16" t="s">
        <v>20</v>
      </c>
      <c r="E26" s="15"/>
      <c r="F26" s="7">
        <v>0.5</v>
      </c>
      <c r="G26" s="11">
        <f>$E$22*F26</f>
        <v>150</v>
      </c>
    </row>
    <row r="27" spans="3:9" ht="15.75" customHeight="1" x14ac:dyDescent="0.2">
      <c r="D27" s="16" t="s">
        <v>19</v>
      </c>
      <c r="E27" s="15"/>
      <c r="F27" s="7">
        <v>0.5</v>
      </c>
      <c r="G27" s="11">
        <f>$E$22*F27</f>
        <v>150</v>
      </c>
    </row>
    <row r="28" spans="3:9" ht="15.75" customHeight="1" x14ac:dyDescent="0.2">
      <c r="D28" s="16" t="s">
        <v>18</v>
      </c>
      <c r="E28" s="15"/>
      <c r="F28" s="7">
        <v>1</v>
      </c>
      <c r="G28" s="11">
        <f>$E$22*F28</f>
        <v>300</v>
      </c>
    </row>
    <row r="29" spans="3:9" ht="15.75" customHeight="1" x14ac:dyDescent="0.2">
      <c r="D29" s="13" t="s">
        <v>17</v>
      </c>
      <c r="F29" s="12">
        <v>1</v>
      </c>
      <c r="G29" s="11">
        <f>$E$22*F29</f>
        <v>300</v>
      </c>
    </row>
    <row r="30" spans="3:9" ht="15.75" customHeight="1" x14ac:dyDescent="0.2">
      <c r="D30" s="11" t="s">
        <v>16</v>
      </c>
      <c r="F30" s="12">
        <v>1</v>
      </c>
      <c r="G30" s="11">
        <f>$E$22*F30</f>
        <v>300</v>
      </c>
    </row>
    <row r="31" spans="3:9" ht="15.75" customHeight="1" x14ac:dyDescent="0.2">
      <c r="D31" s="11" t="s">
        <v>15</v>
      </c>
      <c r="F31" s="11">
        <v>1</v>
      </c>
      <c r="G31" s="11">
        <f>$E$22*F31</f>
        <v>300</v>
      </c>
    </row>
    <row r="32" spans="3:9" ht="15.75" customHeight="1" x14ac:dyDescent="0.2">
      <c r="D32" s="11" t="s">
        <v>14</v>
      </c>
      <c r="F32" s="12">
        <v>3</v>
      </c>
      <c r="G32" s="11">
        <f>$E$22*F32</f>
        <v>900</v>
      </c>
    </row>
    <row r="33" spans="3:7" ht="15.75" customHeight="1" x14ac:dyDescent="0.2">
      <c r="D33" s="11" t="s">
        <v>13</v>
      </c>
      <c r="F33" s="12">
        <v>4</v>
      </c>
      <c r="G33" s="11">
        <f>$E$22*F33</f>
        <v>1200</v>
      </c>
    </row>
    <row r="34" spans="3:7" ht="15.75" customHeight="1" x14ac:dyDescent="0.2">
      <c r="D34" s="11" t="s">
        <v>12</v>
      </c>
      <c r="F34" s="12">
        <v>2</v>
      </c>
      <c r="G34" s="11">
        <f>$E$22*F34</f>
        <v>600</v>
      </c>
    </row>
    <row r="35" spans="3:7" ht="15.75" customHeight="1" x14ac:dyDescent="0.2">
      <c r="D35" s="11" t="s">
        <v>11</v>
      </c>
      <c r="F35" s="14">
        <v>1.5</v>
      </c>
      <c r="G35" s="11">
        <f>$E$22*F35</f>
        <v>450</v>
      </c>
    </row>
    <row r="36" spans="3:7" ht="15.75" customHeight="1" x14ac:dyDescent="0.2">
      <c r="D36" s="13" t="s">
        <v>10</v>
      </c>
      <c r="F36" s="12">
        <v>1</v>
      </c>
      <c r="G36" s="11">
        <f>$E$22*F36</f>
        <v>300</v>
      </c>
    </row>
    <row r="37" spans="3:7" ht="15.75" customHeight="1" x14ac:dyDescent="0.2">
      <c r="E37" s="12" t="s">
        <v>9</v>
      </c>
      <c r="F37" s="11">
        <f>SUM(F22:F36)</f>
        <v>22.5</v>
      </c>
      <c r="G37" s="11">
        <f>SUM(G22:G36)</f>
        <v>6750</v>
      </c>
    </row>
    <row r="39" spans="3:7" ht="15.75" customHeight="1" x14ac:dyDescent="0.2">
      <c r="C39" s="10" t="s">
        <v>8</v>
      </c>
    </row>
    <row r="40" spans="3:7" ht="15.75" customHeight="1" x14ac:dyDescent="0.2">
      <c r="C40" s="9" t="s">
        <v>7</v>
      </c>
      <c r="D40" s="8" t="s">
        <v>6</v>
      </c>
      <c r="E40" s="7">
        <f>G17</f>
        <v>938.46</v>
      </c>
    </row>
    <row r="41" spans="3:7" ht="15.75" customHeight="1" x14ac:dyDescent="0.2">
      <c r="C41" s="6"/>
      <c r="D41" s="3" t="s">
        <v>5</v>
      </c>
      <c r="E41" s="2">
        <f>G35</f>
        <v>450</v>
      </c>
    </row>
    <row r="42" spans="3:7" ht="15.75" customHeight="1" x14ac:dyDescent="0.2">
      <c r="C42" s="6"/>
      <c r="D42" s="3" t="s">
        <v>4</v>
      </c>
      <c r="E42" s="2">
        <f>SUM(E40:E41)</f>
        <v>1388.46</v>
      </c>
    </row>
    <row r="43" spans="3:7" ht="15.75" customHeight="1" x14ac:dyDescent="0.2">
      <c r="C43" s="4" t="s">
        <v>3</v>
      </c>
      <c r="D43" s="3"/>
      <c r="E43" s="2">
        <v>2000</v>
      </c>
    </row>
    <row r="44" spans="3:7" ht="15.75" customHeight="1" x14ac:dyDescent="0.2">
      <c r="C44" s="5" t="s">
        <v>2</v>
      </c>
      <c r="D44" s="3"/>
      <c r="E44" s="2">
        <v>20</v>
      </c>
    </row>
    <row r="45" spans="3:7" ht="15.75" customHeight="1" x14ac:dyDescent="0.2">
      <c r="C45" s="4" t="s">
        <v>1</v>
      </c>
      <c r="D45" s="3"/>
      <c r="E45" s="2">
        <f>(E43-E42)-E43*E44/100</f>
        <v>211.53999999999996</v>
      </c>
    </row>
    <row r="46" spans="3:7" ht="15.75" customHeight="1" x14ac:dyDescent="0.2">
      <c r="C46" s="4" t="s">
        <v>0</v>
      </c>
      <c r="D46" s="3"/>
      <c r="E46" s="2">
        <f>CEILING(G37/E45, 1)</f>
        <v>32</v>
      </c>
    </row>
  </sheetData>
  <mergeCells count="1">
    <mergeCell ref="C40:C42"/>
  </mergeCells>
  <hyperlinks>
    <hyperlink ref="D6" r:id="rId1" xr:uid="{18D0231A-77A0-41B6-A546-2AEB72B8C2B1}"/>
    <hyperlink ref="D7" r:id="rId2" xr:uid="{EE525E27-2B3C-4B4F-BD12-25DA66C6071E}"/>
    <hyperlink ref="D9:D10" r:id="rId3" display="X5R 0,1мкФ" xr:uid="{D15305BD-678C-41A0-B853-2DF29B77061B}"/>
    <hyperlink ref="D9" r:id="rId4" xr:uid="{6A0DF9B1-DF80-4F6D-94EB-DAE4EF06C981}"/>
    <hyperlink ref="D10" r:id="rId5" xr:uid="{859096CA-9E2A-4E7F-8BDD-0A243FE5F665}"/>
    <hyperlink ref="D15" r:id="rId6" xr:uid="{3306A7B7-7D6B-4318-8DE9-C340B4BC2A3E}"/>
    <hyperlink ref="D8" r:id="rId7" xr:uid="{44429948-6A9B-4B7D-8551-AC65F5B9372B}"/>
    <hyperlink ref="D11:D12" r:id="rId8" display="X5R 0,1мкФ" xr:uid="{3E0845C8-A626-4CFF-8FBE-6BA3EB712044}"/>
    <hyperlink ref="D11" r:id="rId9" xr:uid="{153FEE76-F194-468A-ADB2-18A51A2CF1F6}"/>
    <hyperlink ref="D12" r:id="rId10" xr:uid="{066709DC-4250-4FD8-AC36-63E64B0CDA67}"/>
    <hyperlink ref="D13" r:id="rId11" xr:uid="{9B503B04-93AC-4B83-B7AB-4112A6B64D04}"/>
    <hyperlink ref="D14" r:id="rId12" xr:uid="{5DDAAEF7-FD29-4B8B-8E21-2086EA1C7E58}"/>
  </hyperlinks>
  <pageMargins left="0.7" right="0.7" top="0.75" bottom="0.75" header="0.3" footer="0.3"/>
  <pageSetup paperSize="9" orientation="portrait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4CB7-F80A-4DCA-868E-BB3EB70B6D8D}">
  <dimension ref="C1:I1"/>
  <sheetViews>
    <sheetView workbookViewId="0">
      <selection activeCell="C11" sqref="C11"/>
    </sheetView>
  </sheetViews>
  <sheetFormatPr defaultRowHeight="12.75" x14ac:dyDescent="0.2"/>
  <cols>
    <col min="1" max="16384" width="9.140625" style="1"/>
  </cols>
  <sheetData>
    <row r="1" spans="3:9" ht="15.75" customHeight="1" x14ac:dyDescent="0.2">
      <c r="C1" s="11" t="s">
        <v>56</v>
      </c>
      <c r="D1" s="28" t="s">
        <v>55</v>
      </c>
      <c r="E1" s="12">
        <v>1</v>
      </c>
      <c r="F1" s="12">
        <v>600</v>
      </c>
      <c r="G1" s="26">
        <f>E1*F1</f>
        <v>600</v>
      </c>
      <c r="I1" s="23"/>
    </row>
  </sheetData>
  <hyperlinks>
    <hyperlink ref="D1" r:id="rId1" xr:uid="{851B7733-3F74-479A-8E22-3C00DA93B7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Радислав Власов</dc:creator>
  <cp:lastModifiedBy>Радислав Власов</cp:lastModifiedBy>
  <dcterms:created xsi:type="dcterms:W3CDTF">2015-06-05T18:19:34Z</dcterms:created>
  <dcterms:modified xsi:type="dcterms:W3CDTF">2020-05-26T11:56:54Z</dcterms:modified>
</cp:coreProperties>
</file>