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90" windowWidth="11280" windowHeight="49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O21" i="1"/>
  <c r="O20"/>
  <c r="O6"/>
  <c r="N6"/>
  <c r="N7"/>
  <c r="O7" s="1"/>
  <c r="N3"/>
  <c r="O3" s="1"/>
  <c r="N4"/>
  <c r="O4" s="1"/>
  <c r="N5"/>
  <c r="O5" s="1"/>
  <c r="N13"/>
  <c r="O13" s="1"/>
  <c r="N15"/>
  <c r="O15" s="1"/>
  <c r="O9"/>
  <c r="N11"/>
  <c r="O11" s="1"/>
  <c r="N12"/>
  <c r="O12" s="1"/>
  <c r="N14"/>
  <c r="O14" s="1"/>
  <c r="N16"/>
  <c r="O16" s="1"/>
  <c r="N17"/>
  <c r="O17" s="1"/>
  <c r="N18"/>
  <c r="O18" s="1"/>
  <c r="N19"/>
  <c r="O19" s="1"/>
  <c r="N10"/>
  <c r="O10" s="1"/>
  <c r="N8"/>
  <c r="O8" s="1"/>
  <c r="R20" l="1"/>
</calcChain>
</file>

<file path=xl/sharedStrings.xml><?xml version="1.0" encoding="utf-8"?>
<sst xmlns="http://schemas.openxmlformats.org/spreadsheetml/2006/main" count="81" uniqueCount="60">
  <si>
    <t>Ценеров диод</t>
  </si>
  <si>
    <t>MTZJT-774.7B</t>
  </si>
  <si>
    <t>комет</t>
  </si>
  <si>
    <t>брой</t>
  </si>
  <si>
    <t>линк</t>
  </si>
  <si>
    <t>наименование производител</t>
  </si>
  <si>
    <t>0805S8J0303T50</t>
  </si>
  <si>
    <t>резистор</t>
  </si>
  <si>
    <t>корпус</t>
  </si>
  <si>
    <t>стойност</t>
  </si>
  <si>
    <t>4,7V</t>
  </si>
  <si>
    <t>компонент</t>
  </si>
  <si>
    <t>реле</t>
  </si>
  <si>
    <t xml:space="preserve"> RAS-12-15</t>
  </si>
  <si>
    <t xml:space="preserve">транзистор </t>
  </si>
  <si>
    <t>BC817-16</t>
  </si>
  <si>
    <t>SOT23</t>
  </si>
  <si>
    <t>npn, 0,225W</t>
  </si>
  <si>
    <t>диод</t>
  </si>
  <si>
    <t>47k</t>
  </si>
  <si>
    <t>30k</t>
  </si>
  <si>
    <t>Линеен Стабилизатор</t>
  </si>
  <si>
    <t>MC7805CTG</t>
  </si>
  <si>
    <t>кондезатор</t>
  </si>
  <si>
    <t xml:space="preserve"> RA1C101M-RBD11,</t>
  </si>
  <si>
    <t>100uF</t>
  </si>
  <si>
    <t>Микроконтролер</t>
  </si>
  <si>
    <t>PIC16F628A-I/SO</t>
  </si>
  <si>
    <t>SO18</t>
  </si>
  <si>
    <t>Колона1</t>
  </si>
  <si>
    <t>Колона2</t>
  </si>
  <si>
    <t>Колона3</t>
  </si>
  <si>
    <t>Колона4</t>
  </si>
  <si>
    <t>Колона5</t>
  </si>
  <si>
    <t>Колона6</t>
  </si>
  <si>
    <t>Колона7</t>
  </si>
  <si>
    <t>Рейка</t>
  </si>
  <si>
    <t>2,54mm</t>
  </si>
  <si>
    <t>40pin</t>
  </si>
  <si>
    <t>CH81802V200</t>
  </si>
  <si>
    <t>цена без ДДС/ед</t>
  </si>
  <si>
    <t>Колона8</t>
  </si>
  <si>
    <t>Викиват</t>
  </si>
  <si>
    <t>12V/30А</t>
  </si>
  <si>
    <t>Реле</t>
  </si>
  <si>
    <t>AS403R</t>
  </si>
  <si>
    <t>Колона9</t>
  </si>
  <si>
    <t>цена със ДДС/ед</t>
  </si>
  <si>
    <t>Общо за компонент</t>
  </si>
  <si>
    <t>4,7k</t>
  </si>
  <si>
    <t>10k</t>
  </si>
  <si>
    <t>100nF</t>
  </si>
  <si>
    <t>47nF</t>
  </si>
  <si>
    <t>TH</t>
  </si>
  <si>
    <t>10uF</t>
  </si>
  <si>
    <t>Старт Бутон</t>
  </si>
  <si>
    <t>ebay</t>
  </si>
  <si>
    <t xml:space="preserve">Кутия </t>
  </si>
  <si>
    <t>КМ-39</t>
  </si>
  <si>
    <t>Кабели</t>
  </si>
</sst>
</file>

<file path=xl/styles.xml><?xml version="1.0" encoding="utf-8"?>
<styleSheet xmlns="http://schemas.openxmlformats.org/spreadsheetml/2006/main">
  <numFmts count="2">
    <numFmt numFmtId="164" formatCode="#\$"/>
    <numFmt numFmtId="165" formatCode="0.0000&quot;$&quot;"/>
  </numFmts>
  <fonts count="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1" applyAlignment="1" applyProtection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" fillId="0" borderId="0" xfId="1" applyAlignment="1" applyProtection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NumberFormat="1" applyBorder="1"/>
    <xf numFmtId="0" fontId="1" fillId="0" borderId="0" xfId="1" applyBorder="1" applyAlignment="1" applyProtection="1"/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2" borderId="0" xfId="0" applyFill="1"/>
    <xf numFmtId="0" fontId="0" fillId="2" borderId="0" xfId="0" applyNumberFormat="1" applyFill="1"/>
    <xf numFmtId="0" fontId="1" fillId="2" borderId="0" xfId="1" applyFill="1" applyAlignment="1" applyProtection="1"/>
    <xf numFmtId="0" fontId="0" fillId="2" borderId="0" xfId="0" applyFill="1" applyAlignment="1">
      <alignment horizontal="left"/>
    </xf>
    <xf numFmtId="0" fontId="0" fillId="0" borderId="0" xfId="0" applyFill="1"/>
    <xf numFmtId="0" fontId="1" fillId="0" borderId="0" xfId="1" applyFill="1" applyAlignment="1" applyProtection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 applyAlignment="1">
      <alignment horizontal="left" vertical="top"/>
    </xf>
    <xf numFmtId="0" fontId="2" fillId="0" borderId="0" xfId="1" applyFont="1" applyBorder="1" applyAlignment="1" applyProtection="1"/>
  </cellXfs>
  <cellStyles count="2">
    <cellStyle name="Нормален" xfId="0" builtinId="0"/>
    <cellStyle name="Хипервръзка" xfId="1" builtinId="8"/>
  </cellStyles>
  <dxfs count="5">
    <dxf>
      <numFmt numFmtId="165" formatCode="0.0000&quot;$&quot;"/>
    </dxf>
    <dxf>
      <alignment horizontal="left" vertical="bottom" textRotation="0" wrapText="0" indent="0" relativeIndent="0" justifyLastLine="0" shrinkToFit="0" mergeCell="0" readingOrder="0"/>
    </dxf>
    <dxf>
      <alignment horizontal="general" vertical="bottom" textRotation="0" wrapText="0" indent="0" relativeIndent="0" justifyLastLine="0" shrinkToFit="0" mergeCell="0" readingOrder="0"/>
      <protection locked="1" hidden="0"/>
    </dxf>
    <dxf>
      <numFmt numFmtId="0" formatCode="General"/>
    </dxf>
    <dxf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G1:O22" totalsRowShown="0" headerRowDxfId="4">
  <autoFilter ref="G1:O22">
    <filterColumn colId="7"/>
    <filterColumn colId="8"/>
  </autoFilter>
  <tableColumns count="9">
    <tableColumn id="1" name="Колона1"/>
    <tableColumn id="2" name="Колона2" dataDxfId="3"/>
    <tableColumn id="3" name="Колона3" dataDxfId="2" dataCellStyle="Хипервръзка"/>
    <tableColumn id="4" name="Колона4"/>
    <tableColumn id="5" name="Колона5"/>
    <tableColumn id="6" name="Колона6" dataDxfId="1"/>
    <tableColumn id="7" name="Колона7" dataDxfId="0"/>
    <tableColumn id="8" name="Колона8"/>
    <tableColumn id="9" name="Колона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ore.comet.bg/Catalogue/Product/18604/" TargetMode="External"/><Relationship Id="rId13" Type="http://schemas.openxmlformats.org/officeDocument/2006/relationships/hyperlink" Target="http://store.comet.bg/Catalogue/Product/35702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store.comet.bg/Catalogue/Product/18604/" TargetMode="External"/><Relationship Id="rId7" Type="http://schemas.openxmlformats.org/officeDocument/2006/relationships/hyperlink" Target="http://store.comet.bg/Catalogue/Product/29512/" TargetMode="External"/><Relationship Id="rId12" Type="http://schemas.openxmlformats.org/officeDocument/2006/relationships/hyperlink" Target="http://store.comet.bg/Catalogue/Product/3650/" TargetMode="External"/><Relationship Id="rId17" Type="http://schemas.openxmlformats.org/officeDocument/2006/relationships/hyperlink" Target="http://www.ebay.com/itm/12V-Engine-Start-Push-Button-Switch-Ignition-Starter-Kit-For-All-Car-Red-LED-EC-/221938343799?hash=item33ac8e5f77:g:PUcAAOSwmrlUrQBu&amp;vxp=mtr" TargetMode="External"/><Relationship Id="rId2" Type="http://schemas.openxmlformats.org/officeDocument/2006/relationships/hyperlink" Target="http://store.comet.bg/Catalogue/Product/23849/" TargetMode="External"/><Relationship Id="rId16" Type="http://schemas.openxmlformats.org/officeDocument/2006/relationships/hyperlink" Target="http://store.comet.bg/Catalogue/Product/29489/" TargetMode="External"/><Relationship Id="rId1" Type="http://schemas.openxmlformats.org/officeDocument/2006/relationships/hyperlink" Target="http://store.comet.bg/Catalogue/Product/23567/" TargetMode="External"/><Relationship Id="rId6" Type="http://schemas.openxmlformats.org/officeDocument/2006/relationships/hyperlink" Target="http://store.comet.bg/Catalogue/Product/15997/" TargetMode="External"/><Relationship Id="rId11" Type="http://schemas.openxmlformats.org/officeDocument/2006/relationships/hyperlink" Target="http://store.comet.bg/Catalogue/Product/35695/" TargetMode="External"/><Relationship Id="rId5" Type="http://schemas.openxmlformats.org/officeDocument/2006/relationships/hyperlink" Target="http://store.comet.bg/Catalogue/Product/16857/" TargetMode="External"/><Relationship Id="rId15" Type="http://schemas.openxmlformats.org/officeDocument/2006/relationships/hyperlink" Target="http://store.comet.bg/Catalogue/Product/18705/" TargetMode="External"/><Relationship Id="rId10" Type="http://schemas.openxmlformats.org/officeDocument/2006/relationships/hyperlink" Target="https://vikiwat.com/product/16388/elektromagnitno-avtomobilno-rele-bobina-s-rezistor-12vdc-30a-spdt-no-nc-as403r.html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://store.comet.bg/Catalogue/Product/29104/" TargetMode="External"/><Relationship Id="rId9" Type="http://schemas.openxmlformats.org/officeDocument/2006/relationships/hyperlink" Target="http://store.comet.bg/Catalogue/Product/29238/" TargetMode="External"/><Relationship Id="rId14" Type="http://schemas.openxmlformats.org/officeDocument/2006/relationships/hyperlink" Target="http://store.comet.bg/Catalogue/Product/2330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53"/>
  <sheetViews>
    <sheetView tabSelected="1" workbookViewId="0">
      <selection activeCell="I22" sqref="I22"/>
    </sheetView>
  </sheetViews>
  <sheetFormatPr defaultRowHeight="15"/>
  <cols>
    <col min="7" max="7" width="20.85546875" customWidth="1"/>
    <col min="8" max="8" width="19.5703125" customWidth="1"/>
    <col min="9" max="10" width="21" customWidth="1"/>
    <col min="11" max="11" width="14.5703125" customWidth="1"/>
    <col min="12" max="12" width="10.85546875" customWidth="1"/>
    <col min="13" max="13" width="17.85546875" customWidth="1"/>
    <col min="14" max="14" width="16.28515625" customWidth="1"/>
    <col min="15" max="15" width="14.85546875" customWidth="1"/>
  </cols>
  <sheetData>
    <row r="1" spans="3:15">
      <c r="G1" s="3" t="s">
        <v>29</v>
      </c>
      <c r="H1" s="2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41</v>
      </c>
      <c r="O1" s="3" t="s">
        <v>46</v>
      </c>
    </row>
    <row r="2" spans="3:15" ht="30">
      <c r="G2" s="3" t="s">
        <v>11</v>
      </c>
      <c r="H2" s="2" t="s">
        <v>5</v>
      </c>
      <c r="I2" s="3" t="s">
        <v>4</v>
      </c>
      <c r="J2" s="3" t="s">
        <v>8</v>
      </c>
      <c r="K2" s="3" t="s">
        <v>9</v>
      </c>
      <c r="L2" s="3" t="s">
        <v>3</v>
      </c>
      <c r="M2" s="3" t="s">
        <v>40</v>
      </c>
      <c r="N2" s="3" t="s">
        <v>47</v>
      </c>
      <c r="O2" s="10" t="s">
        <v>48</v>
      </c>
    </row>
    <row r="3" spans="3:15">
      <c r="J3" s="7"/>
      <c r="L3" s="7"/>
      <c r="M3" s="7"/>
      <c r="N3">
        <f>Таблица1[[#This Row],[Колона7]]*1.2</f>
        <v>0</v>
      </c>
      <c r="O3">
        <f>Таблица1[[#This Row],[Колона6]]*Таблица1[[#This Row],[Колона8]]</f>
        <v>0</v>
      </c>
    </row>
    <row r="4" spans="3:15">
      <c r="G4" t="s">
        <v>23</v>
      </c>
      <c r="H4" s="4"/>
      <c r="I4" s="1" t="s">
        <v>2</v>
      </c>
      <c r="J4" s="7">
        <v>805</v>
      </c>
      <c r="K4" t="s">
        <v>52</v>
      </c>
      <c r="L4" s="7">
        <v>2</v>
      </c>
      <c r="M4" s="7">
        <v>3.4799999999999998E-2</v>
      </c>
      <c r="N4">
        <f>Таблица1[[#This Row],[Колона7]]*1.2</f>
        <v>4.1759999999999999E-2</v>
      </c>
      <c r="O4">
        <f>Таблица1[[#This Row],[Колона6]]*Таблица1[[#This Row],[Колона8]]</f>
        <v>8.3519999999999997E-2</v>
      </c>
    </row>
    <row r="5" spans="3:15" s="16" customFormat="1">
      <c r="C5" s="20"/>
      <c r="D5" s="20"/>
      <c r="E5" s="20"/>
      <c r="F5" s="20"/>
      <c r="G5" s="16" t="s">
        <v>23</v>
      </c>
      <c r="H5" s="17"/>
      <c r="I5" s="18" t="s">
        <v>2</v>
      </c>
      <c r="J5" s="19">
        <v>805</v>
      </c>
      <c r="K5" s="16" t="s">
        <v>51</v>
      </c>
      <c r="L5" s="19">
        <v>3</v>
      </c>
      <c r="M5" s="19">
        <v>1.7999999999999999E-2</v>
      </c>
      <c r="N5" s="16">
        <f>Таблица1[[#This Row],[Колона7]]*1.2</f>
        <v>2.1599999999999998E-2</v>
      </c>
      <c r="O5" s="16">
        <f>Таблица1[[#This Row],[Колона6]]*Таблица1[[#This Row],[Колона8]]</f>
        <v>6.4799999999999996E-2</v>
      </c>
    </row>
    <row r="6" spans="3:15" s="16" customFormat="1">
      <c r="C6" s="20"/>
      <c r="D6" s="20"/>
      <c r="E6" s="20"/>
      <c r="F6" s="20"/>
      <c r="G6" s="16" t="s">
        <v>23</v>
      </c>
      <c r="H6" s="17"/>
      <c r="I6" s="18" t="s">
        <v>2</v>
      </c>
      <c r="J6" s="19" t="s">
        <v>53</v>
      </c>
      <c r="K6" s="16" t="s">
        <v>54</v>
      </c>
      <c r="L6" s="19">
        <v>1</v>
      </c>
      <c r="M6" s="19">
        <v>3.1850000000000003E-2</v>
      </c>
      <c r="N6" s="16">
        <f>Таблица1[[#This Row],[Колона7]]*1.2</f>
        <v>3.8220000000000004E-2</v>
      </c>
      <c r="O6" s="16">
        <f>Таблица1[[#This Row],[Колона6]]*Таблица1[[#This Row],[Колона8]]</f>
        <v>3.8220000000000004E-2</v>
      </c>
    </row>
    <row r="7" spans="3:15">
      <c r="C7" s="20"/>
      <c r="D7" s="20"/>
      <c r="E7" s="20"/>
      <c r="F7" s="20"/>
      <c r="G7" t="s">
        <v>23</v>
      </c>
      <c r="H7" t="s">
        <v>24</v>
      </c>
      <c r="I7" s="1" t="s">
        <v>2</v>
      </c>
      <c r="J7" s="7"/>
      <c r="K7" t="s">
        <v>25</v>
      </c>
      <c r="L7" s="7">
        <v>1</v>
      </c>
      <c r="M7" s="7">
        <v>4.035557E-2</v>
      </c>
      <c r="N7" s="7">
        <f>Таблица1[[#This Row],[Колона7]]*1.2</f>
        <v>4.8426683999999998E-2</v>
      </c>
      <c r="O7">
        <f>Таблица1[[#This Row],[Колона6]]*Таблица1[[#This Row],[Колона8]]</f>
        <v>4.8426683999999998E-2</v>
      </c>
    </row>
    <row r="8" spans="3:15" s="20" customFormat="1">
      <c r="G8" s="20" t="s">
        <v>21</v>
      </c>
      <c r="H8" s="20" t="s">
        <v>22</v>
      </c>
      <c r="I8" s="21" t="s">
        <v>2</v>
      </c>
      <c r="J8" s="22"/>
      <c r="L8" s="22">
        <v>1</v>
      </c>
      <c r="M8" s="22">
        <v>0.26600000000000001</v>
      </c>
      <c r="N8" s="22">
        <f>Таблица1[[#This Row],[Колона7]]*1.2</f>
        <v>0.31919999999999998</v>
      </c>
      <c r="O8" s="20">
        <f>Таблица1[[#This Row],[Колона6]]*Таблица1[[#This Row],[Колона8]]</f>
        <v>0.31919999999999998</v>
      </c>
    </row>
    <row r="9" spans="3:15" s="20" customFormat="1">
      <c r="G9" s="20" t="s">
        <v>44</v>
      </c>
      <c r="H9" s="23" t="s">
        <v>45</v>
      </c>
      <c r="I9" s="21" t="s">
        <v>42</v>
      </c>
      <c r="J9" s="22"/>
      <c r="K9" s="20" t="s">
        <v>43</v>
      </c>
      <c r="L9" s="22">
        <v>1</v>
      </c>
      <c r="M9" s="22"/>
      <c r="N9" s="22">
        <v>3.9</v>
      </c>
      <c r="O9" s="20">
        <f>Таблица1[[#This Row],[Колона6]]*Таблица1[[#This Row],[Колона8]]</f>
        <v>3.9</v>
      </c>
    </row>
    <row r="10" spans="3:15" s="20" customFormat="1">
      <c r="G10" s="20" t="s">
        <v>12</v>
      </c>
      <c r="H10" s="20" t="s">
        <v>13</v>
      </c>
      <c r="I10" s="21" t="s">
        <v>2</v>
      </c>
      <c r="J10" s="22"/>
      <c r="L10" s="22">
        <v>3</v>
      </c>
      <c r="M10" s="22">
        <v>0.89183811000000002</v>
      </c>
      <c r="N10" s="22">
        <f>1.2*Таблица1[[#This Row],[Колона7]]</f>
        <v>1.070205732</v>
      </c>
      <c r="O10" s="20">
        <f>Таблица1[[#This Row],[Колона6]]*Таблица1[[#This Row],[Колона8]]</f>
        <v>3.2106171960000003</v>
      </c>
    </row>
    <row r="11" spans="3:15" s="20" customFormat="1">
      <c r="G11" s="20" t="s">
        <v>18</v>
      </c>
      <c r="H11" s="22">
        <v>4148</v>
      </c>
      <c r="I11" s="21" t="s">
        <v>2</v>
      </c>
      <c r="J11" s="22"/>
      <c r="L11" s="22">
        <v>4</v>
      </c>
      <c r="M11" s="22">
        <v>1.482672E-2</v>
      </c>
      <c r="N11" s="22">
        <f>1.2*Таблица1[[#This Row],[Колона7]]</f>
        <v>1.7792064E-2</v>
      </c>
      <c r="O11" s="20">
        <f>Таблица1[[#This Row],[Колона6]]*Таблица1[[#This Row],[Колона8]]</f>
        <v>7.1168255999999999E-2</v>
      </c>
    </row>
    <row r="12" spans="3:15" s="20" customFormat="1">
      <c r="G12" s="20" t="s">
        <v>0</v>
      </c>
      <c r="H12" s="20" t="s">
        <v>1</v>
      </c>
      <c r="I12" s="21" t="s">
        <v>2</v>
      </c>
      <c r="J12" s="22"/>
      <c r="K12" s="20" t="s">
        <v>10</v>
      </c>
      <c r="L12" s="22">
        <v>2</v>
      </c>
      <c r="M12" s="22">
        <v>2.3460000000000002E-2</v>
      </c>
      <c r="N12" s="22">
        <f>1.2*Таблица1[[#This Row],[Колона7]]</f>
        <v>2.8152E-2</v>
      </c>
      <c r="O12" s="20">
        <f>Таблица1[[#This Row],[Колона6]]*Таблица1[[#This Row],[Колона8]]</f>
        <v>5.6304E-2</v>
      </c>
    </row>
    <row r="13" spans="3:15">
      <c r="C13" s="20"/>
      <c r="D13" s="20"/>
      <c r="E13" s="20"/>
      <c r="F13" s="20"/>
      <c r="G13" t="s">
        <v>7</v>
      </c>
      <c r="H13" s="4"/>
      <c r="I13" s="1" t="s">
        <v>2</v>
      </c>
      <c r="J13" s="7">
        <v>805</v>
      </c>
      <c r="K13" t="s">
        <v>50</v>
      </c>
      <c r="L13" s="7">
        <v>4</v>
      </c>
      <c r="M13" s="7">
        <v>1.8169999999999999E-2</v>
      </c>
      <c r="N13" s="7">
        <f>1.2*Таблица1[[#This Row],[Колона7]]</f>
        <v>2.1803999999999997E-2</v>
      </c>
      <c r="O13">
        <f>Таблица1[[#This Row],[Колона6]]*Таблица1[[#This Row],[Колона8]]</f>
        <v>8.7215999999999988E-2</v>
      </c>
    </row>
    <row r="14" spans="3:15">
      <c r="C14" s="20"/>
      <c r="D14" s="20"/>
      <c r="E14" s="20"/>
      <c r="F14" s="20"/>
      <c r="G14" t="s">
        <v>7</v>
      </c>
      <c r="I14" s="1" t="s">
        <v>2</v>
      </c>
      <c r="J14" s="7">
        <v>805</v>
      </c>
      <c r="K14" t="s">
        <v>19</v>
      </c>
      <c r="L14" s="7">
        <v>3</v>
      </c>
      <c r="M14" s="7">
        <v>1.8169999999999999E-2</v>
      </c>
      <c r="N14" s="7">
        <f>1.2*Таблица1[[#This Row],[Колона7]]</f>
        <v>2.1803999999999997E-2</v>
      </c>
      <c r="O14">
        <f>Таблица1[[#This Row],[Колона6]]*Таблица1[[#This Row],[Колона8]]</f>
        <v>6.5411999999999998E-2</v>
      </c>
    </row>
    <row r="15" spans="3:15">
      <c r="G15" t="s">
        <v>7</v>
      </c>
      <c r="H15" s="4"/>
      <c r="I15" s="1" t="s">
        <v>2</v>
      </c>
      <c r="J15" s="7">
        <v>805</v>
      </c>
      <c r="K15" t="s">
        <v>49</v>
      </c>
      <c r="L15" s="7">
        <v>4</v>
      </c>
      <c r="M15" s="7">
        <v>1.8169999999999999E-2</v>
      </c>
      <c r="N15" s="7">
        <f>1.2*Таблица1[[#This Row],[Колона7]]</f>
        <v>2.1803999999999997E-2</v>
      </c>
      <c r="O15">
        <f>Таблица1[[#This Row],[Колона6]]*Таблица1[[#This Row],[Колона8]]</f>
        <v>8.7215999999999988E-2</v>
      </c>
    </row>
    <row r="16" spans="3:15" s="20" customFormat="1">
      <c r="G16" s="20" t="s">
        <v>7</v>
      </c>
      <c r="H16" s="23" t="s">
        <v>6</v>
      </c>
      <c r="I16" s="21" t="s">
        <v>2</v>
      </c>
      <c r="J16" s="24">
        <v>805</v>
      </c>
      <c r="K16" s="23" t="s">
        <v>20</v>
      </c>
      <c r="L16" s="22">
        <v>2</v>
      </c>
      <c r="M16" s="22">
        <v>1.8169999999999999E-2</v>
      </c>
      <c r="N16" s="22">
        <f>1.2*Таблица1[[#This Row],[Колона7]]</f>
        <v>2.1803999999999997E-2</v>
      </c>
      <c r="O16" s="20">
        <f>Таблица1[[#This Row],[Колона6]]*Таблица1[[#This Row],[Колона8]]</f>
        <v>4.3607999999999994E-2</v>
      </c>
    </row>
    <row r="17" spans="7:18">
      <c r="G17" t="s">
        <v>14</v>
      </c>
      <c r="H17" s="4" t="s">
        <v>15</v>
      </c>
      <c r="I17" s="1" t="s">
        <v>2</v>
      </c>
      <c r="J17" s="7" t="s">
        <v>16</v>
      </c>
      <c r="K17" t="s">
        <v>17</v>
      </c>
      <c r="L17" s="7">
        <v>4</v>
      </c>
      <c r="M17" s="7">
        <v>3.5439999999999999E-2</v>
      </c>
      <c r="N17" s="7">
        <f>1.2*Таблица1[[#This Row],[Колона7]]</f>
        <v>4.2527999999999996E-2</v>
      </c>
      <c r="O17">
        <f>Таблица1[[#This Row],[Колона6]]*Таблица1[[#This Row],[Колона8]]</f>
        <v>0.17011199999999999</v>
      </c>
    </row>
    <row r="18" spans="7:18">
      <c r="G18" t="s">
        <v>26</v>
      </c>
      <c r="H18" s="4" t="s">
        <v>27</v>
      </c>
      <c r="I18" s="1" t="s">
        <v>2</v>
      </c>
      <c r="J18" s="9" t="s">
        <v>28</v>
      </c>
      <c r="L18" s="7">
        <v>1</v>
      </c>
      <c r="M18" s="7">
        <v>3.7475624999999999</v>
      </c>
      <c r="N18" s="7">
        <f>1.2*Таблица1[[#This Row],[Колона7]]</f>
        <v>4.4970749999999997</v>
      </c>
      <c r="O18">
        <f>Таблица1[[#This Row],[Колона6]]*Таблица1[[#This Row],[Колона8]]</f>
        <v>4.4970749999999997</v>
      </c>
    </row>
    <row r="19" spans="7:18">
      <c r="G19" t="s">
        <v>36</v>
      </c>
      <c r="H19" t="s">
        <v>39</v>
      </c>
      <c r="I19" s="1" t="s">
        <v>2</v>
      </c>
      <c r="J19" s="7" t="s">
        <v>37</v>
      </c>
      <c r="K19" t="s">
        <v>38</v>
      </c>
      <c r="L19" s="7">
        <v>0.3</v>
      </c>
      <c r="M19" s="7">
        <v>0.46696900000000002</v>
      </c>
      <c r="N19">
        <f>1.2*Таблица1[[#This Row],[Колона7]]</f>
        <v>0.56036280000000005</v>
      </c>
      <c r="O19">
        <f>Таблица1[[#This Row],[Колона6]]*Таблица1[[#This Row],[Колона8]]</f>
        <v>0.16810884000000001</v>
      </c>
    </row>
    <row r="20" spans="7:18">
      <c r="G20" s="11" t="s">
        <v>55</v>
      </c>
      <c r="H20" s="12"/>
      <c r="I20" s="13" t="s">
        <v>56</v>
      </c>
      <c r="J20" s="14"/>
      <c r="K20" s="11"/>
      <c r="L20" s="14">
        <v>1</v>
      </c>
      <c r="M20" s="15"/>
      <c r="N20" s="11">
        <v>12.831</v>
      </c>
      <c r="O20">
        <f>Таблица1[[#This Row],[Колона6]]*Таблица1[[#This Row],[Колона8]]</f>
        <v>12.831</v>
      </c>
      <c r="R20">
        <f>SUM(O3:O34)</f>
        <v>29.542003976</v>
      </c>
    </row>
    <row r="21" spans="7:18">
      <c r="G21" s="11" t="s">
        <v>57</v>
      </c>
      <c r="H21" s="12" t="s">
        <v>58</v>
      </c>
      <c r="I21" s="13" t="s">
        <v>42</v>
      </c>
      <c r="J21" s="14"/>
      <c r="K21" s="11"/>
      <c r="L21" s="14">
        <v>1</v>
      </c>
      <c r="M21" s="15"/>
      <c r="N21" s="11">
        <v>3.8</v>
      </c>
      <c r="O21">
        <f>Таблица1[[#This Row],[Колона6]]*Таблица1[[#This Row],[Колона8]]</f>
        <v>3.8</v>
      </c>
    </row>
    <row r="22" spans="7:18">
      <c r="G22" s="25" t="s">
        <v>59</v>
      </c>
      <c r="H22" s="12"/>
      <c r="I22" s="13"/>
      <c r="J22" s="14"/>
      <c r="K22" s="11"/>
      <c r="L22" s="14"/>
      <c r="M22" s="15"/>
      <c r="N22" s="11"/>
      <c r="O22" s="11"/>
    </row>
    <row r="23" spans="7:18">
      <c r="G23" s="1"/>
      <c r="I23" s="1"/>
      <c r="J23" s="7"/>
      <c r="L23" s="7"/>
      <c r="M23" s="6"/>
    </row>
    <row r="24" spans="7:18">
      <c r="G24" s="1"/>
      <c r="H24" s="1"/>
      <c r="I24" s="1"/>
      <c r="J24" s="7"/>
      <c r="L24" s="7"/>
      <c r="M24" s="6"/>
    </row>
    <row r="25" spans="7:18">
      <c r="G25" s="1"/>
      <c r="H25" s="1"/>
      <c r="I25" s="1"/>
      <c r="J25" s="7"/>
      <c r="L25" s="7"/>
      <c r="M25" s="6"/>
    </row>
    <row r="26" spans="7:18">
      <c r="G26" s="1"/>
      <c r="H26" s="1"/>
      <c r="I26" s="1"/>
      <c r="J26" s="8"/>
      <c r="L26" s="7"/>
      <c r="M26" s="6"/>
    </row>
    <row r="27" spans="7:18">
      <c r="G27" s="1"/>
      <c r="H27" s="1"/>
      <c r="I27" s="1"/>
      <c r="J27" s="8"/>
      <c r="L27" s="7"/>
      <c r="M27" s="6"/>
    </row>
    <row r="28" spans="7:18">
      <c r="H28" s="1"/>
      <c r="I28" s="1"/>
      <c r="J28" s="8"/>
      <c r="L28" s="7"/>
      <c r="M28" s="5"/>
    </row>
    <row r="29" spans="7:18">
      <c r="H29" s="1"/>
      <c r="I29" s="1"/>
      <c r="J29" s="8"/>
      <c r="L29" s="1"/>
      <c r="M29" s="5"/>
    </row>
    <row r="30" spans="7:18">
      <c r="I30" s="1"/>
      <c r="M30" s="5"/>
    </row>
    <row r="31" spans="7:18">
      <c r="I31" s="1"/>
      <c r="M31" s="5"/>
    </row>
    <row r="32" spans="7:18">
      <c r="M32" s="5"/>
    </row>
    <row r="33" spans="10:13">
      <c r="M33" s="5"/>
    </row>
    <row r="34" spans="10:13">
      <c r="M34" s="5"/>
    </row>
    <row r="35" spans="10:13">
      <c r="M35" s="5"/>
    </row>
    <row r="36" spans="10:13">
      <c r="M36" s="5"/>
    </row>
    <row r="37" spans="10:13">
      <c r="M37" s="5"/>
    </row>
    <row r="38" spans="10:13">
      <c r="M38" s="5"/>
    </row>
    <row r="40" spans="10:13">
      <c r="J40" s="1"/>
    </row>
    <row r="41" spans="10:13">
      <c r="J41" s="1"/>
    </row>
    <row r="42" spans="10:13">
      <c r="J42" s="1"/>
    </row>
    <row r="43" spans="10:13">
      <c r="J43" s="1"/>
    </row>
    <row r="50" spans="11:11">
      <c r="K50" s="4"/>
    </row>
    <row r="51" spans="11:11">
      <c r="K51" s="4"/>
    </row>
    <row r="52" spans="11:11">
      <c r="K52" s="4"/>
    </row>
    <row r="53" spans="11:11">
      <c r="K53" s="4"/>
    </row>
  </sheetData>
  <hyperlinks>
    <hyperlink ref="I12" r:id="rId1"/>
    <hyperlink ref="I10" r:id="rId2"/>
    <hyperlink ref="I17" r:id="rId3"/>
    <hyperlink ref="I14" r:id="rId4"/>
    <hyperlink ref="I11" r:id="rId5"/>
    <hyperlink ref="I8" r:id="rId6"/>
    <hyperlink ref="I7" r:id="rId7"/>
    <hyperlink ref="I18:I19" r:id="rId8" display="комет"/>
    <hyperlink ref="I18" r:id="rId9"/>
    <hyperlink ref="I9" r:id="rId10"/>
    <hyperlink ref="I15" r:id="rId11"/>
    <hyperlink ref="I16" r:id="rId12"/>
    <hyperlink ref="I13" r:id="rId13"/>
    <hyperlink ref="I5" r:id="rId14"/>
    <hyperlink ref="I4" r:id="rId15"/>
    <hyperlink ref="I6" r:id="rId16"/>
    <hyperlink ref="I20" r:id="rId17"/>
  </hyperlinks>
  <pageMargins left="0" right="0" top="0" bottom="0" header="0" footer="0"/>
  <pageSetup paperSize="9" orientation="portrait" horizontalDpi="300" verticalDpi="300"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" right="0" top="0" bottom="0" header="0" footer="0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2006-11-28T10:12:39Z</dcterms:created>
  <dcterms:modified xsi:type="dcterms:W3CDTF">2016-01-10T09:29:37Z</dcterms:modified>
</cp:coreProperties>
</file>