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Memoire\"/>
    </mc:Choice>
  </mc:AlternateContent>
  <xr:revisionPtr revIDLastSave="0" documentId="13_ncr:1_{4D6BEF61-D5CA-4745-A541-63A61E1A1483}" xr6:coauthVersionLast="43" xr6:coauthVersionMax="43" xr10:uidLastSave="{00000000-0000-0000-0000-000000000000}"/>
  <bookViews>
    <workbookView xWindow="-120" yWindow="480" windowWidth="29040" windowHeight="1584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E32" i="1"/>
  <c r="E25" i="1"/>
  <c r="E9" i="1"/>
  <c r="A55" i="1" l="1"/>
  <c r="A41" i="1"/>
  <c r="A30" i="1"/>
  <c r="A6" i="1"/>
  <c r="B49" i="1"/>
  <c r="B42" i="1"/>
  <c r="B38" i="1"/>
  <c r="B31" i="1"/>
  <c r="B27" i="1"/>
  <c r="B22" i="1"/>
  <c r="B15" i="1"/>
  <c r="B7" i="1"/>
</calcChain>
</file>

<file path=xl/sharedStrings.xml><?xml version="1.0" encoding="utf-8"?>
<sst xmlns="http://schemas.openxmlformats.org/spreadsheetml/2006/main" count="98" uniqueCount="90">
  <si>
    <t>Identifier et analyser les besoins de l’entreprise au niveau organisationnel et système d’information</t>
  </si>
  <si>
    <t>Elaborer un schéma directeur à partir d’orientations stratégiques</t>
  </si>
  <si>
    <t>Mettre en oeuvre des composants de management des processus (Business Process Management) en utilisant un logiciel de pilotage des gestions des flux</t>
  </si>
  <si>
    <t>Modéliser et cartographier les processus métier en utilisant une méthode</t>
  </si>
  <si>
    <t xml:space="preserve"> Assurer la confidentialité et l’intégrité des échanges en utilisant les outils de cryptographie et les certificats tiers de confiance</t>
  </si>
  <si>
    <t xml:space="preserve"> Elaborer une politique de sécurité pour l’utilisation des outils nomades tels que les smartphones, tablettes</t>
  </si>
  <si>
    <t>Mettre en oeuvre une politique de sécurité en utilisant des normes telles ISO27000</t>
  </si>
  <si>
    <t>Superviser et piloter une équipe projet</t>
  </si>
  <si>
    <t>Coordonner une équipe projet et intégrer la culture managériale de l’entreprise pour la faire partager</t>
  </si>
  <si>
    <t>Utiliser de façon adéquate un contrat de services en relation avec un prestataire informatique</t>
  </si>
  <si>
    <t>Identifier les tactiques et stratégies pour choisir un prestataire tout en évaluant les risques pour l’entreprise</t>
  </si>
  <si>
    <t>Identifier les leviers d’économie à actionner pour améliorer les processus Qualité</t>
  </si>
  <si>
    <t>Déterminer les indicateurs green IT pour les utiliser dans la gestion informatique quotidienne</t>
  </si>
  <si>
    <t>Evaluer les impacts des solutions informatiques en termes de responsabilités sociales et écologiques</t>
  </si>
  <si>
    <t>Rechercher et proposer des solutions innovatrices pour anticiper les évolutions et attentes de son secteur d’activité</t>
  </si>
  <si>
    <t>Lire et interpréter les indicateurs financiers d’un tableau de bord pour piloter son activité</t>
  </si>
  <si>
    <t>Analyser un bilan et un compte de résultats pour mettre en place des indicateurs financiers</t>
  </si>
  <si>
    <t>Participer à la rédaction du cahier des charges d’un service à produire</t>
  </si>
  <si>
    <t>Mettre en place une structure projet adéquate en analysant les besoins utilisateurs</t>
  </si>
  <si>
    <t>Conduire un projet dans un contexte de forte contrainte de temps et produire les documents de suivi de son avancement</t>
  </si>
  <si>
    <t>Planifier un portefeuille de projets pour en assurer la coordination et les interdépendances</t>
  </si>
  <si>
    <t>Participer à la présentation du cahier des charges d’un service à produire</t>
  </si>
  <si>
    <t>Extraire et traiter l'information pertinente vers les publics ciblés</t>
  </si>
  <si>
    <t>Gérer un projet en utilisant les principes de l’agilité de la méthode SCRUM</t>
  </si>
  <si>
    <t>Mettre en place des indicateurs de mesure propres aux méthodes agiles</t>
  </si>
  <si>
    <t>Concevoir et utiliser la rétro-conception des bases de données</t>
  </si>
  <si>
    <t>Interroger une base de données au sein d’un système de gestion de bases de données client-serveur en utilisant le langage SQL</t>
  </si>
  <si>
    <t>Maintenir et réutiliser du code au sein d’une base de données en développant des procédures stockées</t>
  </si>
  <si>
    <t>Déployer et administrer une base de données</t>
  </si>
  <si>
    <t>Utiliser une méthode de sauvegarde et de restauration d’une base de données appropriée</t>
  </si>
  <si>
    <t>Sécuriser une base de données en utilisant le langage SQL du Système de Gestion de Bases de données</t>
  </si>
  <si>
    <t>Définir une architecture Business Intelligence</t>
  </si>
  <si>
    <t>Evaluer les impacts au sein du SI des solutions innovatrices proposées</t>
  </si>
  <si>
    <t xml:space="preserve"> Modéliser un entrepôt de données en structurant différentes sources hétérogènes pour en faire une source homogène</t>
  </si>
  <si>
    <t xml:space="preserve"> Modéliser un datamart</t>
  </si>
  <si>
    <t xml:space="preserve"> Extraire des connaissances (Data Mining)</t>
  </si>
  <si>
    <t xml:space="preserve"> Assurer la qualité des données en utilisant les outils de gestion de la Qualité de données (Data Quality Management)</t>
  </si>
  <si>
    <t xml:space="preserve"> Développer des composants logiciels en environnement objet</t>
  </si>
  <si>
    <t xml:space="preserve"> Développer et déployer des solutions applicatives mobiles</t>
  </si>
  <si>
    <t xml:space="preserve"> Développer des solutions applicatives pour systèmes embarqués</t>
  </si>
  <si>
    <t xml:space="preserve"> Réaliser des tests unitaires en utilisant des règles d’erreur et exceptions</t>
  </si>
  <si>
    <t xml:space="preserve"> Concevoir et exécuter des procédures de tests systématiques</t>
  </si>
  <si>
    <t xml:space="preserve"> Gérer l'Intégration continue en utilisant des outils d’intégration</t>
  </si>
  <si>
    <t xml:space="preserve"> Elaborer des documents techniques décrivant un produit, un service ou une application</t>
  </si>
  <si>
    <t xml:space="preserve"> Elaborer des modèles pour des publications techniques partagées</t>
  </si>
  <si>
    <t>Bloc 5 – Infrastructure Systèmes &amp; Réseaux</t>
  </si>
  <si>
    <t>Bloc 6 – Management &amp; Conseil ERP</t>
  </si>
  <si>
    <t xml:space="preserve"> Mettre à disposition une architecture système utilisant un environnement Unix ou Windows</t>
  </si>
  <si>
    <t xml:space="preserve"> Concevoir l’infrastructure d’une plateforme de virtualisation en utilisant des technologies d’hyper virtualisation</t>
  </si>
  <si>
    <t xml:space="preserve"> Mettre en oeuvre une architecture réseaux utilisant les techniques de redondances et d’interconnexion réseaux</t>
  </si>
  <si>
    <t xml:space="preserve"> Maintenir en Conditions Opérationnelles en utilisant un logiciel de gestion de la haute disponibilité</t>
  </si>
  <si>
    <t xml:space="preserve"> Mettre en oeuvre et suivre un projet de gestion des identités et des accès (Identity Access Management – IAM)</t>
  </si>
  <si>
    <t xml:space="preserve"> Mettre en oeuvre des dispositifs de surveillance et d’analyse de données en temps réel</t>
  </si>
  <si>
    <t xml:space="preserve"> Définir une politique de qualité de services informatiques en utilisant les normes et référentiels</t>
  </si>
  <si>
    <t xml:space="preserve"> Mettre en place une structure projet adéquate comprenant la maitrise d’ouvrage (MOA), la maitrise d’œuvre (MOE) tout en analysant les besoins utilisateurs</t>
  </si>
  <si>
    <t xml:space="preserve"> Conduire un projet dans un contexte de forte contrainte de temps et produire les documents de suivi de son avancement</t>
  </si>
  <si>
    <t xml:space="preserve"> Analyser et déterminer les besoins métier utilisateurs pour mettre en place une solution ERP</t>
  </si>
  <si>
    <t xml:space="preserve"> Piloter le changement lors du déploiement d’une solution ERP</t>
  </si>
  <si>
    <t xml:space="preserve"> Identifier, évaluer et gérer les risques liés à l’implémentation d’un ERP</t>
  </si>
  <si>
    <t xml:space="preserve"> Développer une solution ERP via le paramétrage en utilisant un progiciel</t>
  </si>
  <si>
    <t>Compétence</t>
  </si>
  <si>
    <t>Démontrée</t>
  </si>
  <si>
    <t>Non démontrée</t>
  </si>
  <si>
    <t>Pages</t>
  </si>
  <si>
    <t>Bloc</t>
  </si>
  <si>
    <t xml:space="preserve">BLOC COMMUN </t>
  </si>
  <si>
    <t>1 bloc au choix suivant sujet mémoire et parcours</t>
  </si>
  <si>
    <t>Elaborer des propositions d’amélioration de la Qualité en s’appuyant sur les principes du Lean Management</t>
  </si>
  <si>
    <t>Titre Mémoire</t>
  </si>
  <si>
    <t xml:space="preserve">Bloc spécialité </t>
  </si>
  <si>
    <t>Nom / Prénom</t>
  </si>
  <si>
    <t>Roura Florian</t>
  </si>
  <si>
    <t>L'évolution d'une application B2B de l'AS400 vers Angular</t>
  </si>
  <si>
    <t>Etudes &amp; Développement</t>
  </si>
  <si>
    <t>7-8, 12-15, 17-18, 26, 31, 40</t>
  </si>
  <si>
    <t>7-8, 40, 48</t>
  </si>
  <si>
    <t>17-19, 26, 34-35</t>
  </si>
  <si>
    <t xml:space="preserve"> </t>
  </si>
  <si>
    <t>34-37</t>
  </si>
  <si>
    <t>34-35</t>
  </si>
  <si>
    <t>16-17</t>
  </si>
  <si>
    <t>17-25, 28, 30</t>
  </si>
  <si>
    <t>26, 30-35</t>
  </si>
  <si>
    <t>40, 48</t>
  </si>
  <si>
    <t>43</t>
  </si>
  <si>
    <t>44</t>
  </si>
  <si>
    <t>43, 45</t>
  </si>
  <si>
    <t>46-47</t>
  </si>
  <si>
    <t>32-33</t>
  </si>
  <si>
    <t>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</si>
</sst>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DivulgeW00-Condensed"/>
      <family val="2"/>
    </font>
    <font>
      <b/>
      <sz val="10"/>
      <color theme="1"/>
      <name val="DivulgeW00-Condensed"/>
      <family val="2"/>
    </font>
    <font>
      <sz val="12"/>
      <color theme="1"/>
      <name val="DivulgeW00-Condensed"/>
      <family val="2"/>
    </font>
    <font>
      <sz val="11"/>
      <color theme="1"/>
      <name val="DivulgeW00-Condensed"/>
      <family val="2"/>
    </font>
    <font>
      <sz val="12"/>
      <color theme="0" tint="-0.14999847407452621"/>
      <name val="DivulgeW00-Condensed"/>
      <family val="2"/>
    </font>
    <font>
      <b/>
      <sz val="11"/>
      <color theme="1"/>
      <name val="DivulgeW00-Condensed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14" borderId="0" applyNumberFormat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2" fillId="6" borderId="0" xfId="0" applyFont="1" applyFill="1" applyBorder="1"/>
    <xf numFmtId="0" fontId="3" fillId="6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4" fillId="11" borderId="0" xfId="0" applyFont="1" applyFill="1" applyBorder="1"/>
    <xf numFmtId="0" fontId="4" fillId="0" borderId="0" xfId="0" applyFont="1" applyBorder="1"/>
    <xf numFmtId="0" fontId="4" fillId="12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4" fillId="13" borderId="0" xfId="0" applyFont="1" applyFill="1" applyBorder="1"/>
    <xf numFmtId="0" fontId="5" fillId="0" borderId="0" xfId="0" applyFont="1" applyBorder="1"/>
    <xf numFmtId="0" fontId="4" fillId="8" borderId="0" xfId="0" applyFont="1" applyFill="1" applyBorder="1"/>
    <xf numFmtId="0" fontId="4" fillId="9" borderId="0" xfId="0" applyFont="1" applyFill="1" applyBorder="1"/>
    <xf numFmtId="0" fontId="6" fillId="10" borderId="0" xfId="0" applyFont="1" applyFill="1" applyBorder="1"/>
    <xf numFmtId="0" fontId="7" fillId="0" borderId="0" xfId="0" applyFont="1" applyBorder="1"/>
    <xf numFmtId="0" fontId="1" fillId="14" borderId="0" xfId="1" applyBorder="1"/>
    <xf numFmtId="0" fontId="2" fillId="5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2" fillId="3" borderId="0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49" fontId="4" fillId="0" borderId="0" xfId="0" applyNumberFormat="1" applyFont="1" applyBorder="1"/>
  </cellXfs>
  <cellStyles count="2">
    <cellStyle name="20% - Accent4" xfId="1" builtinId="42"/>
    <cellStyle name="Normal" xfId="0" builtinId="0"/>
  </cellStyles>
  <dxfs count="2">
    <dxf>
      <font>
        <color theme="2"/>
      </font>
      <fill>
        <patternFill>
          <bgColor theme="2"/>
        </patternFill>
      </fill>
    </dxf>
    <dxf>
      <font>
        <strike val="0"/>
        <color rgb="FF92D050"/>
      </font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78"/>
  <sheetViews>
    <sheetView tabSelected="1" topLeftCell="A38" zoomScale="96" zoomScaleNormal="96" workbookViewId="0">
      <selection activeCell="A5" sqref="A5:E63"/>
    </sheetView>
  </sheetViews>
  <sheetFormatPr defaultColWidth="11.42578125" defaultRowHeight="15" x14ac:dyDescent="0.25"/>
  <cols>
    <col min="1" max="1" width="16.42578125" style="1" customWidth="1"/>
    <col min="2" max="2" width="117.28515625" style="1" customWidth="1"/>
    <col min="3" max="3" width="9.5703125" style="1" customWidth="1"/>
    <col min="4" max="4" width="10.7109375" style="1" customWidth="1"/>
    <col min="5" max="5" width="21" style="1" customWidth="1"/>
    <col min="6" max="16384" width="11.42578125" style="1"/>
  </cols>
  <sheetData>
    <row r="1" spans="1:5" x14ac:dyDescent="0.25">
      <c r="A1" s="15" t="s">
        <v>70</v>
      </c>
      <c r="B1" s="18" t="s">
        <v>71</v>
      </c>
      <c r="C1" s="18"/>
      <c r="D1" s="18"/>
      <c r="E1" s="18"/>
    </row>
    <row r="2" spans="1:5" x14ac:dyDescent="0.25">
      <c r="A2" s="15" t="s">
        <v>68</v>
      </c>
      <c r="B2" s="18" t="s">
        <v>72</v>
      </c>
      <c r="C2" s="18"/>
      <c r="D2" s="18"/>
      <c r="E2" s="18"/>
    </row>
    <row r="3" spans="1:5" x14ac:dyDescent="0.25">
      <c r="A3" s="15" t="s">
        <v>69</v>
      </c>
      <c r="B3" s="18" t="s">
        <v>73</v>
      </c>
      <c r="C3" s="18"/>
      <c r="D3" s="18"/>
      <c r="E3" s="18"/>
    </row>
    <row r="4" spans="1:5" ht="34.5" customHeight="1" x14ac:dyDescent="0.25">
      <c r="A4" s="11"/>
      <c r="B4" s="11"/>
      <c r="C4" s="11"/>
      <c r="D4" s="11"/>
      <c r="E4" s="11"/>
    </row>
    <row r="5" spans="1:5" ht="25.5" x14ac:dyDescent="0.25">
      <c r="A5" s="2" t="s">
        <v>64</v>
      </c>
      <c r="B5" s="2" t="s">
        <v>60</v>
      </c>
      <c r="C5" s="3" t="s">
        <v>61</v>
      </c>
      <c r="D5" s="3" t="s">
        <v>62</v>
      </c>
      <c r="E5" s="4" t="s">
        <v>63</v>
      </c>
    </row>
    <row r="6" spans="1:5" ht="15.75" x14ac:dyDescent="0.25">
      <c r="A6" s="25" t="str">
        <f>_xlfn.CONCAT("Bloc 1 – Fonction d’encadrement (", COUNT(C8:C14)+COUNT(C16:C21)+COUNT(C23:C26)+COUNT(C28:C29),"/",ROWS(C8:C14)+ROWS(C16:C21)+ROWS(C23:C26)+ROWS(C28:C29),") - ",ROUND((COUNT(C8:C14)+COUNT(C16:C21)+COUNT(C23:C26)+COUNT(C28:C29))/(ROWS(C8:C14)+ROWS(C16:C21)+ROWS(C23:C26)+ROWS(C28:C29))*100,1),"%")</f>
        <v>Bloc 1 – Fonction d’encadrement (10/19) - 52.6%</v>
      </c>
      <c r="B6" s="25"/>
      <c r="C6" s="25"/>
      <c r="D6" s="25"/>
      <c r="E6" s="25"/>
    </row>
    <row r="7" spans="1:5" ht="15.75" x14ac:dyDescent="0.25">
      <c r="A7" s="20" t="s">
        <v>65</v>
      </c>
      <c r="B7" s="24" t="str">
        <f>_xlfn.CONCAT("1.1 – Management des SI (", COUNT(C8:C14),"/",ROWS(C8:C14),")")</f>
        <v>1.1 – Management des SI (4/7)</v>
      </c>
      <c r="C7" s="24"/>
      <c r="D7" s="24"/>
      <c r="E7" s="24"/>
    </row>
    <row r="8" spans="1:5" ht="15.75" x14ac:dyDescent="0.25">
      <c r="A8" s="20"/>
      <c r="B8" s="5" t="s">
        <v>0</v>
      </c>
      <c r="C8">
        <v>1</v>
      </c>
      <c r="D8"/>
      <c r="E8" s="26" t="s">
        <v>74</v>
      </c>
    </row>
    <row r="9" spans="1:5" ht="15.75" x14ac:dyDescent="0.25">
      <c r="A9" s="20"/>
      <c r="B9" s="5" t="s">
        <v>1</v>
      </c>
      <c r="C9">
        <v>1</v>
      </c>
      <c r="D9"/>
      <c r="E9" s="26" t="str">
        <f>"15"</f>
        <v>15</v>
      </c>
    </row>
    <row r="10" spans="1:5" ht="15.75" x14ac:dyDescent="0.25">
      <c r="A10" s="20"/>
      <c r="B10" s="5" t="s">
        <v>2</v>
      </c>
      <c r="C10"/>
      <c r="D10">
        <v>1</v>
      </c>
      <c r="E10" s="26"/>
    </row>
    <row r="11" spans="1:5" ht="15.75" x14ac:dyDescent="0.25">
      <c r="A11" s="20"/>
      <c r="B11" s="5" t="s">
        <v>3</v>
      </c>
      <c r="C11">
        <v>1</v>
      </c>
      <c r="D11"/>
      <c r="E11" s="26" t="s">
        <v>75</v>
      </c>
    </row>
    <row r="12" spans="1:5" ht="15.75" x14ac:dyDescent="0.25">
      <c r="A12" s="20"/>
      <c r="B12" s="5" t="s">
        <v>4</v>
      </c>
      <c r="C12"/>
      <c r="D12">
        <v>1</v>
      </c>
      <c r="E12" s="26"/>
    </row>
    <row r="13" spans="1:5" ht="15.75" x14ac:dyDescent="0.25">
      <c r="A13" s="20"/>
      <c r="B13" s="5" t="s">
        <v>5</v>
      </c>
      <c r="C13">
        <v>1</v>
      </c>
      <c r="D13"/>
      <c r="E13" s="26" t="s">
        <v>80</v>
      </c>
    </row>
    <row r="14" spans="1:5" ht="15.75" x14ac:dyDescent="0.25">
      <c r="A14" s="20"/>
      <c r="B14" s="5" t="s">
        <v>6</v>
      </c>
      <c r="C14"/>
      <c r="D14">
        <v>1</v>
      </c>
      <c r="E14" s="26"/>
    </row>
    <row r="15" spans="1:5" ht="15.75" x14ac:dyDescent="0.25">
      <c r="A15" s="20"/>
      <c r="B15" s="24" t="str">
        <f>_xlfn.CONCAT("1.2 – Management des ressources (", COUNT(C16:C21),"/",ROWS(C16:C21),")")</f>
        <v>1.2 – Management des ressources (4/6)</v>
      </c>
      <c r="C15" s="24"/>
      <c r="D15" s="24"/>
      <c r="E15" s="24"/>
    </row>
    <row r="16" spans="1:5" ht="15.75" x14ac:dyDescent="0.25">
      <c r="A16" s="20"/>
      <c r="B16" s="7" t="s">
        <v>7</v>
      </c>
      <c r="C16">
        <v>1</v>
      </c>
      <c r="D16"/>
      <c r="E16" s="26" t="s">
        <v>76</v>
      </c>
    </row>
    <row r="17" spans="1:5" ht="15.75" x14ac:dyDescent="0.25">
      <c r="A17" s="20"/>
      <c r="B17" s="7" t="s">
        <v>8</v>
      </c>
      <c r="C17">
        <v>1</v>
      </c>
      <c r="D17"/>
      <c r="E17" s="26" t="s">
        <v>78</v>
      </c>
    </row>
    <row r="18" spans="1:5" ht="15.75" x14ac:dyDescent="0.25">
      <c r="A18" s="20"/>
      <c r="B18" s="7" t="s">
        <v>11</v>
      </c>
      <c r="C18" t="s">
        <v>77</v>
      </c>
      <c r="D18">
        <v>1</v>
      </c>
      <c r="E18" s="26"/>
    </row>
    <row r="19" spans="1:5" ht="15.75" x14ac:dyDescent="0.25">
      <c r="A19" s="20"/>
      <c r="B19" s="7" t="s">
        <v>67</v>
      </c>
      <c r="C19"/>
      <c r="D19">
        <v>1</v>
      </c>
      <c r="E19" s="26"/>
    </row>
    <row r="20" spans="1:5" ht="15.75" x14ac:dyDescent="0.25">
      <c r="A20" s="20"/>
      <c r="B20" s="7" t="s">
        <v>9</v>
      </c>
      <c r="C20">
        <v>1</v>
      </c>
      <c r="D20"/>
      <c r="E20" s="26" t="s">
        <v>79</v>
      </c>
    </row>
    <row r="21" spans="1:5" ht="15.75" x14ac:dyDescent="0.25">
      <c r="A21" s="20"/>
      <c r="B21" s="7" t="s">
        <v>10</v>
      </c>
      <c r="C21">
        <v>1</v>
      </c>
      <c r="D21"/>
      <c r="E21" s="26" t="s">
        <v>79</v>
      </c>
    </row>
    <row r="22" spans="1:5" ht="15.75" x14ac:dyDescent="0.25">
      <c r="A22" s="20"/>
      <c r="B22" s="24" t="str">
        <f>_xlfn.CONCAT("1.3 – Ethique &amp; Evolution du SI (", COUNT(C23:C26),"/",ROWS(C23:C26),")")</f>
        <v>1.3 – Ethique &amp; Evolution du SI (2/4)</v>
      </c>
      <c r="C22" s="24"/>
      <c r="D22" s="24"/>
      <c r="E22" s="24"/>
    </row>
    <row r="23" spans="1:5" ht="15.75" x14ac:dyDescent="0.25">
      <c r="A23" s="20"/>
      <c r="B23" s="8" t="s">
        <v>12</v>
      </c>
      <c r="C23"/>
      <c r="D23">
        <v>1</v>
      </c>
      <c r="E23" s="26"/>
    </row>
    <row r="24" spans="1:5" ht="15.75" x14ac:dyDescent="0.25">
      <c r="A24" s="20"/>
      <c r="B24" s="8" t="s">
        <v>13</v>
      </c>
      <c r="C24"/>
      <c r="D24">
        <v>1</v>
      </c>
      <c r="E24" s="26"/>
    </row>
    <row r="25" spans="1:5" ht="15.75" x14ac:dyDescent="0.25">
      <c r="A25" s="20"/>
      <c r="B25" s="8" t="s">
        <v>32</v>
      </c>
      <c r="C25">
        <v>1</v>
      </c>
      <c r="D25"/>
      <c r="E25" s="26" t="str">
        <f>"48"</f>
        <v>48</v>
      </c>
    </row>
    <row r="26" spans="1:5" ht="15.75" x14ac:dyDescent="0.25">
      <c r="A26" s="20"/>
      <c r="B26" s="8" t="s">
        <v>14</v>
      </c>
      <c r="C26">
        <v>1</v>
      </c>
      <c r="D26"/>
      <c r="E26" s="26" t="s">
        <v>81</v>
      </c>
    </row>
    <row r="27" spans="1:5" ht="15.75" x14ac:dyDescent="0.25">
      <c r="A27" s="20"/>
      <c r="B27" s="24" t="str">
        <f>_xlfn.CONCAT("1.4 – Stratégie financière (", COUNT(C28:C29),"/",ROWS(C28:C29),")")</f>
        <v>1.4 – Stratégie financière (0/2)</v>
      </c>
      <c r="C27" s="24"/>
      <c r="D27" s="24"/>
      <c r="E27" s="24"/>
    </row>
    <row r="28" spans="1:5" ht="15.75" x14ac:dyDescent="0.25">
      <c r="A28" s="20"/>
      <c r="B28" s="9" t="s">
        <v>15</v>
      </c>
      <c r="C28"/>
      <c r="D28">
        <v>1</v>
      </c>
      <c r="E28" s="26"/>
    </row>
    <row r="29" spans="1:5" ht="15.75" x14ac:dyDescent="0.25">
      <c r="A29" s="20"/>
      <c r="B29" s="9" t="s">
        <v>16</v>
      </c>
      <c r="C29"/>
      <c r="D29">
        <v>1</v>
      </c>
      <c r="E29" s="26"/>
    </row>
    <row r="30" spans="1:5" ht="15.75" x14ac:dyDescent="0.25">
      <c r="A30" s="25" t="str">
        <f>_xlfn.CONCAT("Bloc 2 – Méthodes &amp; Projet (", COUNT(C32:C37)+COUNT(C39:C40),"/",ROWS(C32:C37)+ROWS(C39:C40),") - ",ROUND(COUNT(C32:C37,C39:C40)/(ROWS(D32:D37)+ROWS(D39:D40))*100,1),"%")</f>
        <v>Bloc 2 – Méthodes &amp; Projet (4/8) - 50%</v>
      </c>
      <c r="B30" s="25"/>
      <c r="C30" s="25"/>
      <c r="D30" s="25"/>
      <c r="E30" s="25"/>
    </row>
    <row r="31" spans="1:5" ht="15" customHeight="1" x14ac:dyDescent="0.25">
      <c r="A31" s="21" t="s">
        <v>65</v>
      </c>
      <c r="B31" s="24" t="str">
        <f>_xlfn.CONCAT("2.1 – Management de Projet (", COUNT(C32:C37),"/",ROWS(C32:C37),")")</f>
        <v>2.1 – Management de Projet (4/6)</v>
      </c>
      <c r="C31" s="24"/>
      <c r="D31" s="24"/>
      <c r="E31" s="24"/>
    </row>
    <row r="32" spans="1:5" ht="15.75" x14ac:dyDescent="0.25">
      <c r="A32" s="21"/>
      <c r="B32" s="10" t="s">
        <v>17</v>
      </c>
      <c r="C32">
        <v>1</v>
      </c>
      <c r="D32"/>
      <c r="E32" s="26" t="str">
        <f>"11, 15"</f>
        <v>11, 15</v>
      </c>
    </row>
    <row r="33" spans="1:5" ht="15.75" x14ac:dyDescent="0.25">
      <c r="A33" s="21"/>
      <c r="B33" s="10" t="s">
        <v>18</v>
      </c>
      <c r="C33">
        <v>1</v>
      </c>
      <c r="D33"/>
      <c r="E33" s="26" t="s">
        <v>82</v>
      </c>
    </row>
    <row r="34" spans="1:5" ht="15.75" x14ac:dyDescent="0.25">
      <c r="A34" s="21"/>
      <c r="B34" s="10" t="s">
        <v>19</v>
      </c>
      <c r="C34"/>
      <c r="D34">
        <v>1</v>
      </c>
      <c r="E34" s="26"/>
    </row>
    <row r="35" spans="1:5" ht="15.75" x14ac:dyDescent="0.25">
      <c r="A35" s="21"/>
      <c r="B35" s="10" t="s">
        <v>20</v>
      </c>
      <c r="C35"/>
      <c r="D35">
        <v>1</v>
      </c>
      <c r="E35" s="26"/>
    </row>
    <row r="36" spans="1:5" ht="15.75" x14ac:dyDescent="0.25">
      <c r="A36" s="21"/>
      <c r="B36" s="10" t="s">
        <v>21</v>
      </c>
      <c r="C36">
        <v>1</v>
      </c>
      <c r="D36"/>
      <c r="E36" s="26" t="str">
        <f>"11, 15"</f>
        <v>11, 15</v>
      </c>
    </row>
    <row r="37" spans="1:5" ht="15.75" x14ac:dyDescent="0.25">
      <c r="A37" s="21"/>
      <c r="B37" s="10" t="s">
        <v>22</v>
      </c>
      <c r="C37">
        <v>1</v>
      </c>
      <c r="D37"/>
      <c r="E37" s="26" t="s">
        <v>83</v>
      </c>
    </row>
    <row r="38" spans="1:5" ht="15.75" x14ac:dyDescent="0.25">
      <c r="A38" s="21"/>
      <c r="B38" s="24" t="str">
        <f>_xlfn.CONCAT("2.2 – Méthode de Gestion de Projet (", COUNT(C39:C40),"/",ROWS(C39:C40),")")</f>
        <v>2.2 – Méthode de Gestion de Projet (0/2)</v>
      </c>
      <c r="C38" s="24"/>
      <c r="D38" s="24"/>
      <c r="E38" s="24"/>
    </row>
    <row r="39" spans="1:5" ht="15.75" x14ac:dyDescent="0.25">
      <c r="A39" s="21"/>
      <c r="B39" s="12" t="s">
        <v>23</v>
      </c>
      <c r="C39"/>
      <c r="D39" s="16">
        <v>1</v>
      </c>
      <c r="E39" s="6"/>
    </row>
    <row r="40" spans="1:5" ht="15.75" x14ac:dyDescent="0.25">
      <c r="A40" s="21"/>
      <c r="B40" s="12" t="s">
        <v>24</v>
      </c>
      <c r="C40"/>
      <c r="D40" s="16">
        <v>1</v>
      </c>
      <c r="E40" s="6"/>
    </row>
    <row r="41" spans="1:5" ht="15.75" x14ac:dyDescent="0.25">
      <c r="A41" s="25" t="str">
        <f>_xlfn.CONCAT("Bloc 3 – Gestion des Données &amp; Business Intelligence (", COUNT(C43:C48)+COUNT(C50:C54),"/",ROWS(C43:C48)+ROWS(C50:C54),") - ",ROUND(COUNT(C43:C48,C50:C54)/(ROWS(C43:C48)+ROWS(C50:C54))*100,1),"%")</f>
        <v>Bloc 3 – Gestion des Données &amp; Business Intelligence (6/11) - 54.5%</v>
      </c>
      <c r="B41" s="25"/>
      <c r="C41" s="25"/>
      <c r="D41" s="25"/>
      <c r="E41" s="25"/>
    </row>
    <row r="42" spans="1:5" ht="15" customHeight="1" x14ac:dyDescent="0.25">
      <c r="A42" s="22" t="s">
        <v>65</v>
      </c>
      <c r="B42" s="24" t="str">
        <f>_xlfn.CONCAT("3.1 – Gestion des données (", COUNT(C43:C48),"/",ROWS(C43:C48),")")</f>
        <v>3.1 – Gestion des données (6/6)</v>
      </c>
      <c r="C42" s="24"/>
      <c r="D42" s="24"/>
      <c r="E42" s="24"/>
    </row>
    <row r="43" spans="1:5" ht="15.75" x14ac:dyDescent="0.25">
      <c r="A43" s="22"/>
      <c r="B43" s="13" t="s">
        <v>25</v>
      </c>
      <c r="C43">
        <v>1</v>
      </c>
      <c r="D43"/>
      <c r="E43" s="26">
        <v>43</v>
      </c>
    </row>
    <row r="44" spans="1:5" ht="15.75" x14ac:dyDescent="0.25">
      <c r="A44" s="22"/>
      <c r="B44" s="13" t="s">
        <v>26</v>
      </c>
      <c r="C44">
        <v>1</v>
      </c>
      <c r="D44"/>
      <c r="E44" s="26" t="s">
        <v>86</v>
      </c>
    </row>
    <row r="45" spans="1:5" ht="15.75" x14ac:dyDescent="0.25">
      <c r="A45" s="22"/>
      <c r="B45" s="13" t="s">
        <v>27</v>
      </c>
      <c r="C45">
        <v>1</v>
      </c>
      <c r="D45"/>
      <c r="E45" s="26" t="s">
        <v>84</v>
      </c>
    </row>
    <row r="46" spans="1:5" ht="15.75" x14ac:dyDescent="0.25">
      <c r="A46" s="22"/>
      <c r="B46" s="13" t="s">
        <v>28</v>
      </c>
      <c r="C46">
        <v>1</v>
      </c>
      <c r="D46"/>
      <c r="E46" s="26" t="s">
        <v>85</v>
      </c>
    </row>
    <row r="47" spans="1:5" ht="15.75" x14ac:dyDescent="0.25">
      <c r="A47" s="22"/>
      <c r="B47" s="13" t="s">
        <v>29</v>
      </c>
      <c r="C47">
        <v>1</v>
      </c>
      <c r="D47"/>
      <c r="E47" s="26" t="s">
        <v>85</v>
      </c>
    </row>
    <row r="48" spans="1:5" ht="15.75" x14ac:dyDescent="0.25">
      <c r="A48" s="22"/>
      <c r="B48" s="13" t="s">
        <v>30</v>
      </c>
      <c r="C48">
        <v>1</v>
      </c>
      <c r="D48"/>
      <c r="E48" s="26" t="s">
        <v>85</v>
      </c>
    </row>
    <row r="49" spans="1:5" ht="15.75" x14ac:dyDescent="0.25">
      <c r="A49" s="22"/>
      <c r="B49" s="24" t="str">
        <f>_xlfn.CONCAT("3.2 – Business Intelligence (", COUNT(C50:C54),"/",ROWS(C50:C54),")")</f>
        <v>3.2 – Business Intelligence (0/5)</v>
      </c>
      <c r="C49" s="24"/>
      <c r="D49" s="24"/>
      <c r="E49" s="24"/>
    </row>
    <row r="50" spans="1:5" ht="15.75" x14ac:dyDescent="0.25">
      <c r="A50" s="22"/>
      <c r="B50" s="6" t="s">
        <v>31</v>
      </c>
      <c r="C50"/>
      <c r="D50">
        <v>1</v>
      </c>
      <c r="E50" s="26"/>
    </row>
    <row r="51" spans="1:5" ht="15.75" x14ac:dyDescent="0.25">
      <c r="A51" s="22"/>
      <c r="B51" s="6" t="s">
        <v>33</v>
      </c>
      <c r="C51"/>
      <c r="D51">
        <v>1</v>
      </c>
      <c r="E51" s="26"/>
    </row>
    <row r="52" spans="1:5" ht="15.75" x14ac:dyDescent="0.25">
      <c r="A52" s="22"/>
      <c r="B52" s="6" t="s">
        <v>34</v>
      </c>
      <c r="C52"/>
      <c r="D52">
        <v>1</v>
      </c>
      <c r="E52" s="26"/>
    </row>
    <row r="53" spans="1:5" ht="15.75" x14ac:dyDescent="0.25">
      <c r="A53" s="22"/>
      <c r="B53" s="6" t="s">
        <v>35</v>
      </c>
      <c r="C53"/>
      <c r="D53">
        <v>1</v>
      </c>
      <c r="E53" s="26"/>
    </row>
    <row r="54" spans="1:5" ht="15.75" x14ac:dyDescent="0.25">
      <c r="A54" s="22"/>
      <c r="B54" s="6" t="s">
        <v>36</v>
      </c>
      <c r="C54"/>
      <c r="D54">
        <v>1</v>
      </c>
      <c r="E54" s="26"/>
    </row>
    <row r="55" spans="1:5" ht="15.75" x14ac:dyDescent="0.25">
      <c r="A55" s="19" t="str">
        <f>_xlfn.CONCAT("Bloc 4 – Etudes &amp; Développement (", COUNT(C56:C63),"/",ROWS(C56:C63),") - ",ROUND(COUNT(C56:C63)/(ROWS(C56:C63))*100,1),"%")</f>
        <v>Bloc 4 – Etudes &amp; Développement (4/8) - 50%</v>
      </c>
      <c r="B55" s="19"/>
      <c r="C55" s="19"/>
      <c r="D55" s="19"/>
      <c r="E55" s="19"/>
    </row>
    <row r="56" spans="1:5" ht="15" customHeight="1" x14ac:dyDescent="0.25">
      <c r="A56" s="23" t="s">
        <v>66</v>
      </c>
      <c r="B56" s="14" t="s">
        <v>37</v>
      </c>
      <c r="C56">
        <v>1</v>
      </c>
      <c r="D56"/>
      <c r="E56" s="26" t="s">
        <v>87</v>
      </c>
    </row>
    <row r="57" spans="1:5" ht="15.75" x14ac:dyDescent="0.25">
      <c r="A57" s="23"/>
      <c r="B57" s="14" t="s">
        <v>38</v>
      </c>
      <c r="C57"/>
      <c r="D57">
        <v>1</v>
      </c>
      <c r="E57" s="26"/>
    </row>
    <row r="58" spans="1:5" ht="15.75" x14ac:dyDescent="0.25">
      <c r="A58" s="23"/>
      <c r="B58" s="14" t="s">
        <v>39</v>
      </c>
      <c r="C58"/>
      <c r="D58">
        <v>1</v>
      </c>
      <c r="E58" s="26"/>
    </row>
    <row r="59" spans="1:5" ht="15.75" x14ac:dyDescent="0.25">
      <c r="A59" s="23"/>
      <c r="B59" s="14" t="s">
        <v>40</v>
      </c>
      <c r="C59">
        <v>1</v>
      </c>
      <c r="D59"/>
      <c r="E59" s="26" t="s">
        <v>88</v>
      </c>
    </row>
    <row r="60" spans="1:5" ht="15.75" x14ac:dyDescent="0.25">
      <c r="A60" s="23"/>
      <c r="B60" s="14" t="s">
        <v>41</v>
      </c>
      <c r="C60">
        <v>1</v>
      </c>
      <c r="D60"/>
      <c r="E60" s="26" t="s">
        <v>88</v>
      </c>
    </row>
    <row r="61" spans="1:5" ht="15.75" x14ac:dyDescent="0.25">
      <c r="A61" s="23"/>
      <c r="B61" s="14" t="s">
        <v>42</v>
      </c>
      <c r="C61"/>
      <c r="D61">
        <v>1</v>
      </c>
      <c r="E61" s="26"/>
    </row>
    <row r="62" spans="1:5" ht="15.75" x14ac:dyDescent="0.25">
      <c r="A62" s="23"/>
      <c r="B62" s="14" t="s">
        <v>43</v>
      </c>
      <c r="C62">
        <v>1</v>
      </c>
      <c r="D62"/>
      <c r="E62" s="26" t="s">
        <v>89</v>
      </c>
    </row>
    <row r="63" spans="1:5" ht="15.75" x14ac:dyDescent="0.25">
      <c r="A63" s="23"/>
      <c r="B63" s="14" t="s">
        <v>44</v>
      </c>
      <c r="C63"/>
      <c r="D63">
        <v>1</v>
      </c>
      <c r="E63" s="26"/>
    </row>
    <row r="64" spans="1:5" ht="15.75" x14ac:dyDescent="0.25">
      <c r="A64" s="19" t="s">
        <v>45</v>
      </c>
      <c r="B64" s="19"/>
      <c r="C64" s="19"/>
      <c r="D64" s="19"/>
      <c r="E64" s="19"/>
    </row>
    <row r="65" spans="1:5" ht="15" customHeight="1" x14ac:dyDescent="0.25">
      <c r="A65" s="17" t="s">
        <v>66</v>
      </c>
      <c r="B65" s="6" t="s">
        <v>47</v>
      </c>
      <c r="C65"/>
      <c r="D65">
        <v>1</v>
      </c>
      <c r="E65" s="26"/>
    </row>
    <row r="66" spans="1:5" ht="15.75" x14ac:dyDescent="0.25">
      <c r="A66" s="17"/>
      <c r="B66" s="6" t="s">
        <v>48</v>
      </c>
      <c r="C66"/>
      <c r="D66">
        <v>1</v>
      </c>
      <c r="E66" s="26"/>
    </row>
    <row r="67" spans="1:5" ht="15.75" x14ac:dyDescent="0.25">
      <c r="A67" s="17"/>
      <c r="B67" s="6" t="s">
        <v>49</v>
      </c>
      <c r="C67"/>
      <c r="D67">
        <v>1</v>
      </c>
      <c r="E67" s="26"/>
    </row>
    <row r="68" spans="1:5" ht="15.75" x14ac:dyDescent="0.25">
      <c r="A68" s="17"/>
      <c r="B68" s="6" t="s">
        <v>50</v>
      </c>
      <c r="C68"/>
      <c r="D68">
        <v>1</v>
      </c>
      <c r="E68" s="26"/>
    </row>
    <row r="69" spans="1:5" ht="15.75" x14ac:dyDescent="0.25">
      <c r="A69" s="17"/>
      <c r="B69" s="6" t="s">
        <v>51</v>
      </c>
      <c r="C69"/>
      <c r="D69">
        <v>1</v>
      </c>
      <c r="E69" s="26"/>
    </row>
    <row r="70" spans="1:5" ht="15.75" x14ac:dyDescent="0.25">
      <c r="A70" s="17"/>
      <c r="B70" s="6" t="s">
        <v>52</v>
      </c>
      <c r="C70"/>
      <c r="D70">
        <v>1</v>
      </c>
      <c r="E70" s="26"/>
    </row>
    <row r="71" spans="1:5" ht="15.75" x14ac:dyDescent="0.25">
      <c r="A71" s="17"/>
      <c r="B71" s="6" t="s">
        <v>53</v>
      </c>
      <c r="C71"/>
      <c r="D71">
        <v>1</v>
      </c>
      <c r="E71" s="26"/>
    </row>
    <row r="72" spans="1:5" ht="15.75" x14ac:dyDescent="0.25">
      <c r="A72" s="19" t="s">
        <v>46</v>
      </c>
      <c r="B72" s="19"/>
      <c r="C72" s="19"/>
      <c r="D72" s="19"/>
      <c r="E72" s="19"/>
    </row>
    <row r="73" spans="1:5" ht="15" customHeight="1" x14ac:dyDescent="0.25">
      <c r="A73" s="17" t="s">
        <v>66</v>
      </c>
      <c r="B73" s="6" t="s">
        <v>54</v>
      </c>
      <c r="C73"/>
      <c r="D73">
        <v>1</v>
      </c>
      <c r="E73" s="26"/>
    </row>
    <row r="74" spans="1:5" ht="15.75" x14ac:dyDescent="0.25">
      <c r="A74" s="17"/>
      <c r="B74" s="6" t="s">
        <v>55</v>
      </c>
      <c r="C74"/>
      <c r="D74">
        <v>1</v>
      </c>
      <c r="E74" s="26"/>
    </row>
    <row r="75" spans="1:5" ht="15.75" x14ac:dyDescent="0.25">
      <c r="A75" s="17"/>
      <c r="B75" s="6" t="s">
        <v>56</v>
      </c>
      <c r="C75"/>
      <c r="D75">
        <v>1</v>
      </c>
      <c r="E75" s="26"/>
    </row>
    <row r="76" spans="1:5" ht="15.75" x14ac:dyDescent="0.25">
      <c r="A76" s="17"/>
      <c r="B76" s="6" t="s">
        <v>57</v>
      </c>
      <c r="C76"/>
      <c r="D76">
        <v>1</v>
      </c>
      <c r="E76" s="26"/>
    </row>
    <row r="77" spans="1:5" ht="15.75" x14ac:dyDescent="0.25">
      <c r="A77" s="17"/>
      <c r="B77" s="6" t="s">
        <v>58</v>
      </c>
      <c r="C77"/>
      <c r="D77">
        <v>1</v>
      </c>
      <c r="E77" s="26"/>
    </row>
    <row r="78" spans="1:5" ht="15.75" x14ac:dyDescent="0.25">
      <c r="A78" s="17"/>
      <c r="B78" s="6" t="s">
        <v>59</v>
      </c>
      <c r="C78"/>
      <c r="D78">
        <v>1</v>
      </c>
      <c r="E78" s="26"/>
    </row>
  </sheetData>
  <mergeCells count="23">
    <mergeCell ref="A30:E30"/>
    <mergeCell ref="A41:E41"/>
    <mergeCell ref="A6:E6"/>
    <mergeCell ref="B7:E7"/>
    <mergeCell ref="B15:E15"/>
    <mergeCell ref="B22:E22"/>
    <mergeCell ref="B27:E27"/>
    <mergeCell ref="A65:A71"/>
    <mergeCell ref="A73:A78"/>
    <mergeCell ref="B1:E1"/>
    <mergeCell ref="B2:E2"/>
    <mergeCell ref="B3:E3"/>
    <mergeCell ref="A55:E55"/>
    <mergeCell ref="A72:E72"/>
    <mergeCell ref="A64:E64"/>
    <mergeCell ref="A7:A29"/>
    <mergeCell ref="A31:A40"/>
    <mergeCell ref="A42:A54"/>
    <mergeCell ref="A56:A63"/>
    <mergeCell ref="B31:E31"/>
    <mergeCell ref="B38:E38"/>
    <mergeCell ref="B42:E42"/>
    <mergeCell ref="B49:E49"/>
  </mergeCells>
  <conditionalFormatting sqref="C8:C14 C16:C21 C23:C26 C28:C29 C32:C37 C39:C40 C43:C48 C50:C54 C56:C63 C65:C71 C73:C78">
    <cfRule type="cellIs" dxfId="1" priority="2" operator="equal">
      <formula>1</formula>
    </cfRule>
  </conditionalFormatting>
  <conditionalFormatting sqref="D8:D14 D16:D21 D23:D26 D28:D29 D32:D37 D39:D40 D43:D48 D50:D54 D56:D63 D65:D71 D73:D78">
    <cfRule type="cellIs" dxfId="0" priority="1" operator="equal">
      <formula>1</formula>
    </cfRule>
  </conditionalFormatting>
  <pageMargins left="0.7" right="0.7" top="0.75" bottom="0.75" header="0.3" footer="0.3"/>
  <pageSetup paperSize="9" scale="66" fitToHeight="0" orientation="landscape" r:id="rId1"/>
  <rowBreaks count="1" manualBreakCount="1">
    <brk id="40" max="16383" man="1"/>
  </rowBreaks>
  <ignoredErrors>
    <ignoredError sqref="E32 E3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ISOIRD Gael</dc:creator>
  <cp:lastModifiedBy>Raekh</cp:lastModifiedBy>
  <cp:lastPrinted>2017-01-16T11:15:12Z</cp:lastPrinted>
  <dcterms:created xsi:type="dcterms:W3CDTF">2017-01-16T10:39:50Z</dcterms:created>
  <dcterms:modified xsi:type="dcterms:W3CDTF">2019-08-19T21:59:19Z</dcterms:modified>
</cp:coreProperties>
</file>