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ersonal@HDD\Game\DL\dragalia-data-track\"/>
    </mc:Choice>
  </mc:AlternateContent>
  <xr:revisionPtr revIDLastSave="0" documentId="13_ncr:1_{E3F49B5C-D507-4854-BD3E-F5723EB0642E}" xr6:coauthVersionLast="45" xr6:coauthVersionMax="45" xr10:uidLastSave="{00000000-0000-0000-0000-000000000000}"/>
  <bookViews>
    <workbookView xWindow="32445" yWindow="3630" windowWidth="21600" windowHeight="11385" activeTab="3" xr2:uid="{4CFB4A6A-60C6-4091-BCA5-480044B61D33}"/>
  </bookViews>
  <sheets>
    <sheet name="Affliction" sheetId="1" r:id="rId1"/>
    <sheet name="Equips" sheetId="6" r:id="rId2"/>
    <sheet name="Steps" sheetId="4" r:id="rId3"/>
    <sheet name="Damage" sheetId="7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7" l="1"/>
  <c r="D2" i="7" s="1"/>
  <c r="E2" i="7"/>
  <c r="F2" i="7"/>
  <c r="D3" i="7"/>
  <c r="F3" i="7"/>
  <c r="D4" i="7"/>
  <c r="F4" i="7"/>
  <c r="D9" i="7"/>
  <c r="F9" i="7"/>
  <c r="D10" i="7"/>
  <c r="F10" i="7"/>
  <c r="D12" i="7"/>
  <c r="F12" i="7"/>
  <c r="D16" i="7"/>
  <c r="F16" i="7"/>
  <c r="D18" i="7"/>
  <c r="F18" i="7"/>
  <c r="D20" i="7"/>
  <c r="F20" i="7"/>
  <c r="D23" i="7"/>
  <c r="F23" i="7"/>
  <c r="D24" i="7"/>
  <c r="F24" i="7"/>
  <c r="D25" i="7"/>
  <c r="F25" i="7"/>
  <c r="D28" i="7"/>
  <c r="F28" i="7"/>
  <c r="C29" i="7" l="1"/>
  <c r="E29" i="7"/>
  <c r="J2" i="1"/>
  <c r="E4" i="1"/>
  <c r="E5" i="1"/>
  <c r="E2" i="1"/>
  <c r="E3" i="1" s="1"/>
  <c r="E6" i="1"/>
  <c r="E10" i="1" s="1"/>
  <c r="J5" i="1" s="1"/>
  <c r="E7" i="1" l="1"/>
  <c r="E9" i="1" s="1"/>
  <c r="E8" i="1" s="1"/>
  <c r="J3" i="1" l="1"/>
  <c r="J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tc={CB8FB53A-6734-48F6-BA34-94AD79DA4E09}</author>
    <author>tc={53B2D701-BABF-4409-A1F2-841A52005360}</author>
  </authors>
  <commentList>
    <comment ref="B5" authorId="0" shapeId="0" xr:uid="{CB8FB53A-6734-48F6-BA34-94AD79DA4E09}">
      <text>
        <t>[Threaded comment]
Your version of Excel allows you to read this threaded comment; however, any edits to it will get removed if the file is opened in a newer version of Excel. Learn more: https://go.microsoft.com/fwlink/?linkid=870924
Comment:
    【護符被動、龍被動】
裝備時，遊戲內顯示出的改變後的 ATK，例如: 滿血
Reply:
    備註: 遊戲內的參數以 滿血、0 Combo 為條件</t>
      </text>
    </comment>
    <comment ref="B6" authorId="1" shapeId="0" xr:uid="{53B2D701-BABF-4409-A1F2-841A52005360}">
      <text>
        <t>[Threaded comment]
Your version of Excel allows you to read this threaded comment; however, any edits to it will get removed if the file is opened in a newer version of Excel. Learn more: https://go.microsoft.com/fwlink/?linkid=870924
Comment:
    【護符被動、龍被動】
HP 70%、疾風怒濤...等</t>
      </text>
    </comment>
  </commentList>
</comments>
</file>

<file path=xl/sharedStrings.xml><?xml version="1.0" encoding="utf-8"?>
<sst xmlns="http://schemas.openxmlformats.org/spreadsheetml/2006/main" count="142" uniqueCount="103">
  <si>
    <t>睡抗</t>
  </si>
  <si>
    <t>濕抗</t>
  </si>
  <si>
    <t>睡眠Base</t>
  </si>
  <si>
    <t>濕身Base</t>
  </si>
  <si>
    <t>O</t>
  </si>
  <si>
    <t>機率</t>
  </si>
  <si>
    <t>項目</t>
  </si>
  <si>
    <t>2睡眠成功</t>
  </si>
  <si>
    <t>2睡眠失敗</t>
  </si>
  <si>
    <t>&gt; 1+ 成功 = 成功</t>
  </si>
  <si>
    <t>註記</t>
  </si>
  <si>
    <t>2濕身失敗</t>
  </si>
  <si>
    <t>2濕身成功</t>
  </si>
  <si>
    <t>1濕身成功</t>
  </si>
  <si>
    <t>1濕身失敗</t>
  </si>
  <si>
    <t>1睡眠成功</t>
  </si>
  <si>
    <t>1睡眠失敗</t>
  </si>
  <si>
    <t>葵</t>
  </si>
  <si>
    <t>武器</t>
  </si>
  <si>
    <t>龍</t>
  </si>
  <si>
    <t>護符 1</t>
  </si>
  <si>
    <t>護符 2</t>
  </si>
  <si>
    <t>護符 3</t>
  </si>
  <si>
    <t>護符 4</t>
  </si>
  <si>
    <t>護符 5</t>
  </si>
  <si>
    <t>EX 1</t>
  </si>
  <si>
    <t>EX 2</t>
  </si>
  <si>
    <t>EX 3</t>
  </si>
  <si>
    <t>CEX 1</t>
  </si>
  <si>
    <t>CEX 2</t>
  </si>
  <si>
    <t>CEX 3</t>
  </si>
  <si>
    <t>法</t>
  </si>
  <si>
    <t>刀</t>
  </si>
  <si>
    <t>共享 1</t>
  </si>
  <si>
    <t>共享 2</t>
  </si>
  <si>
    <t>三葉</t>
  </si>
  <si>
    <t>0U</t>
  </si>
  <si>
    <t>DEF</t>
  </si>
  <si>
    <t>S3</t>
  </si>
  <si>
    <t>S4</t>
  </si>
  <si>
    <t>降防</t>
  </si>
  <si>
    <t>S2</t>
  </si>
  <si>
    <t>FS</t>
  </si>
  <si>
    <t>+SP</t>
  </si>
  <si>
    <t>S1</t>
  </si>
  <si>
    <t>D</t>
  </si>
  <si>
    <t>ULT</t>
  </si>
  <si>
    <t>OD</t>
  </si>
  <si>
    <t>BK</t>
  </si>
  <si>
    <t>2睡眠全成功</t>
  </si>
  <si>
    <t>毒</t>
  </si>
  <si>
    <t>斧蘭</t>
  </si>
  <si>
    <t>艾露</t>
  </si>
  <si>
    <t>弓克</t>
  </si>
  <si>
    <t>凍傷</t>
  </si>
  <si>
    <t>庫豹</t>
  </si>
  <si>
    <t>短符</t>
  </si>
  <si>
    <t>CDMG</t>
  </si>
  <si>
    <t>伊利亞</t>
  </si>
  <si>
    <t>聖城</t>
  </si>
  <si>
    <t>歌聲</t>
  </si>
  <si>
    <t>巧 5</t>
  </si>
  <si>
    <t>巧 4</t>
  </si>
  <si>
    <t>光秀</t>
  </si>
  <si>
    <t>守 +ATK +10</t>
  </si>
  <si>
    <t>麻特</t>
  </si>
  <si>
    <t>馬</t>
  </si>
  <si>
    <t>蘭劍 S1 夢0</t>
  </si>
  <si>
    <t>蘭劍 S1 FQ</t>
  </si>
  <si>
    <t>常數</t>
  </si>
  <si>
    <t>面板內被動攻擊</t>
  </si>
  <si>
    <t>面板外被動攻擊</t>
  </si>
  <si>
    <t>攻擊倍率</t>
  </si>
  <si>
    <t>被動技傷</t>
  </si>
  <si>
    <t>超活力</t>
  </si>
  <si>
    <t>其他特攻和</t>
  </si>
  <si>
    <t>龍化建築增傷</t>
  </si>
  <si>
    <t>龍化被動增傷</t>
  </si>
  <si>
    <t>基礎防禦</t>
  </si>
  <si>
    <t>防禦變動</t>
  </si>
  <si>
    <t>傷害計算</t>
  </si>
  <si>
    <t>項目(技傷簡化版)</t>
  </si>
  <si>
    <t>攻擊BUFF</t>
  </si>
  <si>
    <t>刀EX</t>
  </si>
  <si>
    <t>BK特攻</t>
  </si>
  <si>
    <t>屬性增傷EX</t>
  </si>
  <si>
    <t>ATK</t>
  </si>
  <si>
    <t>傷害減免</t>
  </si>
  <si>
    <t>CRT</t>
  </si>
  <si>
    <t>面板</t>
  </si>
  <si>
    <t>SDMG</t>
  </si>
  <si>
    <t>特攻</t>
  </si>
  <si>
    <t>屬性</t>
  </si>
  <si>
    <t>倍率 (1.5 / 1 / 0.5)</t>
  </si>
  <si>
    <t>CRT ? (0 / 1)</t>
  </si>
  <si>
    <t>法 EX</t>
  </si>
  <si>
    <t>技傷 BUFF</t>
  </si>
  <si>
    <t>龍化？ (0 / 1)</t>
  </si>
  <si>
    <t>龍化</t>
  </si>
  <si>
    <t>亂數調整 (0.95~1.05)</t>
  </si>
  <si>
    <t>BK 係數</t>
  </si>
  <si>
    <t>BK 判定 (0 / 1)</t>
  </si>
  <si>
    <t>濕身判定 (0 / 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</si>
</sst>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0"/>
      <name val="Calibri"/>
      <family val="2"/>
    </font>
    <font>
      <sz val="12"/>
      <color theme="0"/>
      <name val="Calibri"/>
      <family val="2"/>
    </font>
    <font>
      <sz val="9"/>
      <color theme="0"/>
      <name val="Calibri"/>
      <family val="2"/>
    </font>
    <font>
      <b/>
      <sz val="14"/>
      <color theme="0"/>
      <name val="Calibri"/>
      <family val="2"/>
    </font>
    <font>
      <sz val="11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20"/>
      <color theme="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rgb="FF320000"/>
        <bgColor indexed="64"/>
      </patternFill>
    </fill>
    <fill>
      <patternFill patternType="solid">
        <fgColor rgb="FF0E2234"/>
        <bgColor indexed="64"/>
      </patternFill>
    </fill>
    <fill>
      <patternFill patternType="solid">
        <fgColor rgb="FF2F2E00"/>
        <bgColor indexed="64"/>
      </patternFill>
    </fill>
    <fill>
      <patternFill patternType="solid">
        <fgColor rgb="FF141400"/>
        <bgColor indexed="64"/>
      </patternFill>
    </fill>
    <fill>
      <patternFill patternType="solid">
        <fgColor rgb="FF323100"/>
        <bgColor indexed="64"/>
      </patternFill>
    </fill>
    <fill>
      <patternFill patternType="solid">
        <fgColor rgb="FF003217"/>
        <bgColor indexed="64"/>
      </patternFill>
    </fill>
    <fill>
      <patternFill patternType="solid">
        <fgColor rgb="FF00220F"/>
        <bgColor indexed="64"/>
      </patternFill>
    </fill>
    <fill>
      <patternFill patternType="solid">
        <fgColor theme="2" tint="-0.749992370372631"/>
        <bgColor rgb="FFD9D9D9"/>
      </patternFill>
    </fill>
    <fill>
      <patternFill patternType="solid">
        <fgColor theme="2" tint="-0.749992370372631"/>
        <bgColor rgb="FFEFEFEF"/>
      </patternFill>
    </fill>
    <fill>
      <patternFill patternType="solid">
        <fgColor theme="1" tint="0.14999847407452621"/>
        <bgColor rgb="FFD9D9D9"/>
      </patternFill>
    </fill>
    <fill>
      <patternFill patternType="solid">
        <fgColor theme="1" tint="0.14999847407452621"/>
        <bgColor rgb="FFEAD1DC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320000"/>
        <bgColor rgb="FFEAD1DC"/>
      </patternFill>
    </fill>
    <fill>
      <patternFill patternType="solid">
        <fgColor rgb="FF0E2234"/>
        <bgColor rgb="FFEAD1DC"/>
      </patternFill>
    </fill>
    <fill>
      <patternFill patternType="solid">
        <fgColor rgb="FF323100"/>
        <bgColor rgb="FFEAD1DC"/>
      </patternFill>
    </fill>
    <fill>
      <patternFill patternType="solid">
        <fgColor rgb="FF003217"/>
        <bgColor rgb="FFEAD1DC"/>
      </patternFill>
    </fill>
    <fill>
      <patternFill patternType="solid">
        <fgColor rgb="FF1B0C26"/>
        <bgColor rgb="FFEAD1DC"/>
      </patternFill>
    </fill>
    <fill>
      <patternFill patternType="solid">
        <fgColor rgb="FF001132"/>
        <bgColor rgb="FFEAD1DC"/>
      </patternFill>
    </fill>
    <fill>
      <patternFill patternType="solid">
        <fgColor rgb="FF320000"/>
        <bgColor rgb="FFD9D9D9"/>
      </patternFill>
    </fill>
    <fill>
      <patternFill patternType="solid">
        <fgColor rgb="FF320000"/>
        <bgColor rgb="FFEFEFEF"/>
      </patternFill>
    </fill>
    <fill>
      <patternFill patternType="solid">
        <fgColor rgb="FF001132"/>
        <bgColor rgb="FFD9D9D9"/>
      </patternFill>
    </fill>
    <fill>
      <patternFill patternType="solid">
        <fgColor rgb="FF001132"/>
        <bgColor rgb="FFEFEFEF"/>
      </patternFill>
    </fill>
    <fill>
      <patternFill patternType="solid">
        <fgColor rgb="FF001132"/>
        <bgColor indexed="64"/>
      </patternFill>
    </fill>
    <fill>
      <patternFill patternType="solid">
        <fgColor rgb="FF323100"/>
        <bgColor rgb="FFD9D9D9"/>
      </patternFill>
    </fill>
    <fill>
      <patternFill patternType="solid">
        <fgColor rgb="FF323100"/>
        <bgColor rgb="FFEFEFEF"/>
      </patternFill>
    </fill>
    <fill>
      <patternFill patternType="solid">
        <fgColor rgb="FF003217"/>
        <bgColor rgb="FFD9D9D9"/>
      </patternFill>
    </fill>
    <fill>
      <patternFill patternType="solid">
        <fgColor rgb="FF003217"/>
        <bgColor rgb="FFEFEFEF"/>
      </patternFill>
    </fill>
    <fill>
      <patternFill patternType="solid">
        <fgColor rgb="FF1B0C26"/>
        <bgColor rgb="FFD9D9D9"/>
      </patternFill>
    </fill>
    <fill>
      <patternFill patternType="solid">
        <fgColor rgb="FF1B0C26"/>
        <bgColor rgb="FFEFEFEF"/>
      </patternFill>
    </fill>
    <fill>
      <patternFill patternType="solid">
        <fgColor rgb="FF1B0C26"/>
        <bgColor indexed="64"/>
      </patternFill>
    </fill>
    <fill>
      <patternFill patternType="solid">
        <fgColor rgb="FF0E2234"/>
        <bgColor rgb="FFD9D9D9"/>
      </patternFill>
    </fill>
    <fill>
      <patternFill patternType="solid">
        <fgColor rgb="FF0E2234"/>
        <bgColor rgb="FFEFEFEF"/>
      </patternFill>
    </fill>
    <fill>
      <patternFill patternType="solid">
        <fgColor theme="2" tint="-0.89999084444715716"/>
        <bgColor rgb="FFEAD1DC"/>
      </patternFill>
    </fill>
    <fill>
      <patternFill patternType="solid">
        <fgColor theme="2" tint="-0.89999084444715716"/>
        <bgColor rgb="FFD9D9D9"/>
      </patternFill>
    </fill>
    <fill>
      <patternFill patternType="solid">
        <fgColor theme="2" tint="-0.89999084444715716"/>
        <bgColor rgb="FFEFEFEF"/>
      </patternFill>
    </fill>
  </fills>
  <borders count="16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/>
      <top style="thin">
        <color theme="2" tint="-0.499984740745262"/>
      </top>
      <bottom style="thin">
        <color theme="2" tint="-0.499984740745262"/>
      </bottom>
      <diagonal/>
    </border>
    <border>
      <left/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/>
      <diagonal/>
    </border>
    <border>
      <left style="thin">
        <color theme="2" tint="-0.499984740745262"/>
      </left>
      <right style="thin">
        <color theme="2" tint="-0.499984740745262"/>
      </right>
      <top/>
      <bottom/>
      <diagonal/>
    </border>
    <border>
      <left style="thin">
        <color theme="2" tint="-0.499984740745262"/>
      </left>
      <right style="thin">
        <color theme="2" tint="-0.499984740745262"/>
      </right>
      <top/>
      <bottom style="thin">
        <color theme="2" tint="-0.499984740745262"/>
      </bottom>
      <diagonal/>
    </border>
    <border>
      <left style="medium">
        <color theme="2"/>
      </left>
      <right/>
      <top style="medium">
        <color theme="2"/>
      </top>
      <bottom style="thin">
        <color theme="2" tint="-0.499984740745262"/>
      </bottom>
      <diagonal/>
    </border>
    <border>
      <left/>
      <right style="medium">
        <color theme="2"/>
      </right>
      <top style="medium">
        <color theme="2"/>
      </top>
      <bottom style="thin">
        <color theme="2" tint="-0.499984740745262"/>
      </bottom>
      <diagonal/>
    </border>
    <border>
      <left style="medium">
        <color theme="2"/>
      </left>
      <right/>
      <top style="thin">
        <color theme="2" tint="-0.499984740745262"/>
      </top>
      <bottom style="thin">
        <color theme="2" tint="-0.499984740745262"/>
      </bottom>
      <diagonal/>
    </border>
    <border>
      <left/>
      <right style="medium">
        <color theme="2"/>
      </right>
      <top style="thin">
        <color theme="2" tint="-0.499984740745262"/>
      </top>
      <bottom style="thin">
        <color theme="2" tint="-0.499984740745262"/>
      </bottom>
      <diagonal/>
    </border>
    <border>
      <left style="medium">
        <color theme="2"/>
      </left>
      <right style="thin">
        <color theme="2" tint="-0.499984740745262"/>
      </right>
      <top style="thin">
        <color theme="2" tint="-0.499984740745262"/>
      </top>
      <bottom/>
      <diagonal/>
    </border>
    <border>
      <left style="thin">
        <color theme="2" tint="-0.499984740745262"/>
      </left>
      <right style="medium">
        <color theme="2"/>
      </right>
      <top style="thin">
        <color theme="2" tint="-0.499984740745262"/>
      </top>
      <bottom style="thin">
        <color theme="2" tint="-0.499984740745262"/>
      </bottom>
      <diagonal/>
    </border>
    <border>
      <left style="medium">
        <color theme="2"/>
      </left>
      <right style="thin">
        <color theme="2" tint="-0.499984740745262"/>
      </right>
      <top/>
      <bottom/>
      <diagonal/>
    </border>
    <border>
      <left style="medium">
        <color theme="2"/>
      </left>
      <right style="thin">
        <color theme="2" tint="-0.499984740745262"/>
      </right>
      <top/>
      <bottom style="thin">
        <color theme="2" tint="-0.499984740745262"/>
      </bottom>
      <diagonal/>
    </border>
    <border>
      <left style="medium">
        <color theme="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2">
    <xf numFmtId="0" fontId="0" fillId="0" borderId="0" xfId="0"/>
    <xf numFmtId="0" fontId="0" fillId="0" borderId="0" xfId="0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9" fontId="4" fillId="3" borderId="1" xfId="0" applyNumberFormat="1" applyFont="1" applyFill="1" applyBorder="1" applyAlignment="1">
      <alignment horizontal="center" vertical="center"/>
    </xf>
    <xf numFmtId="0" fontId="3" fillId="6" borderId="1" xfId="0" quotePrefix="1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11" borderId="1" xfId="0" applyFont="1" applyFill="1" applyBorder="1" applyAlignment="1">
      <alignment horizontal="center" vertical="center"/>
    </xf>
    <xf numFmtId="4" fontId="6" fillId="12" borderId="1" xfId="0" applyNumberFormat="1" applyFont="1" applyFill="1" applyBorder="1" applyAlignment="1">
      <alignment horizontal="center" vertical="center"/>
    </xf>
    <xf numFmtId="0" fontId="6" fillId="12" borderId="1" xfId="0" applyFont="1" applyFill="1" applyBorder="1" applyAlignment="1">
      <alignment horizontal="center" vertical="center"/>
    </xf>
    <xf numFmtId="0" fontId="6" fillId="2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10" fontId="6" fillId="22" borderId="1" xfId="0" applyNumberFormat="1" applyFont="1" applyFill="1" applyBorder="1" applyAlignment="1">
      <alignment horizontal="center" vertical="center"/>
    </xf>
    <xf numFmtId="9" fontId="6" fillId="22" borderId="1" xfId="0" applyNumberFormat="1" applyFont="1" applyFill="1" applyBorder="1" applyAlignment="1">
      <alignment horizontal="center" vertical="center"/>
    </xf>
    <xf numFmtId="9" fontId="6" fillId="24" borderId="1" xfId="0" applyNumberFormat="1" applyFont="1" applyFill="1" applyBorder="1" applyAlignment="1">
      <alignment horizontal="center" vertical="center"/>
    </xf>
    <xf numFmtId="4" fontId="6" fillId="25" borderId="1" xfId="0" applyNumberFormat="1" applyFont="1" applyFill="1" applyBorder="1" applyAlignment="1">
      <alignment horizontal="center" vertical="center"/>
    </xf>
    <xf numFmtId="0" fontId="6" fillId="26" borderId="1" xfId="0" applyFont="1" applyFill="1" applyBorder="1" applyAlignment="1">
      <alignment horizontal="center" vertical="center"/>
    </xf>
    <xf numFmtId="0" fontId="6" fillId="27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9" fontId="6" fillId="27" borderId="1" xfId="0" applyNumberFormat="1" applyFont="1" applyFill="1" applyBorder="1" applyAlignment="1">
      <alignment horizontal="center" vertical="center"/>
    </xf>
    <xf numFmtId="9" fontId="6" fillId="29" borderId="1" xfId="0" applyNumberFormat="1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9" fontId="6" fillId="31" borderId="1" xfId="0" applyNumberFormat="1" applyFont="1" applyFill="1" applyBorder="1" applyAlignment="1">
      <alignment horizontal="center" vertical="center"/>
    </xf>
    <xf numFmtId="0" fontId="6" fillId="33" borderId="1" xfId="0" applyFont="1" applyFill="1" applyBorder="1" applyAlignment="1">
      <alignment horizontal="center" vertical="center"/>
    </xf>
    <xf numFmtId="0" fontId="6" fillId="34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9" fontId="6" fillId="34" borderId="1" xfId="0" applyNumberFormat="1" applyFont="1" applyFill="1" applyBorder="1" applyAlignment="1">
      <alignment horizontal="center" vertical="center"/>
    </xf>
    <xf numFmtId="0" fontId="6" fillId="37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8" borderId="1" xfId="0" applyFont="1" applyFill="1" applyBorder="1" applyAlignment="1">
      <alignment horizontal="center" vertical="center"/>
    </xf>
    <xf numFmtId="0" fontId="6" fillId="35" borderId="1" xfId="0" applyFont="1" applyFill="1" applyBorder="1" applyAlignment="1">
      <alignment horizontal="center" vertical="center"/>
    </xf>
    <xf numFmtId="0" fontId="6" fillId="11" borderId="3" xfId="0" applyFont="1" applyFill="1" applyBorder="1" applyAlignment="1">
      <alignment horizontal="center" vertical="center"/>
    </xf>
    <xf numFmtId="0" fontId="6" fillId="22" borderId="3" xfId="0" applyFont="1" applyFill="1" applyBorder="1" applyAlignment="1">
      <alignment horizontal="center" vertical="center"/>
    </xf>
    <xf numFmtId="10" fontId="6" fillId="22" borderId="3" xfId="0" applyNumberFormat="1" applyFont="1" applyFill="1" applyBorder="1" applyAlignment="1">
      <alignment horizontal="center" vertical="center"/>
    </xf>
    <xf numFmtId="9" fontId="6" fillId="22" borderId="3" xfId="0" applyNumberFormat="1" applyFont="1" applyFill="1" applyBorder="1" applyAlignment="1">
      <alignment horizontal="center" vertical="center"/>
    </xf>
    <xf numFmtId="9" fontId="6" fillId="24" borderId="3" xfId="0" applyNumberFormat="1" applyFont="1" applyFill="1" applyBorder="1" applyAlignment="1">
      <alignment horizontal="center" vertical="center"/>
    </xf>
    <xf numFmtId="0" fontId="6" fillId="27" borderId="3" xfId="0" applyFont="1" applyFill="1" applyBorder="1" applyAlignment="1">
      <alignment horizontal="center" vertical="center"/>
    </xf>
    <xf numFmtId="9" fontId="6" fillId="27" borderId="3" xfId="0" applyNumberFormat="1" applyFont="1" applyFill="1" applyBorder="1" applyAlignment="1">
      <alignment horizontal="center" vertical="center"/>
    </xf>
    <xf numFmtId="9" fontId="6" fillId="29" borderId="3" xfId="0" applyNumberFormat="1" applyFont="1" applyFill="1" applyBorder="1" applyAlignment="1">
      <alignment horizontal="center" vertical="center"/>
    </xf>
    <xf numFmtId="9" fontId="6" fillId="31" borderId="3" xfId="0" applyNumberFormat="1" applyFont="1" applyFill="1" applyBorder="1" applyAlignment="1">
      <alignment horizontal="center" vertical="center"/>
    </xf>
    <xf numFmtId="0" fontId="6" fillId="34" borderId="3" xfId="0" applyFont="1" applyFill="1" applyBorder="1" applyAlignment="1">
      <alignment horizontal="center" vertical="center"/>
    </xf>
    <xf numFmtId="9" fontId="6" fillId="34" borderId="3" xfId="0" applyNumberFormat="1" applyFont="1" applyFill="1" applyBorder="1" applyAlignment="1">
      <alignment horizontal="center" vertical="center"/>
    </xf>
    <xf numFmtId="0" fontId="6" fillId="37" borderId="3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16" borderId="12" xfId="0" applyFont="1" applyFill="1" applyBorder="1" applyAlignment="1">
      <alignment horizontal="center" vertical="center"/>
    </xf>
    <xf numFmtId="0" fontId="6" fillId="18" borderId="12" xfId="0" applyFont="1" applyFill="1" applyBorder="1" applyAlignment="1">
      <alignment horizontal="center" vertical="center"/>
    </xf>
    <xf numFmtId="0" fontId="6" fillId="19" borderId="12" xfId="0" applyFont="1" applyFill="1" applyBorder="1" applyAlignment="1">
      <alignment horizontal="center" vertical="center"/>
    </xf>
    <xf numFmtId="0" fontId="6" fillId="20" borderId="12" xfId="0" applyFont="1" applyFill="1" applyBorder="1" applyAlignment="1">
      <alignment horizontal="center" vertical="center"/>
    </xf>
    <xf numFmtId="0" fontId="6" fillId="17" borderId="12" xfId="0" applyFont="1" applyFill="1" applyBorder="1" applyAlignment="1">
      <alignment horizontal="center" vertical="center"/>
    </xf>
    <xf numFmtId="0" fontId="6" fillId="36" borderId="12" xfId="0" applyFont="1" applyFill="1" applyBorder="1" applyAlignment="1">
      <alignment horizontal="center" vertical="center"/>
    </xf>
    <xf numFmtId="0" fontId="6" fillId="15" borderId="15" xfId="0" applyFont="1" applyFill="1" applyBorder="1" applyAlignment="1">
      <alignment horizontal="center" vertical="center"/>
    </xf>
    <xf numFmtId="0" fontId="6" fillId="15" borderId="12" xfId="0" applyFont="1" applyFill="1" applyBorder="1" applyAlignment="1">
      <alignment horizontal="center" vertical="center"/>
    </xf>
    <xf numFmtId="0" fontId="7" fillId="13" borderId="9" xfId="0" applyFont="1" applyFill="1" applyBorder="1" applyAlignment="1">
      <alignment horizontal="center" vertical="center"/>
    </xf>
    <xf numFmtId="0" fontId="7" fillId="13" borderId="10" xfId="0" applyFont="1" applyFill="1" applyBorder="1" applyAlignment="1">
      <alignment horizontal="center" vertical="center"/>
    </xf>
    <xf numFmtId="3" fontId="8" fillId="11" borderId="2" xfId="0" applyNumberFormat="1" applyFont="1" applyFill="1" applyBorder="1" applyAlignment="1">
      <alignment horizontal="center" vertical="center"/>
    </xf>
    <xf numFmtId="3" fontId="8" fillId="11" borderId="3" xfId="0" applyNumberFormat="1" applyFont="1" applyFill="1" applyBorder="1" applyAlignment="1">
      <alignment horizontal="center" vertical="center"/>
    </xf>
    <xf numFmtId="0" fontId="6" fillId="14" borderId="9" xfId="0" applyFont="1" applyFill="1" applyBorder="1" applyAlignment="1">
      <alignment horizontal="center" vertical="center"/>
    </xf>
    <xf numFmtId="0" fontId="6" fillId="14" borderId="10" xfId="0" applyFont="1" applyFill="1" applyBorder="1" applyAlignment="1">
      <alignment horizontal="center" vertical="center"/>
    </xf>
    <xf numFmtId="0" fontId="6" fillId="36" borderId="9" xfId="0" applyFont="1" applyFill="1" applyBorder="1" applyAlignment="1">
      <alignment horizontal="center" vertical="center"/>
    </xf>
    <xf numFmtId="0" fontId="6" fillId="36" borderId="10" xfId="0" applyFont="1" applyFill="1" applyBorder="1" applyAlignment="1">
      <alignment horizontal="center" vertical="center"/>
    </xf>
    <xf numFmtId="0" fontId="6" fillId="16" borderId="11" xfId="0" applyFont="1" applyFill="1" applyBorder="1" applyAlignment="1">
      <alignment horizontal="center" vertical="center"/>
    </xf>
    <xf numFmtId="0" fontId="6" fillId="16" borderId="13" xfId="0" applyFont="1" applyFill="1" applyBorder="1" applyAlignment="1">
      <alignment horizontal="center" vertical="center"/>
    </xf>
    <xf numFmtId="0" fontId="6" fillId="16" borderId="14" xfId="0" applyFont="1" applyFill="1" applyBorder="1" applyAlignment="1">
      <alignment horizontal="center" vertical="center"/>
    </xf>
    <xf numFmtId="0" fontId="6" fillId="23" borderId="4" xfId="0" applyFont="1" applyFill="1" applyBorder="1" applyAlignment="1">
      <alignment horizontal="center" vertical="center"/>
    </xf>
    <xf numFmtId="0" fontId="6" fillId="23" borderId="5" xfId="0" applyFont="1" applyFill="1" applyBorder="1" applyAlignment="1">
      <alignment horizontal="center" vertical="center"/>
    </xf>
    <xf numFmtId="0" fontId="6" fillId="23" borderId="6" xfId="0" applyFont="1" applyFill="1" applyBorder="1" applyAlignment="1">
      <alignment horizontal="center" vertical="center"/>
    </xf>
    <xf numFmtId="0" fontId="6" fillId="17" borderId="9" xfId="0" applyFont="1" applyFill="1" applyBorder="1" applyAlignment="1">
      <alignment horizontal="center" vertical="center"/>
    </xf>
    <xf numFmtId="0" fontId="6" fillId="17" borderId="10" xfId="0" applyFont="1" applyFill="1" applyBorder="1" applyAlignment="1">
      <alignment horizontal="center" vertical="center"/>
    </xf>
    <xf numFmtId="0" fontId="6" fillId="17" borderId="11" xfId="0" applyFont="1" applyFill="1" applyBorder="1" applyAlignment="1">
      <alignment horizontal="center" vertical="center"/>
    </xf>
    <xf numFmtId="0" fontId="6" fillId="17" borderId="14" xfId="0" applyFont="1" applyFill="1" applyBorder="1" applyAlignment="1">
      <alignment horizontal="center" vertical="center"/>
    </xf>
    <xf numFmtId="4" fontId="6" fillId="35" borderId="4" xfId="0" applyNumberFormat="1" applyFont="1" applyFill="1" applyBorder="1" applyAlignment="1">
      <alignment horizontal="center" vertical="center"/>
    </xf>
    <xf numFmtId="4" fontId="6" fillId="35" borderId="6" xfId="0" applyNumberFormat="1" applyFont="1" applyFill="1" applyBorder="1" applyAlignment="1">
      <alignment horizontal="center" vertical="center"/>
    </xf>
    <xf numFmtId="0" fontId="6" fillId="36" borderId="11" xfId="0" applyFont="1" applyFill="1" applyBorder="1" applyAlignment="1">
      <alignment horizontal="center" vertical="center"/>
    </xf>
    <xf numFmtId="0" fontId="6" fillId="36" borderId="13" xfId="0" applyFont="1" applyFill="1" applyBorder="1" applyAlignment="1">
      <alignment horizontal="center" vertical="center"/>
    </xf>
    <xf numFmtId="0" fontId="6" fillId="36" borderId="14" xfId="0" applyFont="1" applyFill="1" applyBorder="1" applyAlignment="1">
      <alignment horizontal="center" vertical="center"/>
    </xf>
    <xf numFmtId="0" fontId="6" fillId="38" borderId="4" xfId="0" applyFont="1" applyFill="1" applyBorder="1" applyAlignment="1">
      <alignment horizontal="center" vertical="center"/>
    </xf>
    <xf numFmtId="0" fontId="6" fillId="38" borderId="5" xfId="0" applyFont="1" applyFill="1" applyBorder="1" applyAlignment="1">
      <alignment horizontal="center" vertical="center"/>
    </xf>
    <xf numFmtId="0" fontId="6" fillId="38" borderId="6" xfId="0" applyFont="1" applyFill="1" applyBorder="1" applyAlignment="1">
      <alignment horizontal="center" vertical="center"/>
    </xf>
    <xf numFmtId="0" fontId="6" fillId="19" borderId="11" xfId="0" applyFont="1" applyFill="1" applyBorder="1" applyAlignment="1">
      <alignment horizontal="center" vertical="center"/>
    </xf>
    <xf numFmtId="0" fontId="6" fillId="19" borderId="13" xfId="0" applyFont="1" applyFill="1" applyBorder="1" applyAlignment="1">
      <alignment horizontal="center" vertical="center"/>
    </xf>
    <xf numFmtId="0" fontId="6" fillId="19" borderId="14" xfId="0" applyFont="1" applyFill="1" applyBorder="1" applyAlignment="1">
      <alignment horizontal="center" vertical="center"/>
    </xf>
    <xf numFmtId="4" fontId="6" fillId="30" borderId="4" xfId="0" applyNumberFormat="1" applyFont="1" applyFill="1" applyBorder="1" applyAlignment="1">
      <alignment horizontal="center" vertical="center"/>
    </xf>
    <xf numFmtId="4" fontId="6" fillId="30" borderId="5" xfId="0" applyNumberFormat="1" applyFont="1" applyFill="1" applyBorder="1" applyAlignment="1">
      <alignment horizontal="center" vertical="center"/>
    </xf>
    <xf numFmtId="4" fontId="6" fillId="30" borderId="6" xfId="0" applyNumberFormat="1" applyFont="1" applyFill="1" applyBorder="1" applyAlignment="1">
      <alignment horizontal="center" vertical="center"/>
    </xf>
    <xf numFmtId="0" fontId="6" fillId="20" borderId="11" xfId="0" applyFont="1" applyFill="1" applyBorder="1" applyAlignment="1">
      <alignment horizontal="center" vertical="center"/>
    </xf>
    <xf numFmtId="0" fontId="6" fillId="20" borderId="14" xfId="0" applyFont="1" applyFill="1" applyBorder="1" applyAlignment="1">
      <alignment horizontal="center" vertical="center"/>
    </xf>
    <xf numFmtId="4" fontId="6" fillId="32" borderId="4" xfId="0" applyNumberFormat="1" applyFont="1" applyFill="1" applyBorder="1" applyAlignment="1">
      <alignment horizontal="center" vertical="center"/>
    </xf>
    <xf numFmtId="4" fontId="6" fillId="32" borderId="6" xfId="0" applyNumberFormat="1" applyFont="1" applyFill="1" applyBorder="1" applyAlignment="1">
      <alignment horizontal="center" vertical="center"/>
    </xf>
    <xf numFmtId="4" fontId="6" fillId="23" borderId="4" xfId="0" applyNumberFormat="1" applyFont="1" applyFill="1" applyBorder="1" applyAlignment="1">
      <alignment horizontal="center" vertical="center"/>
    </xf>
    <xf numFmtId="4" fontId="6" fillId="23" borderId="5" xfId="0" applyNumberFormat="1" applyFont="1" applyFill="1" applyBorder="1" applyAlignment="1">
      <alignment horizontal="center" vertical="center"/>
    </xf>
    <xf numFmtId="4" fontId="6" fillId="23" borderId="6" xfId="0" applyNumberFormat="1" applyFont="1" applyFill="1" applyBorder="1" applyAlignment="1">
      <alignment horizontal="center" vertical="center"/>
    </xf>
    <xf numFmtId="10" fontId="6" fillId="21" borderId="9" xfId="0" applyNumberFormat="1" applyFont="1" applyFill="1" applyBorder="1" applyAlignment="1">
      <alignment horizontal="center" vertical="center"/>
    </xf>
    <xf numFmtId="10" fontId="6" fillId="21" borderId="10" xfId="0" applyNumberFormat="1" applyFont="1" applyFill="1" applyBorder="1" applyAlignment="1">
      <alignment horizontal="center" vertical="center"/>
    </xf>
    <xf numFmtId="0" fontId="6" fillId="18" borderId="11" xfId="0" applyFont="1" applyFill="1" applyBorder="1" applyAlignment="1">
      <alignment horizontal="center" vertical="center"/>
    </xf>
    <xf numFmtId="0" fontId="6" fillId="18" borderId="14" xfId="0" applyFont="1" applyFill="1" applyBorder="1" applyAlignment="1">
      <alignment horizontal="center" vertical="center"/>
    </xf>
    <xf numFmtId="4" fontId="6" fillId="28" borderId="4" xfId="0" applyNumberFormat="1" applyFont="1" applyFill="1" applyBorder="1" applyAlignment="1">
      <alignment horizontal="center" vertical="center"/>
    </xf>
    <xf numFmtId="4" fontId="6" fillId="28" borderId="6" xfId="0" applyNumberFormat="1" applyFont="1" applyFill="1" applyBorder="1" applyAlignment="1">
      <alignment horizontal="center" vertical="center"/>
    </xf>
    <xf numFmtId="0" fontId="6" fillId="13" borderId="7" xfId="0" applyFont="1" applyFill="1" applyBorder="1" applyAlignment="1">
      <alignment horizontal="center" vertical="center"/>
    </xf>
    <xf numFmtId="0" fontId="6" fillId="13" borderId="8" xfId="0" applyFont="1" applyFill="1" applyBorder="1" applyAlignment="1">
      <alignment horizontal="center" vertical="center"/>
    </xf>
    <xf numFmtId="0" fontId="6" fillId="11" borderId="2" xfId="0" applyFont="1" applyFill="1" applyBorder="1" applyAlignment="1">
      <alignment horizontal="center" vertical="center"/>
    </xf>
    <xf numFmtId="0" fontId="6" fillId="11" borderId="3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242300"/>
      <color rgb="FF000C24"/>
      <color rgb="FF240000"/>
      <color rgb="FF140000"/>
      <color rgb="FF0E2234"/>
      <color rgb="FF320000"/>
      <color rgb="FF1B0C26"/>
      <color rgb="FF003217"/>
      <color rgb="FF323100"/>
      <color rgb="FF00113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RaenonX" id="{ABEC8F12-B0D3-44BC-AF35-B8DCE860105B}" userId="aff98139d4bac41f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5" dT="2020-10-09T14:25:11.51" personId="{ABEC8F12-B0D3-44BC-AF35-B8DCE860105B}" id="{CB8FB53A-6734-48F6-BA34-94AD79DA4E09}">
    <text>【護符被動、龍被動】
裝備時，遊戲內顯示出的改變後的 ATK，例如: 滿血</text>
  </threadedComment>
  <threadedComment ref="B5" dT="2020-10-10T03:59:54.28" personId="{ABEC8F12-B0D3-44BC-AF35-B8DCE860105B}" id="{7E528C82-A66B-4AF2-A123-3A681BC63FC1}" parentId="{CB8FB53A-6734-48F6-BA34-94AD79DA4E09}">
    <text>備註: 遊戲內的參數以 滿血、0 Combo 為條件</text>
  </threadedComment>
  <threadedComment ref="B6" dT="2020-10-10T04:01:10.20" personId="{ABEC8F12-B0D3-44BC-AF35-B8DCE860105B}" id="{53B2D701-BABF-4409-A1F2-841A52005360}">
    <text>【護符被動、龍被動】
HP 70%、疾風怒濤...等</text>
  </threadedComment>
</ThreadedComment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358B4D-3860-4186-AD24-D3864A865E87}">
  <dimension ref="A1:J10"/>
  <sheetViews>
    <sheetView workbookViewId="0">
      <selection activeCell="E6" sqref="E6"/>
    </sheetView>
  </sheetViews>
  <sheetFormatPr defaultColWidth="10.85546875" defaultRowHeight="18" customHeight="1" x14ac:dyDescent="0.25"/>
  <cols>
    <col min="1" max="3" width="10.85546875" style="1"/>
    <col min="4" max="4" width="13.28515625" style="1" customWidth="1"/>
    <col min="5" max="5" width="10.85546875" style="4"/>
    <col min="6" max="6" width="18.42578125" style="1" customWidth="1"/>
    <col min="7" max="7" width="10.85546875" style="1"/>
    <col min="8" max="9" width="13.28515625" style="1" customWidth="1"/>
    <col min="10" max="16384" width="10.85546875" style="1"/>
  </cols>
  <sheetData>
    <row r="1" spans="1:10" ht="18" customHeight="1" x14ac:dyDescent="0.25">
      <c r="A1" s="1" t="s">
        <v>0</v>
      </c>
      <c r="B1" s="2">
        <v>0.99</v>
      </c>
      <c r="D1" s="1" t="s">
        <v>6</v>
      </c>
      <c r="E1" s="4" t="s">
        <v>5</v>
      </c>
      <c r="F1" s="1" t="s">
        <v>10</v>
      </c>
      <c r="J1" s="1" t="s">
        <v>5</v>
      </c>
    </row>
    <row r="2" spans="1:10" ht="18" customHeight="1" x14ac:dyDescent="0.25">
      <c r="A2" s="1" t="s">
        <v>1</v>
      </c>
      <c r="B2" s="2">
        <v>0.99</v>
      </c>
      <c r="D2" s="1" t="s">
        <v>13</v>
      </c>
      <c r="E2" s="4">
        <f>B4-B2</f>
        <v>0.81</v>
      </c>
      <c r="H2" s="1" t="s">
        <v>15</v>
      </c>
      <c r="I2" s="1" t="s">
        <v>13</v>
      </c>
      <c r="J2" s="3">
        <f>VLOOKUP(H2,$D:$E,2,FALSE)*VLOOKUP(I2,$D:$E,2,FALSE)</f>
        <v>8.9100000000000082E-2</v>
      </c>
    </row>
    <row r="3" spans="1:10" ht="18" customHeight="1" x14ac:dyDescent="0.25">
      <c r="A3" s="1" t="s">
        <v>2</v>
      </c>
      <c r="B3" s="2">
        <v>1.1000000000000001</v>
      </c>
      <c r="D3" s="1" t="s">
        <v>14</v>
      </c>
      <c r="E3" s="4">
        <f>1-E2</f>
        <v>0.18999999999999995</v>
      </c>
      <c r="H3" s="1" t="s">
        <v>7</v>
      </c>
      <c r="I3" s="1" t="s">
        <v>13</v>
      </c>
      <c r="J3" s="3">
        <f>VLOOKUP(H3,$D:$E,2,FALSE)*VLOOKUP(I3,$D:$E,2,FALSE)</f>
        <v>0.16839900000000016</v>
      </c>
    </row>
    <row r="4" spans="1:10" ht="18" customHeight="1" x14ac:dyDescent="0.25">
      <c r="A4" s="1" t="s">
        <v>3</v>
      </c>
      <c r="B4" s="2">
        <v>1.8</v>
      </c>
      <c r="D4" s="1" t="s">
        <v>12</v>
      </c>
      <c r="E4" s="4">
        <f>1-E5</f>
        <v>0.96389999999999998</v>
      </c>
      <c r="F4" s="1" t="s">
        <v>9</v>
      </c>
      <c r="H4" s="1" t="s">
        <v>7</v>
      </c>
      <c r="I4" s="1" t="s">
        <v>12</v>
      </c>
      <c r="J4" s="3">
        <f>VLOOKUP(H4,$D:$E,2,FALSE)*VLOOKUP(I4,$D:$E,2,FALSE)</f>
        <v>0.20039481000000017</v>
      </c>
    </row>
    <row r="5" spans="1:10" ht="18" customHeight="1" x14ac:dyDescent="0.25">
      <c r="D5" s="1" t="s">
        <v>11</v>
      </c>
      <c r="E5" s="4">
        <f>E3*E3</f>
        <v>3.6099999999999979E-2</v>
      </c>
      <c r="H5" s="1" t="s">
        <v>49</v>
      </c>
      <c r="I5" s="1" t="s">
        <v>13</v>
      </c>
      <c r="J5" s="3">
        <f>VLOOKUP(H5,$D:$E,2,FALSE)*VLOOKUP(I5,$D:$E,2,FALSE)</f>
        <v>9.801000000000018E-3</v>
      </c>
    </row>
    <row r="6" spans="1:10" ht="18" customHeight="1" x14ac:dyDescent="0.25">
      <c r="D6" s="1" t="s">
        <v>15</v>
      </c>
      <c r="E6" s="4">
        <f>B3-B1</f>
        <v>0.1100000000000001</v>
      </c>
    </row>
    <row r="7" spans="1:10" ht="18" customHeight="1" x14ac:dyDescent="0.25">
      <c r="D7" s="1" t="s">
        <v>16</v>
      </c>
      <c r="E7" s="4">
        <f>1-E6</f>
        <v>0.8899999999999999</v>
      </c>
    </row>
    <row r="8" spans="1:10" ht="18" customHeight="1" x14ac:dyDescent="0.25">
      <c r="D8" s="1" t="s">
        <v>7</v>
      </c>
      <c r="E8" s="4">
        <f>1-E9</f>
        <v>0.2079000000000002</v>
      </c>
      <c r="F8" s="1" t="s">
        <v>9</v>
      </c>
    </row>
    <row r="9" spans="1:10" ht="18" customHeight="1" x14ac:dyDescent="0.25">
      <c r="D9" s="1" t="s">
        <v>8</v>
      </c>
      <c r="E9" s="4">
        <f>E7*E7</f>
        <v>0.7920999999999998</v>
      </c>
    </row>
    <row r="10" spans="1:10" ht="18" customHeight="1" x14ac:dyDescent="0.25">
      <c r="D10" s="1" t="s">
        <v>49</v>
      </c>
      <c r="E10" s="4">
        <f>E6*E6</f>
        <v>1.2100000000000022E-2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6E1F14-9A03-4157-97E0-B9040F803B9F}">
  <dimension ref="A1:E16"/>
  <sheetViews>
    <sheetView workbookViewId="0">
      <selection activeCell="E9" sqref="E9"/>
    </sheetView>
  </sheetViews>
  <sheetFormatPr defaultRowHeight="20.25" customHeight="1" x14ac:dyDescent="0.25"/>
  <cols>
    <col min="1" max="1" width="9.140625" style="5"/>
    <col min="2" max="5" width="16.5703125" style="6" customWidth="1"/>
    <col min="6" max="16384" width="9.140625" style="5"/>
  </cols>
  <sheetData>
    <row r="1" spans="1:5" ht="20.25" customHeight="1" x14ac:dyDescent="0.25">
      <c r="B1" s="5" t="s">
        <v>55</v>
      </c>
      <c r="C1" s="5" t="s">
        <v>58</v>
      </c>
      <c r="D1" s="5" t="s">
        <v>66</v>
      </c>
      <c r="E1" s="5" t="s">
        <v>35</v>
      </c>
    </row>
    <row r="2" spans="1:5" ht="20.25" customHeight="1" x14ac:dyDescent="0.25">
      <c r="A2" s="9" t="s">
        <v>18</v>
      </c>
      <c r="B2" s="10"/>
      <c r="C2" s="10"/>
      <c r="D2" s="10"/>
      <c r="E2" s="10"/>
    </row>
    <row r="3" spans="1:5" ht="20.25" customHeight="1" x14ac:dyDescent="0.25">
      <c r="A3" s="11" t="s">
        <v>19</v>
      </c>
      <c r="B3" s="12"/>
      <c r="C3" s="12"/>
      <c r="D3" s="12"/>
      <c r="E3" s="12"/>
    </row>
    <row r="4" spans="1:5" ht="20.25" customHeight="1" x14ac:dyDescent="0.25">
      <c r="A4" s="14" t="s">
        <v>20</v>
      </c>
      <c r="B4" s="15" t="s">
        <v>56</v>
      </c>
      <c r="C4" s="15" t="s">
        <v>60</v>
      </c>
      <c r="D4" s="15"/>
      <c r="E4" s="15" t="s">
        <v>59</v>
      </c>
    </row>
    <row r="5" spans="1:5" ht="20.25" customHeight="1" x14ac:dyDescent="0.25">
      <c r="A5" s="14" t="s">
        <v>21</v>
      </c>
      <c r="B5" s="15" t="s">
        <v>52</v>
      </c>
      <c r="C5" s="15" t="s">
        <v>52</v>
      </c>
      <c r="D5" s="15"/>
      <c r="E5" s="15" t="s">
        <v>61</v>
      </c>
    </row>
    <row r="6" spans="1:5" ht="20.25" customHeight="1" x14ac:dyDescent="0.25">
      <c r="A6" s="14" t="s">
        <v>22</v>
      </c>
      <c r="B6" s="15" t="s">
        <v>65</v>
      </c>
      <c r="C6" s="15"/>
      <c r="D6" s="15"/>
      <c r="E6" s="15"/>
    </row>
    <row r="7" spans="1:5" ht="20.25" customHeight="1" x14ac:dyDescent="0.25">
      <c r="A7" s="16" t="s">
        <v>23</v>
      </c>
      <c r="B7" s="17" t="s">
        <v>50</v>
      </c>
      <c r="C7" s="17" t="s">
        <v>64</v>
      </c>
      <c r="D7" s="17"/>
      <c r="E7" s="17" t="s">
        <v>62</v>
      </c>
    </row>
    <row r="8" spans="1:5" ht="20.25" customHeight="1" x14ac:dyDescent="0.25">
      <c r="A8" s="16" t="s">
        <v>24</v>
      </c>
      <c r="B8" s="17" t="s">
        <v>54</v>
      </c>
      <c r="C8" s="17" t="s">
        <v>54</v>
      </c>
      <c r="D8" s="17"/>
      <c r="E8" s="17"/>
    </row>
    <row r="9" spans="1:5" ht="20.25" customHeight="1" x14ac:dyDescent="0.25">
      <c r="A9" s="20" t="s">
        <v>25</v>
      </c>
      <c r="B9" s="21" t="s">
        <v>32</v>
      </c>
      <c r="C9" s="21" t="s">
        <v>32</v>
      </c>
      <c r="D9" s="21"/>
      <c r="E9" s="21"/>
    </row>
    <row r="10" spans="1:5" ht="20.25" customHeight="1" x14ac:dyDescent="0.25">
      <c r="A10" s="20" t="s">
        <v>26</v>
      </c>
      <c r="B10" s="21" t="s">
        <v>31</v>
      </c>
      <c r="C10" s="21" t="s">
        <v>31</v>
      </c>
      <c r="D10" s="21"/>
      <c r="E10" s="21"/>
    </row>
    <row r="11" spans="1:5" ht="20.25" customHeight="1" x14ac:dyDescent="0.25">
      <c r="A11" s="20" t="s">
        <v>27</v>
      </c>
      <c r="B11" s="21" t="s">
        <v>57</v>
      </c>
      <c r="C11" s="21" t="s">
        <v>63</v>
      </c>
      <c r="D11" s="21"/>
      <c r="E11" s="21"/>
    </row>
    <row r="12" spans="1:5" ht="20.25" customHeight="1" x14ac:dyDescent="0.25">
      <c r="A12" s="18" t="s">
        <v>28</v>
      </c>
      <c r="B12" s="19"/>
      <c r="C12" s="19"/>
      <c r="D12" s="19"/>
      <c r="E12" s="19"/>
    </row>
    <row r="13" spans="1:5" ht="20.25" customHeight="1" x14ac:dyDescent="0.25">
      <c r="A13" s="18" t="s">
        <v>29</v>
      </c>
      <c r="B13" s="19"/>
      <c r="C13" s="19"/>
      <c r="D13" s="19"/>
      <c r="E13" s="19"/>
    </row>
    <row r="14" spans="1:5" ht="20.25" customHeight="1" x14ac:dyDescent="0.25">
      <c r="A14" s="18" t="s">
        <v>30</v>
      </c>
      <c r="B14" s="19"/>
      <c r="C14" s="19"/>
      <c r="D14" s="19"/>
      <c r="E14" s="19"/>
    </row>
    <row r="15" spans="1:5" ht="20.25" customHeight="1" x14ac:dyDescent="0.25">
      <c r="A15" s="7" t="s">
        <v>33</v>
      </c>
      <c r="B15" s="8" t="s">
        <v>37</v>
      </c>
      <c r="C15" s="8" t="s">
        <v>37</v>
      </c>
      <c r="D15" s="8" t="s">
        <v>37</v>
      </c>
      <c r="E15" s="8" t="s">
        <v>37</v>
      </c>
    </row>
    <row r="16" spans="1:5" ht="20.25" customHeight="1" x14ac:dyDescent="0.25">
      <c r="A16" s="7" t="s">
        <v>34</v>
      </c>
      <c r="B16" s="8" t="s">
        <v>53</v>
      </c>
      <c r="C16" s="8" t="s">
        <v>53</v>
      </c>
      <c r="D16" s="8" t="s">
        <v>40</v>
      </c>
      <c r="E16" s="8" t="s">
        <v>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18558-26E5-406D-8DCA-7A8488B0D961}">
  <dimension ref="A1:M13"/>
  <sheetViews>
    <sheetView workbookViewId="0">
      <selection activeCell="T10" sqref="T10"/>
    </sheetView>
  </sheetViews>
  <sheetFormatPr defaultRowHeight="20.25" customHeight="1" x14ac:dyDescent="0.25"/>
  <cols>
    <col min="1" max="1" width="7.42578125" style="6" customWidth="1"/>
    <col min="2" max="2" width="5" style="8" customWidth="1"/>
    <col min="3" max="66" width="4.5703125" style="6" customWidth="1"/>
    <col min="67" max="16384" width="9.140625" style="6"/>
  </cols>
  <sheetData>
    <row r="1" spans="1:13" s="5" customFormat="1" ht="20.25" customHeight="1" x14ac:dyDescent="0.25">
      <c r="B1" s="22">
        <v>1</v>
      </c>
    </row>
    <row r="2" spans="1:13" s="10" customFormat="1" ht="20.25" customHeight="1" x14ac:dyDescent="0.25">
      <c r="A2" s="10" t="s">
        <v>17</v>
      </c>
      <c r="B2" s="8"/>
      <c r="C2" s="10" t="s">
        <v>38</v>
      </c>
      <c r="H2" s="26" t="s">
        <v>39</v>
      </c>
      <c r="M2" s="26" t="s">
        <v>41</v>
      </c>
    </row>
    <row r="3" spans="1:13" s="10" customFormat="1" ht="20.25" customHeight="1" x14ac:dyDescent="0.25">
      <c r="B3" s="8"/>
      <c r="M3" s="10" t="s">
        <v>48</v>
      </c>
    </row>
    <row r="4" spans="1:13" s="10" customFormat="1" ht="20.25" customHeight="1" x14ac:dyDescent="0.25">
      <c r="A4" s="10" t="s">
        <v>37</v>
      </c>
      <c r="B4" s="8"/>
      <c r="C4" s="10">
        <v>1</v>
      </c>
      <c r="D4" s="10">
        <v>3</v>
      </c>
      <c r="G4" s="10">
        <v>4</v>
      </c>
      <c r="H4" s="10">
        <v>5</v>
      </c>
    </row>
    <row r="5" spans="1:13" s="12" customFormat="1" ht="20.25" customHeight="1" x14ac:dyDescent="0.25">
      <c r="A5" s="12" t="s">
        <v>17</v>
      </c>
      <c r="B5" s="8"/>
      <c r="C5" s="12" t="s">
        <v>38</v>
      </c>
      <c r="H5" s="25" t="s">
        <v>39</v>
      </c>
      <c r="L5" s="25" t="s">
        <v>41</v>
      </c>
    </row>
    <row r="6" spans="1:13" s="12" customFormat="1" ht="20.25" customHeight="1" x14ac:dyDescent="0.25">
      <c r="B6" s="8"/>
      <c r="L6" s="12" t="s">
        <v>47</v>
      </c>
    </row>
    <row r="7" spans="1:13" s="12" customFormat="1" ht="20.25" customHeight="1" x14ac:dyDescent="0.25">
      <c r="A7" s="12" t="s">
        <v>37</v>
      </c>
      <c r="B7" s="8"/>
      <c r="C7" s="12">
        <v>1</v>
      </c>
      <c r="D7" s="12">
        <v>3</v>
      </c>
      <c r="G7" s="12">
        <v>4</v>
      </c>
      <c r="H7" s="12">
        <v>5</v>
      </c>
    </row>
    <row r="8" spans="1:13" s="13" customFormat="1" ht="20.25" customHeight="1" x14ac:dyDescent="0.25">
      <c r="A8" s="13" t="s">
        <v>35</v>
      </c>
      <c r="B8" s="8" t="s">
        <v>4</v>
      </c>
      <c r="C8" s="13" t="s">
        <v>38</v>
      </c>
      <c r="D8" s="13" t="s">
        <v>39</v>
      </c>
      <c r="E8" s="13" t="s">
        <v>41</v>
      </c>
      <c r="F8" s="13" t="s">
        <v>42</v>
      </c>
      <c r="G8" s="13" t="s">
        <v>38</v>
      </c>
      <c r="H8" s="13" t="s">
        <v>39</v>
      </c>
      <c r="I8" s="13" t="s">
        <v>41</v>
      </c>
      <c r="J8" s="13" t="s">
        <v>45</v>
      </c>
      <c r="K8" s="13" t="s">
        <v>46</v>
      </c>
    </row>
    <row r="9" spans="1:13" s="13" customFormat="1" ht="20.25" customHeight="1" x14ac:dyDescent="0.25">
      <c r="B9" s="8"/>
      <c r="F9" s="23" t="s">
        <v>43</v>
      </c>
    </row>
    <row r="10" spans="1:13" s="13" customFormat="1" ht="20.25" customHeight="1" x14ac:dyDescent="0.25">
      <c r="A10" s="13" t="s">
        <v>37</v>
      </c>
      <c r="B10" s="8"/>
      <c r="D10" s="13">
        <v>3</v>
      </c>
      <c r="F10" s="23"/>
      <c r="G10" s="13">
        <v>4</v>
      </c>
      <c r="H10" s="13">
        <v>5</v>
      </c>
    </row>
    <row r="11" spans="1:13" s="19" customFormat="1" ht="20.25" customHeight="1" x14ac:dyDescent="0.25">
      <c r="A11" s="19" t="s">
        <v>36</v>
      </c>
      <c r="B11" s="8" t="s">
        <v>4</v>
      </c>
      <c r="C11" s="19" t="s">
        <v>38</v>
      </c>
      <c r="D11" s="19" t="s">
        <v>39</v>
      </c>
      <c r="E11" s="19" t="s">
        <v>41</v>
      </c>
      <c r="I11" s="24" t="s">
        <v>44</v>
      </c>
    </row>
    <row r="12" spans="1:13" s="19" customFormat="1" ht="20.25" customHeight="1" x14ac:dyDescent="0.25">
      <c r="B12" s="8"/>
    </row>
    <row r="13" spans="1:13" s="19" customFormat="1" ht="20.25" customHeight="1" x14ac:dyDescent="0.25">
      <c r="A13" s="19" t="s">
        <v>37</v>
      </c>
      <c r="B13" s="8"/>
      <c r="C13" s="19">
        <v>1</v>
      </c>
      <c r="D13" s="19">
        <v>3</v>
      </c>
      <c r="G13" s="19">
        <v>4</v>
      </c>
      <c r="H13" s="19"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F6CA3-18A6-4987-88AD-5768B35D8A0C}">
  <dimension ref="A1:F29"/>
  <sheetViews>
    <sheetView tabSelected="1" topLeftCell="A10" workbookViewId="0">
      <pane xSplit="2" topLeftCell="C1" activePane="topRight" state="frozen"/>
      <selection pane="topRight" activeCell="E11" sqref="E11"/>
    </sheetView>
  </sheetViews>
  <sheetFormatPr defaultRowHeight="18" customHeight="1" x14ac:dyDescent="0.25"/>
  <cols>
    <col min="1" max="1" width="9.140625" style="71"/>
    <col min="2" max="2" width="19" style="72" customWidth="1"/>
    <col min="3" max="3" width="9.140625" style="64" customWidth="1"/>
    <col min="4" max="4" width="11.28515625" style="27" customWidth="1"/>
    <col min="5" max="5" width="9.140625" style="27"/>
    <col min="6" max="6" width="11.28515625" style="27" customWidth="1"/>
    <col min="7" max="16384" width="9.140625" style="27"/>
  </cols>
  <sheetData>
    <row r="1" spans="1:6" ht="18" customHeight="1" x14ac:dyDescent="0.25">
      <c r="A1" s="118" t="s">
        <v>81</v>
      </c>
      <c r="B1" s="119"/>
      <c r="C1" s="120" t="s">
        <v>67</v>
      </c>
      <c r="D1" s="121"/>
      <c r="E1" s="120" t="s">
        <v>68</v>
      </c>
      <c r="F1" s="121"/>
    </row>
    <row r="2" spans="1:6" ht="18" customHeight="1" x14ac:dyDescent="0.25">
      <c r="A2" s="77" t="s">
        <v>69</v>
      </c>
      <c r="B2" s="78"/>
      <c r="C2" s="52">
        <f>5/3</f>
        <v>1.6666666666666667</v>
      </c>
      <c r="D2" s="29">
        <f>C2</f>
        <v>1.6666666666666667</v>
      </c>
      <c r="E2" s="28">
        <f>5/3</f>
        <v>1.6666666666666667</v>
      </c>
      <c r="F2" s="29">
        <f>E2</f>
        <v>1.6666666666666667</v>
      </c>
    </row>
    <row r="3" spans="1:6" ht="18" customHeight="1" x14ac:dyDescent="0.25">
      <c r="A3" s="77" t="s">
        <v>87</v>
      </c>
      <c r="B3" s="78"/>
      <c r="C3" s="52">
        <v>0</v>
      </c>
      <c r="D3" s="29">
        <f>1-C3</f>
        <v>1</v>
      </c>
      <c r="E3" s="28">
        <v>0</v>
      </c>
      <c r="F3" s="29">
        <f>1-E3</f>
        <v>1</v>
      </c>
    </row>
    <row r="4" spans="1:6" s="32" customFormat="1" ht="18" customHeight="1" x14ac:dyDescent="0.25">
      <c r="A4" s="81" t="s">
        <v>86</v>
      </c>
      <c r="B4" s="65" t="s">
        <v>89</v>
      </c>
      <c r="C4" s="53">
        <v>6016</v>
      </c>
      <c r="D4" s="109">
        <f>(C4/(1+C5)*(1+C5+C6)*(1+C7)*(1+C8))</f>
        <v>16279.295999999998</v>
      </c>
      <c r="E4" s="31">
        <v>5348</v>
      </c>
      <c r="F4" s="109">
        <f>(E4/(1+E5)*(1+E5+E6)*(1+E7)*(1+E8))</f>
        <v>14471.688000000002</v>
      </c>
    </row>
    <row r="5" spans="1:6" s="32" customFormat="1" ht="18" customHeight="1" x14ac:dyDescent="0.25">
      <c r="A5" s="82"/>
      <c r="B5" s="65" t="s">
        <v>70</v>
      </c>
      <c r="C5" s="54">
        <v>0.35</v>
      </c>
      <c r="D5" s="110"/>
      <c r="E5" s="33">
        <v>0.2</v>
      </c>
      <c r="F5" s="110"/>
    </row>
    <row r="6" spans="1:6" s="32" customFormat="1" ht="18" customHeight="1" x14ac:dyDescent="0.25">
      <c r="A6" s="82"/>
      <c r="B6" s="65" t="s">
        <v>71</v>
      </c>
      <c r="C6" s="55">
        <v>0</v>
      </c>
      <c r="D6" s="110"/>
      <c r="E6" s="34">
        <v>0</v>
      </c>
      <c r="F6" s="110"/>
    </row>
    <row r="7" spans="1:6" s="32" customFormat="1" ht="18" customHeight="1" x14ac:dyDescent="0.25">
      <c r="A7" s="82"/>
      <c r="B7" s="65" t="s">
        <v>82</v>
      </c>
      <c r="C7" s="55">
        <v>1.46</v>
      </c>
      <c r="D7" s="110"/>
      <c r="E7" s="34">
        <v>1.46</v>
      </c>
      <c r="F7" s="110"/>
    </row>
    <row r="8" spans="1:6" s="32" customFormat="1" ht="18" customHeight="1" x14ac:dyDescent="0.25">
      <c r="A8" s="83"/>
      <c r="B8" s="65" t="s">
        <v>83</v>
      </c>
      <c r="C8" s="55">
        <v>0.1</v>
      </c>
      <c r="D8" s="111"/>
      <c r="E8" s="34">
        <v>0.1</v>
      </c>
      <c r="F8" s="111"/>
    </row>
    <row r="9" spans="1:6" s="37" customFormat="1" ht="18" customHeight="1" x14ac:dyDescent="0.25">
      <c r="A9" s="112" t="s">
        <v>72</v>
      </c>
      <c r="B9" s="113"/>
      <c r="C9" s="56">
        <v>36</v>
      </c>
      <c r="D9" s="36">
        <f>C9</f>
        <v>36</v>
      </c>
      <c r="E9" s="35">
        <v>36</v>
      </c>
      <c r="F9" s="36">
        <f>E9</f>
        <v>36</v>
      </c>
    </row>
    <row r="10" spans="1:6" s="39" customFormat="1" ht="18" customHeight="1" x14ac:dyDescent="0.25">
      <c r="A10" s="114" t="s">
        <v>88</v>
      </c>
      <c r="B10" s="66" t="s">
        <v>94</v>
      </c>
      <c r="C10" s="57">
        <v>1</v>
      </c>
      <c r="D10" s="116">
        <f>1+((0.7+C11)*C10)</f>
        <v>2.15</v>
      </c>
      <c r="E10" s="38">
        <v>1</v>
      </c>
      <c r="F10" s="116">
        <f>1+((0.7+E11)*E10)</f>
        <v>2.15</v>
      </c>
    </row>
    <row r="11" spans="1:6" s="39" customFormat="1" ht="18" customHeight="1" x14ac:dyDescent="0.25">
      <c r="A11" s="115"/>
      <c r="B11" s="66" t="s">
        <v>57</v>
      </c>
      <c r="C11" s="58">
        <v>0.45</v>
      </c>
      <c r="D11" s="117"/>
      <c r="E11" s="40">
        <v>0.45</v>
      </c>
      <c r="F11" s="117"/>
    </row>
    <row r="12" spans="1:6" s="42" customFormat="1" ht="18" customHeight="1" x14ac:dyDescent="0.25">
      <c r="A12" s="99" t="s">
        <v>90</v>
      </c>
      <c r="B12" s="67" t="s">
        <v>73</v>
      </c>
      <c r="C12" s="59">
        <v>1.1000000000000001</v>
      </c>
      <c r="D12" s="102">
        <f>(1+C12+C13)*(1+C14)*(1+C15)</f>
        <v>2.415</v>
      </c>
      <c r="E12" s="41">
        <v>1.3</v>
      </c>
      <c r="F12" s="102">
        <f>(1+E12+E13)*(1+E14)*(1+E15)</f>
        <v>2.6449999999999996</v>
      </c>
    </row>
    <row r="13" spans="1:6" s="42" customFormat="1" ht="18" customHeight="1" x14ac:dyDescent="0.25">
      <c r="A13" s="100"/>
      <c r="B13" s="67" t="s">
        <v>74</v>
      </c>
      <c r="C13" s="59">
        <v>0</v>
      </c>
      <c r="D13" s="103"/>
      <c r="E13" s="41">
        <v>0</v>
      </c>
      <c r="F13" s="103"/>
    </row>
    <row r="14" spans="1:6" s="42" customFormat="1" ht="18" customHeight="1" x14ac:dyDescent="0.25">
      <c r="A14" s="100"/>
      <c r="B14" s="67" t="s">
        <v>95</v>
      </c>
      <c r="C14" s="59">
        <v>0.15</v>
      </c>
      <c r="D14" s="103"/>
      <c r="E14" s="41">
        <v>0.15</v>
      </c>
      <c r="F14" s="103"/>
    </row>
    <row r="15" spans="1:6" s="42" customFormat="1" ht="18" customHeight="1" x14ac:dyDescent="0.25">
      <c r="A15" s="101"/>
      <c r="B15" s="67" t="s">
        <v>96</v>
      </c>
      <c r="C15" s="59">
        <v>0</v>
      </c>
      <c r="D15" s="104"/>
      <c r="E15" s="41">
        <v>0</v>
      </c>
      <c r="F15" s="104"/>
    </row>
    <row r="16" spans="1:6" s="44" customFormat="1" ht="18" customHeight="1" x14ac:dyDescent="0.25">
      <c r="A16" s="105" t="s">
        <v>91</v>
      </c>
      <c r="B16" s="68" t="s">
        <v>84</v>
      </c>
      <c r="C16" s="60">
        <v>0</v>
      </c>
      <c r="D16" s="107">
        <f>(1+C16)*(1+C17)</f>
        <v>1.2</v>
      </c>
      <c r="E16" s="43">
        <v>0</v>
      </c>
      <c r="F16" s="107">
        <f>(1+E16)*(1+E17)</f>
        <v>1.2</v>
      </c>
    </row>
    <row r="17" spans="1:6" s="44" customFormat="1" ht="18" customHeight="1" x14ac:dyDescent="0.25">
      <c r="A17" s="106"/>
      <c r="B17" s="68" t="s">
        <v>75</v>
      </c>
      <c r="C17" s="60">
        <v>0.2</v>
      </c>
      <c r="D17" s="108"/>
      <c r="E17" s="43">
        <v>0.2</v>
      </c>
      <c r="F17" s="108"/>
    </row>
    <row r="18" spans="1:6" s="46" customFormat="1" ht="18" customHeight="1" x14ac:dyDescent="0.25">
      <c r="A18" s="89" t="s">
        <v>92</v>
      </c>
      <c r="B18" s="69" t="s">
        <v>93</v>
      </c>
      <c r="C18" s="61">
        <v>1.5</v>
      </c>
      <c r="D18" s="91">
        <f>C18+C19</f>
        <v>1.5</v>
      </c>
      <c r="E18" s="45">
        <v>1.5</v>
      </c>
      <c r="F18" s="91">
        <f>E18+E19</f>
        <v>1.5</v>
      </c>
    </row>
    <row r="19" spans="1:6" s="46" customFormat="1" ht="18" customHeight="1" x14ac:dyDescent="0.25">
      <c r="A19" s="90"/>
      <c r="B19" s="69" t="s">
        <v>85</v>
      </c>
      <c r="C19" s="62">
        <v>0</v>
      </c>
      <c r="D19" s="92"/>
      <c r="E19" s="47">
        <v>0</v>
      </c>
      <c r="F19" s="92"/>
    </row>
    <row r="20" spans="1:6" s="49" customFormat="1" ht="18" customHeight="1" x14ac:dyDescent="0.25">
      <c r="A20" s="93" t="s">
        <v>98</v>
      </c>
      <c r="B20" s="70" t="s">
        <v>97</v>
      </c>
      <c r="C20" s="63">
        <v>0</v>
      </c>
      <c r="D20" s="96">
        <f>1+C20*(0.2+C21+C22)</f>
        <v>1</v>
      </c>
      <c r="E20" s="48">
        <v>0</v>
      </c>
      <c r="F20" s="96">
        <f>1+E20*(0.2+E21+E22)</f>
        <v>1</v>
      </c>
    </row>
    <row r="21" spans="1:6" s="49" customFormat="1" ht="18" customHeight="1" x14ac:dyDescent="0.25">
      <c r="A21" s="94"/>
      <c r="B21" s="70" t="s">
        <v>76</v>
      </c>
      <c r="C21" s="63">
        <v>0.5</v>
      </c>
      <c r="D21" s="97"/>
      <c r="E21" s="48">
        <v>0.5</v>
      </c>
      <c r="F21" s="97"/>
    </row>
    <row r="22" spans="1:6" s="49" customFormat="1" ht="18" customHeight="1" x14ac:dyDescent="0.25">
      <c r="A22" s="95"/>
      <c r="B22" s="70" t="s">
        <v>77</v>
      </c>
      <c r="C22" s="63">
        <v>0</v>
      </c>
      <c r="D22" s="98"/>
      <c r="E22" s="48">
        <v>0</v>
      </c>
      <c r="F22" s="98"/>
    </row>
    <row r="23" spans="1:6" ht="18" customHeight="1" x14ac:dyDescent="0.25">
      <c r="A23" s="77" t="s">
        <v>99</v>
      </c>
      <c r="B23" s="78"/>
      <c r="C23" s="52">
        <v>1</v>
      </c>
      <c r="D23" s="30">
        <f>C23</f>
        <v>1</v>
      </c>
      <c r="E23" s="28">
        <v>1</v>
      </c>
      <c r="F23" s="30">
        <f>E23</f>
        <v>1</v>
      </c>
    </row>
    <row r="24" spans="1:6" s="49" customFormat="1" ht="18" customHeight="1" x14ac:dyDescent="0.25">
      <c r="A24" s="79" t="s">
        <v>78</v>
      </c>
      <c r="B24" s="80"/>
      <c r="C24" s="63">
        <v>10</v>
      </c>
      <c r="D24" s="50">
        <f>C24</f>
        <v>10</v>
      </c>
      <c r="E24" s="48">
        <v>10</v>
      </c>
      <c r="F24" s="50">
        <f>E24</f>
        <v>10</v>
      </c>
    </row>
    <row r="25" spans="1:6" s="32" customFormat="1" ht="18" customHeight="1" x14ac:dyDescent="0.25">
      <c r="A25" s="81" t="s">
        <v>79</v>
      </c>
      <c r="B25" s="65" t="s">
        <v>101</v>
      </c>
      <c r="C25" s="53">
        <v>0</v>
      </c>
      <c r="D25" s="84">
        <f>(1-(1-C26)*C25)*(1-C27)</f>
        <v>1</v>
      </c>
      <c r="E25" s="31">
        <v>0</v>
      </c>
      <c r="F25" s="84">
        <f>(1-(1-E26)*E25)*(1-E27)</f>
        <v>1</v>
      </c>
    </row>
    <row r="26" spans="1:6" s="32" customFormat="1" ht="18" customHeight="1" x14ac:dyDescent="0.25">
      <c r="A26" s="82"/>
      <c r="B26" s="65" t="s">
        <v>100</v>
      </c>
      <c r="C26" s="53">
        <v>0.6</v>
      </c>
      <c r="D26" s="85"/>
      <c r="E26" s="31">
        <v>0.6</v>
      </c>
      <c r="F26" s="85"/>
    </row>
    <row r="27" spans="1:6" s="32" customFormat="1" ht="18" customHeight="1" x14ac:dyDescent="0.25">
      <c r="A27" s="83"/>
      <c r="B27" s="65" t="s">
        <v>40</v>
      </c>
      <c r="C27" s="55">
        <v>0</v>
      </c>
      <c r="D27" s="86"/>
      <c r="E27" s="34">
        <v>0</v>
      </c>
      <c r="F27" s="86"/>
    </row>
    <row r="28" spans="1:6" s="46" customFormat="1" ht="18" customHeight="1" x14ac:dyDescent="0.25">
      <c r="A28" s="87" t="s">
        <v>102</v>
      </c>
      <c r="B28" s="88"/>
      <c r="C28" s="61">
        <v>0</v>
      </c>
      <c r="D28" s="51">
        <f>C28*0.5+1</f>
        <v>1</v>
      </c>
      <c r="E28" s="45">
        <v>0</v>
      </c>
      <c r="F28" s="51">
        <f>E28*0.5+1</f>
        <v>1</v>
      </c>
    </row>
    <row r="29" spans="1:6" ht="36" customHeight="1" x14ac:dyDescent="0.25">
      <c r="A29" s="73" t="s">
        <v>80</v>
      </c>
      <c r="B29" s="74"/>
      <c r="C29" s="75">
        <f>D2*D3*D4*D9*D10*D12*D16*D18*D20*D23/D24/D25*D28</f>
        <v>912882.68628480006</v>
      </c>
      <c r="D29" s="76"/>
      <c r="E29" s="75">
        <f>F2*F3*F4*F9*F10*F12*F16*F18*F20*F23/F24/F25*F28</f>
        <v>888806.21472719987</v>
      </c>
      <c r="F29" s="76"/>
    </row>
  </sheetData>
  <mergeCells count="33">
    <mergeCell ref="A1:B1"/>
    <mergeCell ref="C1:D1"/>
    <mergeCell ref="E1:F1"/>
    <mergeCell ref="A2:B2"/>
    <mergeCell ref="A3:B3"/>
    <mergeCell ref="A4:A8"/>
    <mergeCell ref="D4:D8"/>
    <mergeCell ref="F4:F8"/>
    <mergeCell ref="A9:B9"/>
    <mergeCell ref="A10:A11"/>
    <mergeCell ref="D10:D11"/>
    <mergeCell ref="F10:F11"/>
    <mergeCell ref="A12:A15"/>
    <mergeCell ref="D12:D15"/>
    <mergeCell ref="F12:F15"/>
    <mergeCell ref="A16:A17"/>
    <mergeCell ref="D16:D17"/>
    <mergeCell ref="F16:F17"/>
    <mergeCell ref="A18:A19"/>
    <mergeCell ref="D18:D19"/>
    <mergeCell ref="F18:F19"/>
    <mergeCell ref="A20:A22"/>
    <mergeCell ref="D20:D22"/>
    <mergeCell ref="F20:F22"/>
    <mergeCell ref="A29:B29"/>
    <mergeCell ref="C29:D29"/>
    <mergeCell ref="E29:F29"/>
    <mergeCell ref="A23:B23"/>
    <mergeCell ref="A24:B24"/>
    <mergeCell ref="A25:A27"/>
    <mergeCell ref="D25:D27"/>
    <mergeCell ref="F25:F27"/>
    <mergeCell ref="A28:B28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Affliction</vt:lpstr>
      <vt:lpstr>Equips</vt:lpstr>
      <vt:lpstr>Steps</vt:lpstr>
      <vt:lpstr>Damage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RaenonX JELLYCAT</dc:creator>
  <cp:lastModifiedBy>RaenonX JELLYCAT</cp:lastModifiedBy>
  <dcterms:created xsi:type="dcterms:W3CDTF">2020-10-08T17:33:40Z</dcterms:created>
  <dcterms:modified xsi:type="dcterms:W3CDTF">2020-10-10T07:33:06Z</dcterms:modified>
</cp:coreProperties>
</file>