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8381D93D-CFDC-459F-8742-6DD5EF9641A9}" xr6:coauthVersionLast="46" xr6:coauthVersionMax="46" xr10:uidLastSave="{00000000-0000-0000-0000-000000000000}"/>
  <bookViews>
    <workbookView xWindow="29145" yWindow="765" windowWidth="23190" windowHeight="13530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9" l="1"/>
  <c r="H20" i="9" l="1"/>
  <c r="G20" i="9"/>
  <c r="F20" i="9"/>
  <c r="D20" i="9"/>
  <c r="C20" i="9"/>
  <c r="E18" i="9" l="1"/>
  <c r="H18" i="9" l="1"/>
  <c r="G18" i="9"/>
  <c r="F18" i="9"/>
  <c r="D18" i="9"/>
  <c r="C18" i="9"/>
  <c r="E19" i="9" s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E21" i="9" l="1"/>
  <c r="G19" i="9"/>
  <c r="G21" i="9"/>
  <c r="F21" i="9"/>
  <c r="F19" i="9"/>
  <c r="H19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21" i="9"/>
  <c r="D19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C21" i="9"/>
  <c r="B21" i="9"/>
  <c r="H21" i="9"/>
  <c r="B19" i="9"/>
  <c r="C19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<sst xmlns="http://schemas.openxmlformats.org/spreadsheetml/2006/main" count="370" uniqueCount="189">
  <si>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</si>
  <si>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</si>
  <si>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</si>
  <si>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</si>
  <si>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</si>
  <si>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</si>
  <si>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</si>
  <si>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</si>
  <si>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</si>
  <si>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</si>
  <si>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</si>
  <si>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</si>
  <si>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</si>
  <si>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</si>
  <si>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</si>
  <si>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</si>
  <si>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</si>
  <si>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</si>
  <si>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</si>
  <si>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</si>
  <si>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</si>
  <si>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</si>
  <si>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</si>
  <si>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</si>
  <si>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</si>
  <si>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</si>
  <si>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</si>
  <si>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</si>
  <si>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</si>
  <si>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</si>
  <si>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</si>
  <si>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</si>
  <si>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</si>
  <si>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</si>
  <si>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</si>
  <si>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</si>
  <si>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</si>
  <si>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</si>
  <si>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</si>
  <si>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</si>
  <si>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</si>
  <si>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</si>
  <si>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</si>
  <si>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</si>
  <si>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</si>
  <si>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</si>
  <si>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</si>
  <si>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</si>
  <si>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</si>
  <si>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</si>
  <si>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</si>
  <si>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</si>
  <si>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</si>
  <si>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</si>
  <si>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</si>
  <si>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</si>
  <si>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</si>
  <si>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</si>
  <si>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</si>
  <si>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</si>
  <si>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</si>
  <si>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</si>
  <si>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</si>
  <si>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</si>
  <si>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</si>
  <si>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</si>
  <si>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</si>
  <si>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</si>
  <si>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</si>
  <si>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</si>
  <si>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</si>
  <si>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</si>
  <si>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</si>
  <si>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</si>
  <si>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</si>
  <si>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</si>
  <si>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</si>
  <si>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</si>
  <si>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</si>
  <si>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</si>
  <si>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</si>
  <si>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</si>
  <si>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</si>
  <si>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</si>
  <si>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</si>
  <si>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</si>
  <si>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</si>
  <si>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</si>
  <si>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</si>
  <si>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</si>
  <si>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</si>
  <si>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</si>
  <si>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</si>
  <si>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</si>
  <si>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</si>
  <si>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</si>
  <si>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</si>
  <si>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</si>
  <si>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</si>
  <si>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</si>
  <si>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</si>
  <si>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</si>
  <si>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</si>
  <si>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</si>
  <si>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</si>
  <si>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</si>
  <si>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</si>
  <si>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</si>
  <si>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</si>
  <si>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</si>
  <si>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</si>
  <si>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</si>
  <si>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</si>
  <si>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</si>
  <si>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</si>
  <si>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</si>
  <si>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</si>
  <si>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</si>
  <si>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</si>
  <si>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</si>
  <si>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</si>
  <si>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</si>
  <si>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</si>
  <si>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</si>
  <si>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</si>
  <si>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</si>
  <si>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</si>
  <si>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</si>
  <si>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</si>
  <si>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</si>
  <si>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</si>
  <si>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</si>
  <si>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</si>
  <si>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</si>
  <si>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</si>
  <si>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</si>
  <si>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</si>
  <si>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</si>
  <si>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</si>
  <si>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</si>
  <si>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</si>
  <si>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</si>
  <si>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</si>
  <si>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</si>
  <si>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</si>
  <si>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</si>
  <si>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</si>
  <si>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</si>
  <si>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</si>
  <si>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</si>
  <si>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</si>
  <si>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</si>
  <si>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</si>
  <si>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</si>
  <si>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</si>
  <si>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</si>
  <si>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</si>
  <si>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</si>
  <si>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</si>
  <si>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</si>
  <si>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</si>
  <si>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</si>
  <si>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</si>
  <si>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</si>
  <si>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</si>
  <si>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</si>
  <si>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</si>
  <si>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</si>
  <si>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</si>
  <si>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</si>
  <si>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</si>
  <si>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</si>
  <si>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</si>
  <si>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</si>
  <si>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</si>
  <si>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</si>
  <si>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</si>
  <si>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</si>
  <si>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</si>
  <si>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</si>
  <si>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</si>
  <si>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勇</t>
  </si>
  <si>
    <t>真普魯</t>
  </si>
  <si>
    <t>貓</t>
  </si>
  <si>
    <t>亞森</t>
  </si>
  <si>
    <t>忍</t>
  </si>
  <si>
    <t>Buff (全)</t>
  </si>
  <si>
    <t>Buff</t>
  </si>
  <si>
    <t>傷害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</si>
</sst>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9" fontId="2" fillId="4" borderId="20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T6" sqref="T6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1" t="s">
        <v>94</v>
      </c>
      <c r="B1" s="132"/>
      <c r="C1" s="132"/>
      <c r="D1" s="132"/>
      <c r="E1" s="132"/>
      <c r="F1" s="132"/>
      <c r="G1" s="133"/>
      <c r="H1" s="131" t="s">
        <v>93</v>
      </c>
      <c r="I1" s="132"/>
      <c r="J1" s="132"/>
      <c r="K1" s="132"/>
      <c r="L1" s="132"/>
      <c r="M1" s="132"/>
      <c r="N1" s="133"/>
      <c r="O1" s="134" t="s">
        <v>96</v>
      </c>
      <c r="P1" s="135"/>
      <c r="Q1" s="125" t="s">
        <v>95</v>
      </c>
      <c r="R1" s="126"/>
      <c r="S1" s="127" t="s">
        <v>90</v>
      </c>
      <c r="T1" s="128"/>
      <c r="U1" s="129" t="s">
        <v>91</v>
      </c>
      <c r="V1" s="130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1320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79</v>
      </c>
      <c r="U3" s="68" t="s">
        <v>102</v>
      </c>
      <c r="V3" s="69">
        <f>MOD(T6, V2)</f>
        <v>160</v>
      </c>
      <c r="W3" s="57" t="s">
        <v>39</v>
      </c>
      <c r="X3" s="57" t="b">
        <f>AND(V3 &gt; 0, V3 &lt;= VLOOKUP($T$3,$H$3:$N$13,7,FALSE))</f>
        <v>1</v>
      </c>
      <c r="Y3" s="57" t="b">
        <f>AND(V4 &gt; 0, V4 &lt;= VLOOKUP($T$3,$H$3:$N$13,7,FALSE))</f>
        <v>1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2800</v>
      </c>
      <c r="U4" s="68" t="s">
        <v>103</v>
      </c>
      <c r="V4" s="69">
        <f>MOD(T7, V2)</f>
        <v>80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8000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2 + FS</v>
      </c>
      <c r="W5" s="57" t="s">
        <v>106</v>
      </c>
      <c r="X5" s="57" t="b">
        <f>AND(V3&gt;VLOOKUP($T$3,$H$3:$M$13,2,FALSE),V3&lt;=VLOOKUP($T$3,$H$3:$M$13,3,FALSE))</f>
        <v>1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2800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6 + FS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8000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137" t="s">
        <v>135</v>
      </c>
      <c r="C18" s="137"/>
      <c r="D18" s="137"/>
      <c r="E18" s="138"/>
    </row>
    <row r="19" spans="1:5" ht="20.25" customHeight="1" x14ac:dyDescent="0.25">
      <c r="A19" s="1" t="s">
        <v>117</v>
      </c>
      <c r="B19" s="136" t="s">
        <v>137</v>
      </c>
      <c r="C19" s="137"/>
      <c r="D19" s="137"/>
      <c r="E19" s="138"/>
    </row>
    <row r="20" spans="1:5" ht="20.25" customHeight="1" x14ac:dyDescent="0.25">
      <c r="A20" s="1" t="s">
        <v>118</v>
      </c>
      <c r="B20" s="136" t="s">
        <v>136</v>
      </c>
      <c r="C20" s="137"/>
      <c r="D20" s="137"/>
      <c r="E20" s="138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workbookViewId="0">
      <pane xSplit="2" topLeftCell="C1" activePane="topRight" state="frozen"/>
      <selection pane="topRight" activeCell="K4" sqref="K4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4" t="s">
        <v>55</v>
      </c>
      <c r="B1" s="145"/>
      <c r="C1" s="148" t="s">
        <v>146</v>
      </c>
      <c r="D1" s="149"/>
      <c r="E1" s="148" t="s">
        <v>147</v>
      </c>
      <c r="F1" s="149"/>
      <c r="G1" s="148" t="s">
        <v>145</v>
      </c>
      <c r="H1" s="149"/>
    </row>
    <row r="2" spans="1:8" ht="18" customHeight="1" x14ac:dyDescent="0.25">
      <c r="A2" s="146" t="s">
        <v>43</v>
      </c>
      <c r="B2" s="147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46" t="s">
        <v>61</v>
      </c>
      <c r="B3" s="147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0" t="s">
        <v>60</v>
      </c>
      <c r="B4" s="45" t="s">
        <v>63</v>
      </c>
      <c r="C4" s="24">
        <v>4078</v>
      </c>
      <c r="D4" s="139">
        <f>(C4/(1+C5)*(1+C5+C6)*(1+C7)*(1+C8))</f>
        <v>4078</v>
      </c>
      <c r="E4" s="24">
        <v>4353</v>
      </c>
      <c r="F4" s="139">
        <f>(E4/(1+E5)*(1+E5+E6)*(1+E7)*(1+E8))</f>
        <v>5005.95</v>
      </c>
      <c r="G4" s="24">
        <v>4353</v>
      </c>
      <c r="H4" s="139">
        <f>(G4/(1+G5)*(1+G5+G6)*(1+G7)*(1+G8))</f>
        <v>5005.95</v>
      </c>
    </row>
    <row r="5" spans="1:8" s="25" customFormat="1" ht="18" customHeight="1" x14ac:dyDescent="0.25">
      <c r="A5" s="161"/>
      <c r="B5" s="45" t="s">
        <v>44</v>
      </c>
      <c r="C5" s="26">
        <v>0</v>
      </c>
      <c r="D5" s="140"/>
      <c r="E5" s="26">
        <v>0</v>
      </c>
      <c r="F5" s="140"/>
      <c r="G5" s="26">
        <v>0</v>
      </c>
      <c r="H5" s="140"/>
    </row>
    <row r="6" spans="1:8" s="25" customFormat="1" ht="18" customHeight="1" x14ac:dyDescent="0.25">
      <c r="A6" s="161"/>
      <c r="B6" s="45" t="s">
        <v>45</v>
      </c>
      <c r="C6" s="27">
        <v>0</v>
      </c>
      <c r="D6" s="140"/>
      <c r="E6" s="27">
        <v>0</v>
      </c>
      <c r="F6" s="140"/>
      <c r="G6" s="27">
        <v>0</v>
      </c>
      <c r="H6" s="140"/>
    </row>
    <row r="7" spans="1:8" s="25" customFormat="1" ht="18" customHeight="1" x14ac:dyDescent="0.25">
      <c r="A7" s="161"/>
      <c r="B7" s="45" t="s">
        <v>56</v>
      </c>
      <c r="C7" s="27">
        <v>0</v>
      </c>
      <c r="D7" s="140"/>
      <c r="E7" s="27">
        <v>0.15</v>
      </c>
      <c r="F7" s="140"/>
      <c r="G7" s="27">
        <v>0.15</v>
      </c>
      <c r="H7" s="140"/>
    </row>
    <row r="8" spans="1:8" s="25" customFormat="1" ht="18" customHeight="1" x14ac:dyDescent="0.25">
      <c r="A8" s="162"/>
      <c r="B8" s="45" t="s">
        <v>57</v>
      </c>
      <c r="C8" s="27">
        <v>0</v>
      </c>
      <c r="D8" s="141"/>
      <c r="E8" s="27">
        <v>0</v>
      </c>
      <c r="F8" s="141"/>
      <c r="G8" s="27">
        <v>0</v>
      </c>
      <c r="H8" s="141"/>
    </row>
    <row r="9" spans="1:8" s="30" customFormat="1" ht="18" customHeight="1" x14ac:dyDescent="0.25">
      <c r="A9" s="163" t="s">
        <v>46</v>
      </c>
      <c r="B9" s="164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65" t="s">
        <v>62</v>
      </c>
      <c r="B10" s="46" t="s">
        <v>68</v>
      </c>
      <c r="C10" s="31">
        <v>0</v>
      </c>
      <c r="D10" s="142">
        <f>1+((0.7+C11)*C10)</f>
        <v>1</v>
      </c>
      <c r="E10" s="31">
        <v>0</v>
      </c>
      <c r="F10" s="142">
        <f>1+((0.7+E11)*E10)</f>
        <v>1</v>
      </c>
      <c r="G10" s="31">
        <v>0</v>
      </c>
      <c r="H10" s="142">
        <f>1+((0.7+G11)*G10)</f>
        <v>1</v>
      </c>
    </row>
    <row r="11" spans="1:8" s="32" customFormat="1" ht="18" customHeight="1" x14ac:dyDescent="0.25">
      <c r="A11" s="166"/>
      <c r="B11" s="46" t="s">
        <v>42</v>
      </c>
      <c r="C11" s="33">
        <v>1.7</v>
      </c>
      <c r="D11" s="143"/>
      <c r="E11" s="33">
        <v>0</v>
      </c>
      <c r="F11" s="143"/>
      <c r="G11" s="33">
        <v>0</v>
      </c>
      <c r="H11" s="143"/>
    </row>
    <row r="12" spans="1:8" s="35" customFormat="1" ht="18" customHeight="1" x14ac:dyDescent="0.25">
      <c r="A12" s="155" t="s">
        <v>64</v>
      </c>
      <c r="B12" s="47" t="s">
        <v>47</v>
      </c>
      <c r="C12" s="34">
        <v>0</v>
      </c>
      <c r="D12" s="175">
        <f>(1+C12+C13)*(1+C14)*(1+C15)</f>
        <v>1</v>
      </c>
      <c r="E12" s="34">
        <v>0</v>
      </c>
      <c r="F12" s="175">
        <f>(1+E12+E13)*(1+E14)*(1+E15)</f>
        <v>1.1499999999999999</v>
      </c>
      <c r="G12" s="34">
        <v>0</v>
      </c>
      <c r="H12" s="175">
        <f>(1+G12+G13)*(1+G14)*(1+G15)</f>
        <v>1.1499999999999999</v>
      </c>
    </row>
    <row r="13" spans="1:8" s="35" customFormat="1" ht="18" customHeight="1" x14ac:dyDescent="0.25">
      <c r="A13" s="156"/>
      <c r="B13" s="47" t="s">
        <v>48</v>
      </c>
      <c r="C13" s="34">
        <v>0</v>
      </c>
      <c r="D13" s="176"/>
      <c r="E13" s="34">
        <v>0</v>
      </c>
      <c r="F13" s="176"/>
      <c r="G13" s="34">
        <v>0</v>
      </c>
      <c r="H13" s="176"/>
    </row>
    <row r="14" spans="1:8" s="35" customFormat="1" ht="18" customHeight="1" x14ac:dyDescent="0.25">
      <c r="A14" s="156"/>
      <c r="B14" s="47" t="s">
        <v>69</v>
      </c>
      <c r="C14" s="34">
        <v>0</v>
      </c>
      <c r="D14" s="176"/>
      <c r="E14" s="34">
        <v>0.15</v>
      </c>
      <c r="F14" s="176"/>
      <c r="G14" s="34">
        <v>0.15</v>
      </c>
      <c r="H14" s="176"/>
    </row>
    <row r="15" spans="1:8" s="35" customFormat="1" ht="18" customHeight="1" x14ac:dyDescent="0.25">
      <c r="A15" s="157"/>
      <c r="B15" s="47" t="s">
        <v>70</v>
      </c>
      <c r="C15" s="34">
        <v>0</v>
      </c>
      <c r="D15" s="177"/>
      <c r="E15" s="34">
        <v>0</v>
      </c>
      <c r="F15" s="177"/>
      <c r="G15" s="34">
        <v>0</v>
      </c>
      <c r="H15" s="177"/>
    </row>
    <row r="16" spans="1:8" s="37" customFormat="1" ht="18" customHeight="1" x14ac:dyDescent="0.25">
      <c r="A16" s="158" t="s">
        <v>65</v>
      </c>
      <c r="B16" s="48" t="s">
        <v>58</v>
      </c>
      <c r="C16" s="36">
        <v>0</v>
      </c>
      <c r="D16" s="178">
        <f>(1+C16)*(1+C17)</f>
        <v>1</v>
      </c>
      <c r="E16" s="36">
        <v>0</v>
      </c>
      <c r="F16" s="178">
        <f>(1+E16)*(1+E17)</f>
        <v>1</v>
      </c>
      <c r="G16" s="36">
        <v>0</v>
      </c>
      <c r="H16" s="178">
        <f>(1+G16)*(1+G17)</f>
        <v>1</v>
      </c>
    </row>
    <row r="17" spans="1:8" s="37" customFormat="1" ht="18" customHeight="1" x14ac:dyDescent="0.25">
      <c r="A17" s="159"/>
      <c r="B17" s="48" t="s">
        <v>49</v>
      </c>
      <c r="C17" s="36">
        <v>0</v>
      </c>
      <c r="D17" s="179"/>
      <c r="E17" s="36">
        <v>0</v>
      </c>
      <c r="F17" s="179"/>
      <c r="G17" s="36">
        <v>0</v>
      </c>
      <c r="H17" s="179"/>
    </row>
    <row r="18" spans="1:8" s="39" customFormat="1" ht="18" customHeight="1" x14ac:dyDescent="0.25">
      <c r="A18" s="150" t="s">
        <v>66</v>
      </c>
      <c r="B18" s="49" t="s">
        <v>67</v>
      </c>
      <c r="C18" s="38">
        <v>1.5</v>
      </c>
      <c r="D18" s="180">
        <f>C18+C19</f>
        <v>1.5</v>
      </c>
      <c r="E18" s="38">
        <v>1.5</v>
      </c>
      <c r="F18" s="180">
        <f>E18+E19</f>
        <v>1.5</v>
      </c>
      <c r="G18" s="38">
        <v>1.5</v>
      </c>
      <c r="H18" s="180">
        <f>G18+G19</f>
        <v>1.5</v>
      </c>
    </row>
    <row r="19" spans="1:8" s="39" customFormat="1" ht="18" customHeight="1" x14ac:dyDescent="0.25">
      <c r="A19" s="151"/>
      <c r="B19" s="49" t="s">
        <v>59</v>
      </c>
      <c r="C19" s="40">
        <v>0</v>
      </c>
      <c r="D19" s="181"/>
      <c r="E19" s="40">
        <v>0</v>
      </c>
      <c r="F19" s="181"/>
      <c r="G19" s="40">
        <v>0</v>
      </c>
      <c r="H19" s="181"/>
    </row>
    <row r="20" spans="1:8" s="42" customFormat="1" ht="18" customHeight="1" x14ac:dyDescent="0.25">
      <c r="A20" s="152" t="s">
        <v>72</v>
      </c>
      <c r="B20" s="50" t="s">
        <v>71</v>
      </c>
      <c r="C20" s="41">
        <v>0</v>
      </c>
      <c r="D20" s="182">
        <f>1+C20*(0.2+C21+C22)</f>
        <v>1</v>
      </c>
      <c r="E20" s="41">
        <v>0</v>
      </c>
      <c r="F20" s="182">
        <f>1+E20*(0.2+E21+E22)</f>
        <v>1</v>
      </c>
      <c r="G20" s="41">
        <v>0</v>
      </c>
      <c r="H20" s="182">
        <f>1+G20*(0.2+G21+G22)</f>
        <v>1</v>
      </c>
    </row>
    <row r="21" spans="1:8" s="42" customFormat="1" ht="18" customHeight="1" x14ac:dyDescent="0.25">
      <c r="A21" s="153"/>
      <c r="B21" s="50" t="s">
        <v>50</v>
      </c>
      <c r="C21" s="41">
        <v>0.5</v>
      </c>
      <c r="D21" s="183"/>
      <c r="E21" s="41">
        <v>0.5</v>
      </c>
      <c r="F21" s="183"/>
      <c r="G21" s="41">
        <v>0.5</v>
      </c>
      <c r="H21" s="183"/>
    </row>
    <row r="22" spans="1:8" s="42" customFormat="1" ht="18" customHeight="1" x14ac:dyDescent="0.25">
      <c r="A22" s="154"/>
      <c r="B22" s="50" t="s">
        <v>51</v>
      </c>
      <c r="C22" s="41">
        <v>0</v>
      </c>
      <c r="D22" s="184"/>
      <c r="E22" s="41">
        <v>0</v>
      </c>
      <c r="F22" s="184"/>
      <c r="G22" s="41">
        <v>0</v>
      </c>
      <c r="H22" s="184"/>
    </row>
    <row r="23" spans="1:8" ht="18" customHeight="1" x14ac:dyDescent="0.25">
      <c r="A23" s="146" t="s">
        <v>73</v>
      </c>
      <c r="B23" s="147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9" t="s">
        <v>52</v>
      </c>
      <c r="B24" s="170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0" t="s">
        <v>53</v>
      </c>
      <c r="B25" s="45" t="s">
        <v>75</v>
      </c>
      <c r="C25" s="24">
        <v>0</v>
      </c>
      <c r="D25" s="185">
        <f>(1-(1-C26)*C25)*(1-C27)</f>
        <v>1</v>
      </c>
      <c r="E25" s="24">
        <v>0</v>
      </c>
      <c r="F25" s="185">
        <f>(1-(1-E26)*E25)*(1-E27)</f>
        <v>1</v>
      </c>
      <c r="G25" s="24">
        <v>0</v>
      </c>
      <c r="H25" s="185">
        <f>(1-(1-G26)*G25)*(1-G27)</f>
        <v>1</v>
      </c>
    </row>
    <row r="26" spans="1:8" s="25" customFormat="1" ht="18" customHeight="1" x14ac:dyDescent="0.25">
      <c r="A26" s="161"/>
      <c r="B26" s="45" t="s">
        <v>74</v>
      </c>
      <c r="C26" s="24">
        <v>0.8</v>
      </c>
      <c r="D26" s="186"/>
      <c r="E26" s="24">
        <v>0.6</v>
      </c>
      <c r="F26" s="186"/>
      <c r="G26" s="24">
        <v>0.6</v>
      </c>
      <c r="H26" s="186"/>
    </row>
    <row r="27" spans="1:8" s="25" customFormat="1" ht="18" customHeight="1" x14ac:dyDescent="0.25">
      <c r="A27" s="162"/>
      <c r="B27" s="45" t="s">
        <v>37</v>
      </c>
      <c r="C27" s="27">
        <v>0</v>
      </c>
      <c r="D27" s="187"/>
      <c r="E27" s="27">
        <v>0</v>
      </c>
      <c r="F27" s="187"/>
      <c r="G27" s="27">
        <v>0</v>
      </c>
      <c r="H27" s="187"/>
    </row>
    <row r="28" spans="1:8" s="39" customFormat="1" ht="18" customHeight="1" x14ac:dyDescent="0.25">
      <c r="A28" s="171" t="s">
        <v>76</v>
      </c>
      <c r="B28" s="172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67" t="s">
        <v>54</v>
      </c>
      <c r="B29" s="168"/>
      <c r="C29" s="173">
        <f>D2*D3*D4*D9*D10*D12*D16*D18*D20*D23/D24/D25*D28</f>
        <v>15268.032000000001</v>
      </c>
      <c r="D29" s="174"/>
      <c r="E29" s="173">
        <f>F2*F3*F4*F9*F10*F12*F16*F18*F20*F23/F24/F25*F28</f>
        <v>41967.381825000004</v>
      </c>
      <c r="F29" s="174"/>
      <c r="G29" s="173">
        <f>H2*H3*H4*H9*H10*H12*H16*H18*H20*H23/H24/H25*H28</f>
        <v>45637.368918750006</v>
      </c>
      <c r="H29" s="174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H21"/>
  <sheetViews>
    <sheetView workbookViewId="0">
      <selection activeCell="C8" sqref="C8:H8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8" width="10.42578125" style="81" customWidth="1"/>
    <col min="9" max="16384" width="9.140625" style="81"/>
  </cols>
  <sheetData>
    <row r="1" spans="1:8" ht="18" customHeight="1" x14ac:dyDescent="0.25">
      <c r="C1" s="81" t="s">
        <v>182</v>
      </c>
      <c r="D1" s="81" t="s">
        <v>181</v>
      </c>
      <c r="E1" s="98">
        <v>0.8</v>
      </c>
      <c r="F1" s="98" t="s">
        <v>183</v>
      </c>
      <c r="G1" s="98" t="s">
        <v>184</v>
      </c>
      <c r="H1" s="98" t="s">
        <v>185</v>
      </c>
    </row>
    <row r="2" spans="1:8" s="82" customFormat="1" ht="18" customHeight="1" x14ac:dyDescent="0.25">
      <c r="A2" s="82" t="s">
        <v>60</v>
      </c>
      <c r="B2" s="82" t="s">
        <v>148</v>
      </c>
      <c r="C2" s="83">
        <v>1.05</v>
      </c>
      <c r="D2" s="83">
        <v>0.7</v>
      </c>
      <c r="E2" s="120">
        <v>0.8</v>
      </c>
      <c r="F2" s="120">
        <v>0</v>
      </c>
      <c r="G2" s="120">
        <v>0</v>
      </c>
      <c r="H2" s="83">
        <v>0.2</v>
      </c>
    </row>
    <row r="3" spans="1:8" s="82" customFormat="1" ht="18" customHeight="1" x14ac:dyDescent="0.25">
      <c r="B3" s="82" t="s">
        <v>88</v>
      </c>
      <c r="C3" s="188">
        <v>0</v>
      </c>
      <c r="D3" s="188"/>
      <c r="E3" s="188"/>
      <c r="F3" s="188"/>
      <c r="G3" s="188"/>
      <c r="H3" s="189"/>
    </row>
    <row r="4" spans="1:8" s="121" customFormat="1" ht="18" customHeight="1" x14ac:dyDescent="0.25">
      <c r="B4" s="121" t="s">
        <v>186</v>
      </c>
      <c r="C4" s="201">
        <v>0</v>
      </c>
      <c r="D4" s="202"/>
      <c r="E4" s="202"/>
      <c r="F4" s="202"/>
      <c r="G4" s="202"/>
      <c r="H4" s="203"/>
    </row>
    <row r="5" spans="1:8" s="103" customFormat="1" ht="18" customHeight="1" x14ac:dyDescent="0.25">
      <c r="B5" s="103" t="s">
        <v>187</v>
      </c>
      <c r="C5" s="102">
        <v>0</v>
      </c>
      <c r="D5" s="102">
        <v>0</v>
      </c>
      <c r="E5" s="120">
        <v>0</v>
      </c>
      <c r="F5" s="120">
        <v>0</v>
      </c>
      <c r="G5" s="120">
        <v>0</v>
      </c>
      <c r="H5" s="102">
        <v>0</v>
      </c>
    </row>
    <row r="6" spans="1:8" s="84" customFormat="1" ht="18" customHeight="1" x14ac:dyDescent="0.25">
      <c r="A6" s="84" t="s">
        <v>159</v>
      </c>
      <c r="B6" s="84" t="s">
        <v>148</v>
      </c>
      <c r="C6" s="85">
        <v>0</v>
      </c>
      <c r="D6" s="85">
        <v>0</v>
      </c>
      <c r="E6" s="124">
        <v>0</v>
      </c>
      <c r="F6" s="124">
        <v>0</v>
      </c>
      <c r="G6" s="124">
        <v>0</v>
      </c>
      <c r="H6" s="85">
        <v>0</v>
      </c>
    </row>
    <row r="7" spans="1:8" s="84" customFormat="1" ht="18" customHeight="1" x14ac:dyDescent="0.25">
      <c r="B7" s="84" t="s">
        <v>88</v>
      </c>
      <c r="C7" s="197">
        <v>0</v>
      </c>
      <c r="D7" s="197"/>
      <c r="E7" s="197"/>
      <c r="F7" s="197"/>
      <c r="G7" s="197"/>
      <c r="H7" s="198"/>
    </row>
    <row r="8" spans="1:8" s="84" customFormat="1" ht="18" customHeight="1" x14ac:dyDescent="0.25">
      <c r="B8" s="84" t="s">
        <v>186</v>
      </c>
      <c r="C8" s="197">
        <v>0</v>
      </c>
      <c r="D8" s="197"/>
      <c r="E8" s="197"/>
      <c r="F8" s="197"/>
      <c r="G8" s="197"/>
      <c r="H8" s="198"/>
    </row>
    <row r="9" spans="1:8" s="100" customFormat="1" ht="18" customHeight="1" x14ac:dyDescent="0.25">
      <c r="B9" s="100" t="s">
        <v>187</v>
      </c>
      <c r="C9" s="99">
        <v>0</v>
      </c>
      <c r="D9" s="99">
        <v>0</v>
      </c>
      <c r="E9" s="124">
        <v>0</v>
      </c>
      <c r="F9" s="124">
        <v>0</v>
      </c>
      <c r="G9" s="124">
        <v>0</v>
      </c>
      <c r="H9" s="99">
        <v>0</v>
      </c>
    </row>
    <row r="10" spans="1:8" s="86" customFormat="1" ht="18" customHeight="1" x14ac:dyDescent="0.25">
      <c r="A10" s="86" t="s">
        <v>149</v>
      </c>
      <c r="B10" s="86" t="s">
        <v>148</v>
      </c>
      <c r="C10" s="87">
        <v>0</v>
      </c>
      <c r="D10" s="87">
        <v>0.3</v>
      </c>
      <c r="E10" s="123">
        <v>0</v>
      </c>
      <c r="F10" s="123">
        <v>0</v>
      </c>
      <c r="G10" s="123">
        <v>0</v>
      </c>
      <c r="H10" s="87">
        <v>0</v>
      </c>
    </row>
    <row r="11" spans="1:8" s="86" customFormat="1" ht="18" customHeight="1" x14ac:dyDescent="0.25">
      <c r="B11" s="86" t="s">
        <v>150</v>
      </c>
      <c r="C11" s="199">
        <v>0</v>
      </c>
      <c r="D11" s="200"/>
      <c r="E11" s="200"/>
      <c r="F11" s="200"/>
      <c r="G11" s="200"/>
      <c r="H11" s="200"/>
    </row>
    <row r="12" spans="1:8" s="86" customFormat="1" ht="18" customHeight="1" x14ac:dyDescent="0.25">
      <c r="B12" s="86" t="s">
        <v>160</v>
      </c>
      <c r="C12" s="195">
        <v>0.5</v>
      </c>
      <c r="D12" s="195"/>
      <c r="E12" s="195"/>
      <c r="F12" s="195"/>
      <c r="G12" s="195"/>
      <c r="H12" s="196"/>
    </row>
    <row r="13" spans="1:8" s="88" customFormat="1" ht="18" customHeight="1" x14ac:dyDescent="0.25">
      <c r="A13" s="88" t="s">
        <v>87</v>
      </c>
      <c r="B13" s="88" t="s">
        <v>162</v>
      </c>
      <c r="C13" s="193">
        <v>0</v>
      </c>
      <c r="D13" s="193"/>
      <c r="E13" s="193"/>
      <c r="F13" s="193"/>
      <c r="G13" s="193"/>
      <c r="H13" s="194"/>
    </row>
    <row r="14" spans="1:8" s="122" customFormat="1" ht="18" customHeight="1" x14ac:dyDescent="0.25">
      <c r="B14" s="122" t="s">
        <v>188</v>
      </c>
      <c r="C14" s="193">
        <v>0</v>
      </c>
      <c r="D14" s="193"/>
      <c r="E14" s="193"/>
      <c r="F14" s="193"/>
      <c r="G14" s="193"/>
      <c r="H14" s="194"/>
    </row>
    <row r="15" spans="1:8" s="88" customFormat="1" ht="18" customHeight="1" x14ac:dyDescent="0.25">
      <c r="B15" s="88" t="s">
        <v>161</v>
      </c>
      <c r="C15" s="193">
        <v>0</v>
      </c>
      <c r="D15" s="193"/>
      <c r="E15" s="193"/>
      <c r="F15" s="193"/>
      <c r="G15" s="193"/>
      <c r="H15" s="194"/>
    </row>
    <row r="16" spans="1:8" s="89" customFormat="1" ht="18" customHeight="1" x14ac:dyDescent="0.25">
      <c r="A16" s="89" t="s">
        <v>152</v>
      </c>
      <c r="B16" s="89" t="s">
        <v>151</v>
      </c>
      <c r="C16" s="190">
        <v>1</v>
      </c>
      <c r="D16" s="190"/>
      <c r="E16" s="190"/>
      <c r="F16" s="190"/>
      <c r="G16" s="190"/>
      <c r="H16" s="191"/>
    </row>
    <row r="17" spans="1:8" s="89" customFormat="1" ht="18" customHeight="1" x14ac:dyDescent="0.25">
      <c r="B17" s="89" t="s">
        <v>159</v>
      </c>
      <c r="C17" s="192">
        <v>1</v>
      </c>
      <c r="D17" s="192"/>
      <c r="E17" s="192"/>
      <c r="F17" s="192"/>
      <c r="G17" s="192"/>
      <c r="H17" s="191"/>
    </row>
    <row r="18" spans="1:8" s="90" customFormat="1" ht="18" customHeight="1" x14ac:dyDescent="0.25">
      <c r="A18" s="90" t="s">
        <v>153</v>
      </c>
      <c r="B18" s="90" t="s">
        <v>151</v>
      </c>
      <c r="C18" s="92">
        <f t="shared" ref="C18:H18" si="0">(1+C2+$C3)*(1+$C4+C5)*(1+C10+$C11+$C12)*(1+$C13)*$C16</f>
        <v>3.0749999999999997</v>
      </c>
      <c r="D18" s="92">
        <f t="shared" si="0"/>
        <v>3.06</v>
      </c>
      <c r="E18" s="92">
        <f t="shared" si="0"/>
        <v>2.7</v>
      </c>
      <c r="F18" s="92">
        <f t="shared" si="0"/>
        <v>1.5</v>
      </c>
      <c r="G18" s="92">
        <f t="shared" si="0"/>
        <v>1.5</v>
      </c>
      <c r="H18" s="92">
        <f t="shared" si="0"/>
        <v>1.7999999999999998</v>
      </c>
    </row>
    <row r="19" spans="1:8" s="90" customFormat="1" ht="18" customHeight="1" x14ac:dyDescent="0.25">
      <c r="B19" s="101">
        <f>-(1-MAX(C18:H18)/MAX(C20:H20))</f>
        <v>0</v>
      </c>
      <c r="C19" s="91">
        <f t="shared" ref="C19:H19" si="1">-(1-(C18/MAX($C18:$H18)))</f>
        <v>0</v>
      </c>
      <c r="D19" s="91">
        <f t="shared" si="1"/>
        <v>-4.8780487804876982E-3</v>
      </c>
      <c r="E19" s="91">
        <f t="shared" si="1"/>
        <v>-0.12195121951219501</v>
      </c>
      <c r="F19" s="91">
        <f t="shared" si="1"/>
        <v>-0.51219512195121952</v>
      </c>
      <c r="G19" s="91">
        <f t="shared" si="1"/>
        <v>-0.51219512195121952</v>
      </c>
      <c r="H19" s="91">
        <f t="shared" si="1"/>
        <v>-0.41463414634146345</v>
      </c>
    </row>
    <row r="20" spans="1:8" s="90" customFormat="1" ht="18" customHeight="1" x14ac:dyDescent="0.25">
      <c r="B20" s="90" t="s">
        <v>159</v>
      </c>
      <c r="C20" s="92">
        <f>(1+C2+$C3)*(1+$C4+C5)*(1+C6+$C7+$C14)*(1+$C8+C9)*(1+C10+$C11+$C12)*(1+$C15)*$C17</f>
        <v>3.0749999999999997</v>
      </c>
      <c r="D20" s="92">
        <f>(1+D2+$C3)*(1+$C4+D5)*(1+D6+$C7+$C14)*(1+$C8+D9)*(1+D10+$C11+$C12)*(1+$C15)*$C17</f>
        <v>3.06</v>
      </c>
      <c r="E20" s="92">
        <f>(1+E2+$C3)*(1+$C4+E5)*(1+E6+$C7+$C14)*(1+$C8+E9)*(1+E10+$C11+$C12)*(1+$C15)*$C17</f>
        <v>2.7</v>
      </c>
      <c r="F20" s="92">
        <f t="shared" ref="F20:H20" si="2">(1+F2+$C3)*(1+$C4+F5)*(1+F6+$C7+$C14)*(1+$C8+F9)*(1+F10+$C11+$C12)*(1+$C15)*$C17</f>
        <v>1.5</v>
      </c>
      <c r="G20" s="92">
        <f t="shared" si="2"/>
        <v>1.5</v>
      </c>
      <c r="H20" s="92">
        <f t="shared" si="2"/>
        <v>1.7999999999999998</v>
      </c>
    </row>
    <row r="21" spans="1:8" s="90" customFormat="1" ht="18" customHeight="1" x14ac:dyDescent="0.25">
      <c r="B21" s="101">
        <f>-(1-MAX(C20:H20)/MAX(C18:H18))</f>
        <v>0</v>
      </c>
      <c r="C21" s="91">
        <f t="shared" ref="C21:H21" si="3">-(1-(C20/MAX($C20:$H20)))</f>
        <v>0</v>
      </c>
      <c r="D21" s="91">
        <f t="shared" si="3"/>
        <v>-4.8780487804876982E-3</v>
      </c>
      <c r="E21" s="91">
        <f t="shared" si="3"/>
        <v>-0.12195121951219501</v>
      </c>
      <c r="F21" s="91">
        <f t="shared" si="3"/>
        <v>-0.51219512195121952</v>
      </c>
      <c r="G21" s="91">
        <f t="shared" si="3"/>
        <v>-0.51219512195121952</v>
      </c>
      <c r="H21" s="91">
        <f t="shared" si="3"/>
        <v>-0.41463414634146345</v>
      </c>
    </row>
  </sheetData>
  <mergeCells count="11">
    <mergeCell ref="C3:H3"/>
    <mergeCell ref="C16:H16"/>
    <mergeCell ref="C17:H17"/>
    <mergeCell ref="C13:H13"/>
    <mergeCell ref="C15:H15"/>
    <mergeCell ref="C12:H12"/>
    <mergeCell ref="C8:H8"/>
    <mergeCell ref="C11:H11"/>
    <mergeCell ref="C7:H7"/>
    <mergeCell ref="C4:H4"/>
    <mergeCell ref="C14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J15" sqref="J15:J16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205" t="s">
        <v>62</v>
      </c>
      <c r="B1" s="205"/>
      <c r="C1" s="204" t="s">
        <v>42</v>
      </c>
      <c r="D1" s="204"/>
    </row>
    <row r="2" spans="1:6" ht="18.75" customHeight="1" x14ac:dyDescent="0.25">
      <c r="A2" s="72" t="s">
        <v>154</v>
      </c>
      <c r="B2" s="94">
        <v>0.12</v>
      </c>
      <c r="C2" s="63" t="s">
        <v>154</v>
      </c>
      <c r="D2" s="95">
        <v>1.3</v>
      </c>
    </row>
    <row r="3" spans="1:6" ht="18.75" customHeight="1" x14ac:dyDescent="0.25">
      <c r="A3" s="72" t="s">
        <v>155</v>
      </c>
      <c r="B3" s="94">
        <v>0.44</v>
      </c>
      <c r="C3" s="63" t="s">
        <v>155</v>
      </c>
      <c r="D3" s="95">
        <v>0.3</v>
      </c>
    </row>
    <row r="4" spans="1:6" ht="18.75" customHeight="1" x14ac:dyDescent="0.25">
      <c r="A4" s="72" t="s">
        <v>156</v>
      </c>
      <c r="B4" s="94">
        <f>B2+B3</f>
        <v>0.56000000000000005</v>
      </c>
      <c r="C4" s="63" t="s">
        <v>156</v>
      </c>
      <c r="D4" s="95">
        <f>D2+D3</f>
        <v>1.6</v>
      </c>
    </row>
    <row r="5" spans="1:6" ht="18.75" customHeight="1" x14ac:dyDescent="0.25">
      <c r="A5" s="14" t="s">
        <v>62</v>
      </c>
      <c r="B5" s="14" t="s">
        <v>42</v>
      </c>
      <c r="C5" s="208" t="s">
        <v>158</v>
      </c>
      <c r="D5" s="209"/>
    </row>
    <row r="6" spans="1:6" ht="18.75" customHeight="1" x14ac:dyDescent="0.25">
      <c r="A6" s="65" t="s">
        <v>154</v>
      </c>
      <c r="B6" s="65" t="s">
        <v>154</v>
      </c>
      <c r="C6" s="206">
        <f>1*(1-B2)+(1+D2)*(B2)</f>
        <v>1.1559999999999999</v>
      </c>
      <c r="D6" s="207"/>
    </row>
    <row r="7" spans="1:6" ht="18.75" customHeight="1" x14ac:dyDescent="0.25">
      <c r="A7" s="65" t="s">
        <v>154</v>
      </c>
      <c r="B7" s="96" t="s">
        <v>157</v>
      </c>
      <c r="C7" s="206">
        <f>1*(1-B2)+(1+D4)*(B2)</f>
        <v>1.1919999999999999</v>
      </c>
      <c r="D7" s="207"/>
    </row>
    <row r="8" spans="1:6" ht="18.75" customHeight="1" x14ac:dyDescent="0.25">
      <c r="A8" s="96" t="s">
        <v>157</v>
      </c>
      <c r="B8" s="65" t="s">
        <v>154</v>
      </c>
      <c r="C8" s="206">
        <f>1*(1-B4)+(1+D2)*(B4)</f>
        <v>1.728</v>
      </c>
      <c r="D8" s="207"/>
      <c r="F8" s="97"/>
    </row>
    <row r="9" spans="1:6" ht="18.75" customHeight="1" x14ac:dyDescent="0.25">
      <c r="A9" s="96" t="s">
        <v>157</v>
      </c>
      <c r="B9" s="96" t="s">
        <v>157</v>
      </c>
      <c r="C9" s="206">
        <f>1*(1-B4)+(1+D4)*(B4)</f>
        <v>1.8960000000000001</v>
      </c>
      <c r="D9" s="207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170</v>
      </c>
      <c r="B1" s="111">
        <v>3</v>
      </c>
      <c r="D1" s="111" t="s">
        <v>165</v>
      </c>
      <c r="E1" s="111" t="s">
        <v>166</v>
      </c>
      <c r="F1" s="111" t="s">
        <v>167</v>
      </c>
      <c r="G1" s="111" t="s">
        <v>179</v>
      </c>
      <c r="H1" s="111" t="s">
        <v>168</v>
      </c>
      <c r="I1" s="111" t="s">
        <v>172</v>
      </c>
      <c r="J1" s="112" t="s">
        <v>173</v>
      </c>
      <c r="K1" s="116" t="s">
        <v>180</v>
      </c>
      <c r="L1" s="118" t="s">
        <v>173</v>
      </c>
    </row>
    <row r="2" spans="1:12" ht="18.75" customHeight="1" x14ac:dyDescent="0.25">
      <c r="A2" s="111" t="s">
        <v>169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163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164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171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174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175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176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177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178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2021-04-15T17:52:44Z</dcterms:modified>
</cp:coreProperties>
</file>